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H90" i="1" l="1"/>
  <c r="I90" i="1"/>
  <c r="J90" i="1"/>
  <c r="K90" i="1"/>
  <c r="G90" i="1"/>
  <c r="F90" i="1"/>
  <c r="A9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F76" i="1" l="1"/>
  <c r="G76" i="1"/>
  <c r="H76" i="1"/>
  <c r="I76" i="1"/>
  <c r="J76" i="1"/>
  <c r="K76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76" i="1"/>
  <c r="A75" i="1"/>
  <c r="A74" i="1"/>
  <c r="A73" i="1"/>
  <c r="A72" i="1"/>
  <c r="A71" i="1"/>
  <c r="A70" i="1"/>
  <c r="A69" i="1"/>
  <c r="A68" i="1"/>
  <c r="A67" i="1"/>
  <c r="A66" i="1"/>
  <c r="A6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75" i="1"/>
  <c r="I75" i="1"/>
  <c r="J75" i="1"/>
  <c r="K75" i="1"/>
  <c r="H74" i="1"/>
  <c r="I74" i="1"/>
  <c r="J74" i="1"/>
  <c r="K74" i="1"/>
  <c r="H73" i="1"/>
  <c r="I73" i="1"/>
  <c r="J73" i="1"/>
  <c r="K73" i="1"/>
  <c r="H72" i="1"/>
  <c r="I72" i="1"/>
  <c r="J72" i="1"/>
  <c r="K72" i="1"/>
  <c r="H71" i="1"/>
  <c r="I71" i="1"/>
  <c r="J71" i="1"/>
  <c r="K71" i="1"/>
  <c r="H70" i="1"/>
  <c r="I70" i="1"/>
  <c r="J70" i="1"/>
  <c r="K70" i="1"/>
  <c r="H69" i="1"/>
  <c r="I69" i="1"/>
  <c r="J69" i="1"/>
  <c r="K69" i="1"/>
  <c r="H68" i="1"/>
  <c r="I68" i="1"/>
  <c r="J68" i="1"/>
  <c r="K68" i="1"/>
  <c r="H67" i="1"/>
  <c r="I67" i="1"/>
  <c r="J67" i="1"/>
  <c r="K67" i="1"/>
  <c r="H66" i="1"/>
  <c r="I66" i="1"/>
  <c r="J66" i="1"/>
  <c r="K66" i="1"/>
  <c r="H65" i="1"/>
  <c r="I65" i="1"/>
  <c r="J65" i="1"/>
  <c r="K65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C30" i="16"/>
  <c r="A30" i="16"/>
  <c r="C29" i="16"/>
  <c r="A29" i="16"/>
  <c r="B25" i="16"/>
  <c r="A3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<sst xmlns="http://schemas.openxmlformats.org/spreadsheetml/2006/main" count="13547" uniqueCount="2593">
  <si>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</si>
  <si>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</si>
  <si>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</si>
  <si>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</si>
  <si>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</si>
  <si>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</si>
  <si>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</si>
  <si>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</si>
  <si>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</si>
  <si>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</si>
  <si>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</si>
  <si>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</si>
  <si>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</si>
  <si>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</si>
  <si>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</si>
  <si>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</si>
  <si>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</si>
  <si>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</si>
  <si>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</si>
  <si>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</si>
  <si>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</si>
  <si>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</si>
  <si>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</si>
  <si>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</si>
  <si>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</si>
  <si>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</si>
  <si>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</si>
  <si>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</si>
  <si>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</si>
  <si>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</si>
  <si>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</si>
  <si>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</si>
  <si>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</si>
  <si>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</si>
  <si>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</si>
  <si>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</si>
  <si>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</si>
  <si>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</si>
  <si>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</si>
  <si>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</si>
  <si>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</si>
  <si>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</si>
  <si>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</si>
  <si>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</si>
  <si>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</si>
  <si>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</si>
  <si>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</si>
  <si>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</si>
  <si>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</si>
  <si>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</si>
  <si>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</si>
  <si>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</si>
  <si>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</si>
  <si>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</si>
  <si>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</si>
  <si>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</si>
  <si>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</si>
  <si>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</si>
  <si>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</si>
  <si>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</si>
  <si>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</si>
  <si>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</si>
  <si>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</si>
  <si>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</si>
  <si>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</si>
  <si>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</si>
  <si>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</si>
  <si>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</si>
  <si>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</si>
  <si>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</si>
  <si>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</si>
  <si>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</si>
  <si>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</si>
  <si>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</si>
  <si>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</si>
  <si>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</si>
  <si>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</si>
  <si>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</si>
  <si>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</si>
  <si>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</si>
  <si>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</si>
  <si>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</si>
  <si>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</si>
  <si>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</si>
  <si>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</si>
  <si>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</si>
  <si>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</si>
  <si>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</si>
  <si>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</si>
  <si>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</si>
  <si>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</si>
  <si>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</si>
  <si>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</si>
  <si>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</si>
  <si>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</si>
  <si>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</si>
  <si>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</si>
  <si>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</si>
  <si>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</si>
  <si>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</si>
  <si>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</si>
  <si>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</si>
  <si>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</si>
  <si>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</si>
  <si>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</si>
  <si>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</si>
  <si>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</si>
  <si>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</si>
  <si>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</si>
  <si>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</si>
  <si>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</si>
  <si>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</si>
  <si>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</si>
  <si>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</si>
  <si>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</si>
  <si>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</si>
  <si>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</si>
  <si>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</si>
  <si>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</si>
  <si>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</si>
  <si>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</si>
  <si>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</si>
  <si>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</si>
  <si>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</si>
  <si>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</si>
  <si>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</si>
  <si>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</si>
  <si>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</si>
  <si>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</si>
  <si>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</si>
  <si>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</si>
  <si>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</si>
  <si>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</si>
  <si>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</si>
  <si>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</si>
  <si>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</si>
  <si>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</si>
  <si>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</si>
  <si>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</si>
  <si>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</si>
  <si>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</si>
  <si>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</si>
  <si>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</si>
  <si>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</si>
  <si>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</si>
  <si>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</si>
  <si>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</si>
  <si>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</si>
  <si>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</si>
  <si>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</si>
  <si>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</si>
  <si>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</si>
  <si>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</si>
  <si>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</si>
  <si>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</si>
  <si>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</si>
  <si>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</si>
  <si>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</si>
  <si>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</si>
  <si>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</si>
  <si>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</si>
  <si>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</si>
  <si>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</si>
  <si>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</si>
  <si>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</si>
  <si>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</si>
  <si>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</si>
  <si>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</si>
  <si>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</si>
  <si>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</si>
  <si>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</si>
  <si>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</si>
  <si>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</si>
  <si>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</si>
  <si>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</si>
  <si>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</si>
  <si>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</si>
  <si>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</si>
  <si>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</si>
  <si>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</si>
  <si>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</si>
  <si>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</si>
  <si>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</si>
  <si>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</si>
  <si>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</si>
  <si>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</si>
  <si>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</si>
  <si>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</si>
  <si>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</si>
  <si>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</si>
  <si>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</si>
  <si>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</si>
  <si>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</si>
  <si>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</si>
  <si>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</si>
  <si>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</si>
  <si>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</si>
  <si>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</si>
  <si>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</si>
  <si>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</si>
  <si>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</si>
  <si>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</si>
  <si>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</si>
  <si>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</si>
  <si>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</si>
  <si>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</si>
  <si>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</si>
  <si>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</si>
  <si>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</si>
  <si>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</si>
  <si>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</si>
  <si>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</si>
  <si>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</si>
  <si>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</si>
  <si>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</si>
  <si>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</si>
  <si>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</si>
  <si>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</si>
  <si>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</si>
  <si>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</si>
  <si>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</si>
  <si>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</si>
  <si>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</si>
  <si>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</si>
  <si>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</si>
  <si>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</si>
  <si>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</si>
  <si>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</si>
  <si>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</si>
  <si>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</si>
  <si>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</si>
  <si>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</si>
  <si>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</si>
  <si>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</si>
  <si>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</si>
  <si>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</si>
  <si>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</si>
  <si>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</si>
  <si>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</si>
  <si>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</si>
  <si>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</si>
  <si>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</si>
  <si>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</si>
  <si>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</si>
  <si>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</si>
  <si>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</si>
  <si>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</si>
  <si>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</si>
  <si>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</si>
  <si>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</si>
  <si>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</si>
  <si>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</si>
  <si>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</si>
  <si>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</si>
  <si>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</si>
  <si>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</si>
  <si>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</si>
  <si>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</si>
  <si>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</si>
  <si>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</si>
  <si>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</si>
  <si>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</si>
  <si>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</si>
  <si>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</si>
  <si>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</si>
  <si>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</si>
  <si>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</si>
  <si>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</si>
  <si>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</si>
  <si>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</si>
  <si>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</si>
  <si>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</si>
  <si>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</si>
  <si>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</si>
  <si>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</si>
  <si>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</si>
  <si>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</si>
  <si>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</si>
  <si>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</si>
  <si>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</si>
  <si>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</si>
  <si>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</si>
  <si>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</si>
  <si>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</si>
  <si>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</si>
  <si>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</si>
  <si>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</si>
  <si>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</si>
  <si>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</si>
  <si>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</si>
  <si>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</si>
  <si>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</si>
  <si>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</si>
  <si>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</si>
  <si>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</si>
  <si>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</si>
  <si>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</si>
  <si>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</si>
  <si>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</si>
  <si>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</si>
  <si>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</si>
  <si>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</si>
  <si>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</si>
  <si>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</si>
  <si>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</si>
  <si>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</si>
  <si>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</si>
  <si>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</si>
  <si>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</si>
  <si>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</si>
  <si>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</si>
  <si>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</si>
  <si>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</si>
  <si>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</si>
  <si>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</si>
  <si>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</si>
  <si>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</si>
  <si>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</si>
  <si>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</si>
  <si>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</si>
  <si>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</si>
  <si>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</si>
  <si>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</si>
  <si>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</si>
  <si>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</si>
  <si>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</si>
  <si>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</si>
  <si>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</si>
  <si>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</si>
  <si>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</si>
  <si>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</si>
  <si>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</si>
  <si>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</si>
  <si>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</si>
  <si>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</si>
  <si>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</si>
  <si>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</si>
  <si>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</si>
  <si>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</si>
  <si>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</si>
  <si>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</si>
  <si>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</si>
  <si>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</si>
  <si>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</si>
  <si>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</si>
  <si>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</si>
  <si>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</si>
  <si>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</si>
  <si>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</si>
  <si>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</si>
  <si>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</si>
  <si>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</si>
  <si>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</si>
  <si>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</si>
  <si>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</si>
  <si>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</si>
  <si>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</si>
  <si>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</si>
  <si>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</si>
  <si>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</si>
  <si>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</si>
  <si>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</si>
  <si>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</si>
  <si>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</si>
  <si>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</si>
  <si>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</si>
  <si>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</si>
  <si>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</si>
  <si>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</si>
  <si>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</si>
  <si>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</si>
  <si>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</si>
  <si>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</si>
  <si>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</si>
  <si>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</si>
  <si>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</si>
  <si>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</si>
  <si>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</si>
  <si>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</si>
  <si>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</si>
  <si>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</si>
  <si>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</si>
  <si>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</si>
  <si>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</si>
  <si>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</si>
  <si>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</si>
  <si>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</si>
  <si>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</si>
  <si>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</si>
  <si>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</si>
  <si>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</si>
  <si>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</si>
  <si>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</si>
  <si>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</si>
  <si>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</si>
  <si>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</si>
  <si>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</si>
  <si>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</si>
  <si>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</si>
  <si>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</si>
  <si>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</si>
  <si>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</si>
  <si>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</si>
  <si>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</si>
  <si>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</si>
  <si>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</si>
  <si>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</si>
  <si>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</si>
  <si>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</si>
  <si>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</si>
  <si>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</si>
  <si>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</si>
  <si>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</si>
  <si>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</si>
  <si>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</si>
  <si>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</si>
  <si>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</si>
  <si>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</si>
  <si>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</si>
  <si>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</si>
  <si>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</si>
  <si>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</si>
  <si>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</si>
  <si>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</si>
  <si>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</si>
  <si>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</si>
  <si>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</si>
  <si>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</si>
  <si>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</si>
  <si>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</si>
  <si>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</si>
  <si>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</si>
  <si>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</si>
  <si>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</si>
  <si>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</si>
  <si>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</si>
  <si>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</si>
  <si>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</si>
  <si>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</si>
  <si>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</si>
  <si>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</si>
  <si>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</si>
  <si>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</si>
  <si>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</si>
  <si>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</si>
  <si>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</si>
  <si>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</si>
  <si>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</si>
  <si>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</si>
  <si>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</si>
  <si>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</si>
  <si>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</si>
  <si>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</si>
  <si>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</si>
  <si>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</si>
  <si>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</si>
  <si>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</si>
  <si>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</si>
  <si>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</si>
  <si>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</si>
  <si>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</si>
  <si>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</si>
  <si>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</si>
  <si>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</si>
  <si>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</si>
  <si>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</si>
  <si>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</si>
  <si>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</si>
  <si>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</si>
  <si>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</si>
  <si>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</si>
  <si>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</si>
  <si>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</si>
  <si>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</si>
  <si>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</si>
  <si>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</si>
  <si>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</si>
  <si>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</si>
  <si>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</si>
  <si>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</si>
  <si>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</si>
  <si>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</si>
  <si>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</si>
  <si>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</si>
  <si>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</si>
  <si>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</si>
  <si>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</si>
  <si>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</si>
  <si>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</si>
  <si>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</si>
  <si>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</si>
  <si>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</si>
  <si>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</si>
  <si>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</si>
  <si>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</si>
  <si>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</si>
  <si>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</si>
  <si>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</si>
  <si>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</si>
  <si>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</si>
  <si>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</si>
  <si>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</si>
  <si>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</si>
  <si>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</si>
  <si>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</si>
  <si>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</si>
  <si>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</si>
  <si>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</si>
  <si>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</si>
  <si>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</si>
  <si>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</si>
  <si>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</si>
  <si>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</si>
  <si>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</si>
  <si>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</si>
  <si>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</si>
  <si>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</si>
  <si>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</si>
  <si>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</si>
  <si>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</si>
  <si>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</si>
  <si>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</si>
  <si>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</si>
  <si>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</si>
  <si>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</si>
  <si>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</si>
  <si>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</si>
  <si>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</si>
  <si>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</si>
  <si>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</si>
  <si>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</si>
  <si>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</si>
  <si>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</si>
  <si>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</si>
  <si>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</si>
  <si>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</si>
  <si>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</si>
  <si>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</si>
  <si>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</si>
  <si>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</si>
  <si>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</si>
  <si>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</si>
  <si>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</si>
  <si>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</si>
  <si>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</si>
  <si>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</si>
  <si>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</si>
  <si>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</si>
  <si>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</si>
  <si>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</si>
  <si>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</si>
  <si>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</si>
  <si>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</si>
  <si>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</si>
  <si>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</si>
  <si>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</si>
  <si>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</si>
  <si>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</si>
  <si>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</si>
  <si>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</si>
  <si>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</si>
  <si>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</si>
  <si>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</si>
  <si>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</si>
  <si>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</si>
  <si>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</si>
  <si>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</si>
  <si>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</si>
  <si>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</si>
  <si>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</si>
  <si>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</si>
  <si>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</si>
  <si>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</si>
  <si>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</si>
  <si>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</si>
  <si>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</si>
  <si>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</si>
  <si>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</si>
  <si>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</si>
  <si>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</si>
  <si>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</si>
  <si>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</si>
  <si>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</si>
  <si>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</si>
  <si>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</si>
  <si>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</si>
  <si>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</si>
  <si>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</si>
  <si>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</si>
  <si>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</si>
  <si>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</si>
  <si>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</si>
  <si>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</si>
  <si>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</si>
  <si>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</si>
  <si>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</si>
  <si>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</si>
  <si>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</si>
  <si>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</si>
  <si>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</si>
  <si>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</si>
  <si>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</si>
  <si>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</si>
  <si>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</si>
  <si>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</si>
  <si>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</si>
  <si>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</si>
  <si>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</si>
  <si>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</si>
  <si>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</si>
  <si>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</si>
  <si>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</si>
  <si>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</si>
  <si>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</si>
  <si>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</si>
  <si>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</si>
  <si>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</si>
  <si>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</si>
  <si>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</si>
  <si>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</si>
  <si>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</si>
  <si>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</si>
  <si>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</si>
  <si>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</si>
  <si>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</si>
  <si>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</si>
  <si>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</si>
  <si>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</si>
  <si>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</si>
  <si>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</si>
  <si>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</si>
  <si>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</si>
  <si>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</si>
  <si>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</si>
  <si>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</si>
  <si>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</si>
  <si>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</si>
  <si>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</si>
  <si>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</si>
  <si>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</si>
  <si>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</si>
  <si>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</si>
  <si>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</si>
  <si>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</si>
  <si>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</si>
  <si>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</si>
  <si>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</si>
  <si>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</si>
  <si>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</si>
  <si>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</si>
  <si>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</si>
  <si>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</si>
  <si>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</si>
  <si>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</si>
  <si>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</si>
  <si>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</si>
  <si>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</si>
  <si>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</si>
  <si>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</si>
  <si>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</si>
  <si>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</si>
  <si>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</si>
  <si>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</si>
  <si>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</si>
  <si>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</si>
  <si>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</si>
  <si>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</si>
  <si>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</si>
  <si>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</si>
  <si>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</si>
  <si>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</si>
  <si>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</si>
  <si>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</si>
  <si>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</si>
  <si>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</si>
  <si>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</si>
  <si>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</si>
  <si>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</si>
  <si>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</si>
  <si>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</si>
  <si>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</si>
  <si>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</si>
  <si>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</si>
  <si>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</si>
  <si>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</si>
  <si>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</si>
  <si>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</si>
  <si>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</si>
  <si>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</si>
  <si>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</si>
  <si>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</si>
  <si>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</si>
  <si>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</si>
  <si>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</si>
  <si>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</si>
  <si>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</si>
  <si>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</si>
  <si>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</si>
  <si>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</si>
  <si>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</si>
  <si>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</si>
  <si>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</si>
  <si>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</si>
  <si>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</si>
  <si>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</si>
  <si>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</si>
  <si>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</si>
  <si>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</si>
  <si>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</si>
  <si>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</si>
  <si>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</si>
  <si>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</si>
  <si>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</si>
  <si>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</si>
  <si>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</si>
  <si>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</si>
  <si>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</si>
  <si>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</si>
  <si>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</si>
  <si>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</si>
  <si>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</si>
  <si>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</si>
  <si>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</si>
  <si>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</si>
  <si>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</si>
  <si>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</si>
  <si>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</si>
  <si>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</si>
  <si>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</si>
  <si>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</si>
  <si>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</si>
  <si>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</si>
  <si>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</si>
  <si>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</si>
  <si>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</si>
  <si>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</si>
  <si>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</si>
  <si>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</si>
  <si>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</si>
  <si>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</si>
  <si>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</si>
  <si>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</si>
  <si>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</si>
  <si>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</si>
  <si>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</si>
  <si>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</si>
  <si>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</si>
  <si>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</si>
  <si>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</si>
  <si>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</si>
  <si>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</si>
  <si>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</si>
  <si>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</si>
  <si>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</si>
  <si>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</si>
  <si>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</si>
  <si>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</si>
  <si>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</si>
  <si>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</si>
  <si>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</si>
  <si>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</si>
  <si>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</si>
  <si>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</si>
  <si>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</si>
  <si>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</si>
  <si>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</si>
  <si>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</si>
  <si>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</si>
  <si>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</si>
  <si>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</si>
  <si>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</si>
  <si>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</si>
  <si>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</si>
  <si>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</si>
  <si>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</si>
  <si>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</si>
  <si>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</si>
  <si>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</si>
  <si>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</si>
  <si>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</si>
  <si>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</si>
  <si>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</si>
  <si>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</si>
  <si>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</si>
  <si>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</si>
  <si>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</si>
  <si>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</si>
  <si>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</si>
  <si>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</si>
  <si>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</si>
  <si>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</si>
  <si>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</si>
  <si>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</si>
  <si>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</si>
  <si>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</si>
  <si>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</si>
  <si>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</si>
  <si>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</si>
  <si>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</si>
  <si>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</si>
  <si>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</si>
  <si>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</si>
  <si>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</si>
  <si>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</si>
  <si>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</si>
  <si>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</si>
  <si>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</si>
  <si>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</si>
  <si>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</si>
  <si>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</si>
  <si>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</si>
  <si>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</si>
  <si>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</si>
  <si>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</si>
  <si>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</si>
  <si>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</si>
  <si>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</si>
  <si>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</si>
  <si>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</si>
  <si>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</si>
  <si>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</si>
  <si>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</si>
  <si>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</si>
  <si>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</si>
  <si>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</si>
  <si>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</si>
  <si>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</si>
  <si>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</si>
  <si>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</si>
  <si>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</si>
  <si>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</si>
  <si>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</si>
  <si>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</si>
  <si>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</si>
  <si>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</si>
  <si>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</si>
  <si>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</si>
  <si>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</si>
  <si>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</si>
  <si>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</si>
  <si>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</si>
  <si>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</si>
  <si>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</si>
  <si>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</si>
  <si>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</si>
  <si>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</si>
  <si>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</si>
  <si>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</si>
  <si>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</si>
  <si>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</si>
  <si>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</si>
  <si>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</si>
  <si>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</si>
  <si>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</si>
  <si>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</si>
  <si>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</si>
  <si>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</si>
  <si>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</si>
  <si>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</si>
  <si>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</si>
  <si>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</si>
  <si>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</si>
  <si>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</si>
  <si>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</si>
  <si>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</si>
  <si>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</si>
  <si>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</si>
  <si>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</si>
  <si>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</si>
  <si>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</si>
  <si>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</si>
  <si>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</si>
  <si>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</si>
  <si>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</si>
  <si>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</si>
  <si>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</si>
  <si>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</si>
  <si>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</si>
  <si>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</si>
  <si>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</si>
  <si>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</si>
  <si>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</si>
  <si>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</si>
  <si>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</si>
  <si>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</si>
  <si>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</si>
  <si>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</si>
  <si>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</si>
  <si>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</si>
  <si>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</si>
  <si>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</si>
  <si>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</si>
  <si>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</si>
  <si>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</si>
  <si>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</si>
  <si>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</si>
  <si>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</si>
  <si>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</si>
  <si>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</si>
  <si>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</si>
  <si>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</si>
  <si>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</si>
  <si>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</si>
  <si>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</si>
  <si>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</si>
  <si>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</si>
  <si>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</si>
  <si>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</si>
  <si>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</si>
  <si>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</si>
  <si>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</si>
  <si>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</si>
  <si>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</si>
  <si>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</si>
  <si>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</si>
  <si>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</si>
  <si>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</si>
  <si>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</si>
  <si>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</si>
  <si>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</si>
  <si>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</si>
  <si>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</si>
  <si>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</si>
  <si>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</si>
  <si>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</si>
  <si>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</si>
  <si>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</si>
  <si>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</si>
  <si>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</si>
  <si>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</si>
  <si>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</si>
  <si>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</si>
  <si>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</si>
  <si>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</si>
  <si>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</si>
  <si>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</si>
  <si>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</si>
  <si>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</si>
  <si>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</si>
  <si>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</si>
  <si>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</si>
  <si>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</si>
  <si>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</si>
  <si>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</si>
  <si>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</si>
  <si>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</si>
  <si>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</si>
  <si>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</si>
  <si>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</si>
  <si>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</si>
  <si>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</si>
  <si>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</si>
  <si>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</si>
  <si>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</si>
  <si>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</si>
  <si>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</si>
  <si>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</si>
  <si>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</si>
  <si>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</si>
  <si>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</si>
  <si>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</si>
  <si>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</si>
  <si>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</si>
  <si>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</si>
  <si>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</si>
  <si>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</si>
  <si>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</si>
  <si>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</si>
  <si>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</si>
  <si>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</si>
  <si>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</si>
  <si>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</si>
  <si>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</si>
  <si>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</si>
  <si>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</si>
  <si>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</si>
  <si>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</si>
  <si>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</si>
  <si>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</si>
  <si>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</si>
  <si>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</si>
  <si>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</si>
  <si>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</si>
  <si>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</si>
  <si>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</si>
  <si>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</si>
  <si>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</si>
  <si>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</si>
  <si>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</si>
  <si>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</si>
  <si>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</si>
  <si>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</si>
  <si>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</si>
  <si>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</si>
  <si>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</si>
  <si>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</si>
  <si>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</si>
  <si>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</si>
  <si>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</si>
  <si>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</si>
  <si>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</si>
  <si>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</si>
  <si>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</si>
  <si>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</si>
  <si>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</si>
  <si>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</si>
  <si>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</si>
  <si>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</si>
  <si>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</si>
  <si>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</si>
  <si>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</si>
  <si>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</si>
  <si>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</si>
  <si>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</si>
  <si>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</si>
  <si>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</si>
  <si>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</si>
  <si>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</si>
  <si>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</si>
  <si>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</si>
  <si>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</si>
  <si>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</si>
  <si>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</si>
  <si>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</si>
  <si>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</si>
  <si>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</si>
  <si>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</si>
  <si>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</si>
  <si>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</si>
  <si>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</si>
  <si>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</si>
  <si>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</si>
  <si>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</si>
  <si>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</si>
  <si>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</si>
  <si>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</si>
  <si>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</si>
  <si>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</si>
  <si>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</si>
  <si>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</si>
  <si>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</si>
  <si>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</si>
  <si>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</si>
  <si>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</si>
  <si>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</si>
  <si>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</si>
  <si>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</si>
  <si>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</si>
  <si>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</si>
  <si>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</si>
  <si>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</si>
  <si>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</si>
  <si>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</si>
  <si>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</si>
  <si>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</si>
  <si>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</si>
  <si>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</si>
  <si>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</si>
  <si>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</si>
  <si>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</si>
  <si>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</si>
  <si>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</si>
  <si>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</si>
  <si>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</si>
  <si>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</si>
  <si>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</si>
  <si>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</si>
  <si>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</si>
  <si>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</si>
  <si>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</si>
  <si>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</si>
  <si>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</si>
  <si>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</si>
  <si>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</si>
  <si>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</si>
  <si>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</si>
  <si>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</si>
  <si>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</si>
  <si>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</si>
  <si>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</si>
  <si>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</si>
  <si>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</si>
  <si>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</si>
  <si>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</si>
  <si>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</si>
  <si>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</si>
  <si>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</si>
  <si>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</si>
  <si>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</si>
  <si>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</si>
  <si>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</si>
  <si>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</si>
  <si>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</si>
  <si>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</si>
  <si>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</si>
  <si>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</si>
  <si>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</si>
  <si>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</si>
  <si>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</si>
  <si>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</si>
  <si>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</si>
  <si>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</si>
  <si>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</si>
  <si>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</si>
  <si>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</si>
  <si>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</si>
  <si>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</si>
  <si>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</si>
  <si>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</si>
  <si>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</si>
  <si>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</si>
  <si>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</si>
  <si>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</si>
  <si>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</si>
  <si>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</si>
  <si>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</si>
  <si>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</si>
  <si>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</si>
  <si>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</si>
  <si>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</si>
  <si>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</si>
  <si>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</si>
  <si>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</si>
  <si>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</si>
  <si>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</si>
  <si>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</si>
  <si>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</si>
  <si>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</si>
  <si>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</si>
  <si>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</si>
  <si>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</si>
  <si>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</si>
  <si>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</si>
  <si>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</si>
  <si>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</si>
  <si>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</si>
  <si>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</si>
  <si>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</si>
  <si>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</si>
  <si>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</si>
  <si>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</si>
  <si>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</si>
  <si>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</si>
  <si>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</si>
  <si>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</si>
  <si>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</si>
  <si>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</si>
  <si>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</si>
  <si>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</si>
  <si>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</si>
  <si>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</si>
  <si>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</si>
  <si>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</si>
  <si>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</si>
  <si>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</si>
  <si>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</si>
  <si>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</si>
  <si>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</si>
  <si>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</si>
  <si>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</si>
  <si>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</si>
  <si>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</si>
  <si>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</si>
  <si>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</si>
  <si>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</si>
  <si>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</si>
  <si>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</si>
  <si>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</si>
  <si>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</si>
  <si>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</si>
  <si>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</si>
  <si>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</si>
  <si>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</si>
  <si>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</si>
  <si>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</si>
  <si>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</si>
  <si>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</si>
  <si>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</si>
  <si>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</si>
  <si>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</si>
  <si>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</si>
  <si>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</si>
  <si>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</si>
  <si>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</si>
  <si>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</si>
  <si>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</si>
  <si>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</si>
  <si>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</si>
  <si>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</si>
  <si>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</si>
  <si>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</si>
  <si>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</si>
  <si>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</si>
  <si>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</si>
  <si>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</si>
  <si>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</si>
  <si>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</si>
  <si>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</si>
  <si>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</si>
  <si>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</si>
  <si>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</si>
  <si>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</si>
  <si>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</si>
  <si>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</si>
  <si>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</si>
  <si>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</si>
  <si>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</si>
  <si>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</si>
  <si>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</si>
  <si>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</si>
  <si>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</si>
  <si>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</si>
  <si>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</si>
  <si>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</si>
  <si>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</si>
  <si>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</si>
  <si>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</si>
  <si>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</si>
  <si>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</si>
  <si>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</si>
  <si>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</si>
  <si>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</si>
  <si>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</si>
  <si>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</si>
  <si>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</si>
  <si>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</si>
  <si>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</si>
  <si>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</si>
  <si>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</si>
  <si>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</si>
  <si>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</si>
  <si>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</si>
  <si>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</si>
  <si>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</si>
  <si>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</si>
  <si>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</si>
  <si>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</si>
  <si>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</si>
  <si>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</si>
  <si>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</si>
  <si>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</si>
  <si>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</si>
  <si>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</si>
  <si>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</si>
  <si>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</si>
  <si>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</si>
  <si>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</si>
  <si>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</si>
  <si>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</si>
  <si>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</si>
  <si>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</si>
  <si>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</si>
  <si>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</si>
  <si>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</si>
  <si>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</si>
  <si>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</si>
  <si>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</si>
  <si>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</si>
  <si>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</si>
  <si>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</si>
  <si>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</si>
  <si>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</si>
  <si>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</si>
  <si>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</si>
  <si>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</si>
  <si>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</si>
  <si>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</si>
  <si>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</si>
  <si>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</si>
  <si>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</si>
  <si>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</si>
  <si>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</si>
  <si>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</si>
  <si>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</si>
  <si>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</si>
  <si>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</si>
  <si>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</si>
  <si>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</si>
  <si>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</si>
  <si>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</si>
  <si>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</si>
  <si>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</si>
  <si>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</si>
  <si>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</si>
  <si>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</si>
  <si>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</si>
  <si>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</si>
  <si>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</si>
  <si>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</si>
  <si>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</si>
  <si>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</si>
  <si>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</si>
  <si>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</si>
  <si>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</si>
  <si>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</si>
  <si>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</si>
  <si>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</si>
  <si>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</si>
  <si>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</si>
  <si>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</si>
  <si>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</si>
  <si>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</si>
  <si>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</si>
  <si>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</si>
  <si>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</si>
  <si>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</si>
  <si>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</si>
  <si>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</si>
  <si>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</si>
  <si>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</si>
  <si>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</si>
  <si>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</si>
  <si>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</si>
  <si>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</si>
  <si>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</si>
  <si>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</si>
  <si>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</si>
  <si>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</si>
  <si>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</si>
  <si>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</si>
  <si>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</si>
  <si>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</si>
  <si>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</si>
  <si>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</si>
  <si>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</si>
  <si>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</si>
  <si>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</si>
  <si>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</si>
  <si>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</si>
  <si>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</si>
  <si>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</si>
  <si>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</si>
  <si>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</si>
  <si>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</si>
  <si>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</si>
  <si>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</si>
  <si>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</si>
  <si>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</si>
  <si>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</si>
  <si>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</si>
  <si>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</si>
  <si>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</si>
  <si>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</si>
  <si>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</si>
  <si>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</si>
  <si>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</si>
  <si>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</si>
  <si>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</si>
  <si>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</si>
  <si>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</si>
  <si>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</si>
  <si>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</si>
  <si>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</si>
  <si>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</si>
  <si>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</si>
  <si>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</si>
  <si>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</si>
  <si>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</si>
  <si>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</si>
  <si>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</si>
  <si>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</si>
  <si>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</si>
  <si>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</si>
  <si>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</si>
  <si>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</si>
  <si>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</si>
  <si>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</si>
  <si>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</si>
  <si>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</si>
  <si>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</si>
  <si>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</si>
  <si>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</si>
  <si>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</si>
  <si>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</si>
  <si>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</si>
  <si>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</si>
  <si>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</si>
  <si>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</si>
  <si>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</si>
  <si>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</si>
  <si>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</si>
  <si>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</si>
  <si>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</si>
  <si>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</si>
  <si>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</si>
  <si>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</si>
  <si>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</si>
  <si>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</si>
  <si>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</si>
  <si>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</si>
  <si>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</si>
  <si>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</si>
  <si>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</si>
  <si>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</si>
  <si>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</si>
  <si>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</si>
  <si>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</si>
  <si>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</si>
  <si>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</si>
  <si>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</si>
  <si>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</si>
  <si>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</si>
  <si>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</si>
  <si>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</si>
  <si>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</si>
  <si>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</si>
  <si>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</si>
  <si>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</si>
  <si>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</si>
  <si>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</si>
  <si>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</si>
  <si>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</si>
  <si>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</si>
  <si>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</si>
  <si>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</si>
  <si>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</si>
  <si>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</si>
  <si>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</si>
  <si>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</si>
  <si>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</si>
  <si>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</si>
  <si>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</si>
  <si>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</si>
  <si>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</si>
  <si>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</si>
  <si>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</si>
  <si>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</si>
  <si>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</si>
  <si>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</si>
  <si>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</si>
  <si>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</si>
  <si>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</si>
  <si>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</si>
  <si>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</si>
  <si>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</si>
  <si>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</si>
  <si>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</si>
  <si>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</si>
  <si>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</si>
  <si>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</si>
  <si>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</si>
  <si>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</si>
  <si>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</si>
  <si>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</si>
  <si>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</si>
  <si>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</si>
  <si>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</si>
  <si>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</si>
  <si>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</si>
  <si>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</si>
  <si>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</si>
  <si>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</si>
  <si>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</si>
  <si>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</si>
  <si>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</si>
  <si>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</si>
  <si>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</si>
  <si>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</si>
  <si>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</si>
  <si>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</si>
  <si>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</si>
  <si>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</si>
  <si>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</si>
  <si>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</si>
  <si>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</si>
  <si>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</si>
  <si>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</si>
  <si>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</si>
  <si>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</si>
  <si>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</si>
  <si>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</si>
  <si>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</si>
  <si>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</si>
  <si>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</si>
  <si>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</si>
  <si>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</si>
  <si>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</si>
  <si>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</si>
  <si>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</si>
  <si>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</si>
  <si>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</si>
  <si>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</si>
  <si>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</si>
  <si>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</si>
  <si>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</si>
  <si>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</si>
  <si>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</si>
  <si>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</si>
  <si>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</si>
  <si>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</si>
  <si>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</si>
  <si>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</si>
  <si>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</si>
  <si>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</si>
  <si>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</si>
  <si>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</si>
  <si>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</si>
  <si>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</si>
  <si>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</si>
  <si>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</si>
  <si>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</si>
  <si>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</si>
  <si>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</si>
  <si>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</si>
  <si>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</si>
  <si>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</si>
  <si>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</si>
  <si>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</si>
  <si>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</si>
  <si>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</si>
  <si>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</si>
  <si>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</si>
  <si>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</si>
  <si>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</si>
  <si>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</si>
  <si>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</si>
  <si>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</si>
  <si>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</si>
  <si>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</si>
  <si>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</si>
  <si>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</si>
  <si>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</si>
  <si>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</si>
  <si>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</si>
  <si>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</si>
  <si>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</si>
  <si>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</si>
  <si>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</si>
  <si>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</si>
  <si>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</si>
  <si>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</si>
  <si>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</si>
  <si>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</si>
  <si>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</si>
  <si>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</si>
  <si>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</si>
  <si>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</si>
  <si>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</si>
  <si>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</si>
  <si>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</si>
  <si>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</si>
  <si>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</si>
  <si>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</si>
  <si>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</si>
  <si>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</si>
  <si>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</si>
  <si>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</si>
  <si>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</si>
  <si>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</si>
  <si>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</si>
  <si>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</si>
  <si>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</si>
  <si>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</si>
  <si>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</si>
  <si>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</si>
  <si>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</si>
  <si>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</si>
  <si>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</si>
  <si>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</si>
  <si>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</si>
  <si>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</si>
  <si>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</si>
  <si>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</si>
  <si>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</si>
  <si>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</si>
  <si>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</si>
  <si>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</si>
  <si>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</si>
  <si>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</si>
  <si>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</si>
  <si>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</si>
  <si>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</si>
  <si>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</si>
  <si>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</si>
  <si>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</si>
  <si>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</si>
  <si>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</si>
  <si>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</si>
  <si>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</si>
  <si>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</si>
  <si>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</si>
  <si>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</si>
  <si>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</si>
  <si>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</si>
  <si>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</si>
  <si>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</si>
  <si>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</si>
  <si>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</si>
  <si>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</si>
  <si>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</si>
  <si>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</si>
  <si>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</si>
  <si>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</si>
  <si>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</si>
  <si>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</si>
  <si>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</si>
  <si>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</si>
  <si>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</si>
  <si>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</si>
  <si>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</si>
  <si>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</si>
  <si>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</si>
  <si>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</si>
  <si>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</si>
  <si>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</si>
  <si>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</si>
  <si>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</si>
  <si>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</si>
  <si>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</si>
  <si>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</si>
  <si>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</si>
  <si>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</si>
  <si>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</si>
  <si>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</si>
  <si>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</si>
  <si>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</si>
  <si>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</si>
  <si>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</si>
  <si>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</si>
  <si>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</si>
  <si>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</si>
  <si>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</si>
  <si>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</si>
  <si>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</si>
  <si>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</si>
  <si>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</si>
  <si>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</si>
  <si>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</si>
  <si>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</si>
  <si>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</si>
  <si>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</si>
  <si>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</si>
  <si>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</si>
  <si>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</si>
  <si>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</si>
  <si>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</si>
  <si>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</si>
  <si>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</si>
  <si>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</si>
  <si>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</si>
  <si>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</si>
  <si>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</si>
  <si>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</si>
  <si>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</si>
  <si>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</si>
  <si>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</si>
  <si>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</si>
  <si>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</si>
  <si>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</si>
  <si>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</si>
  <si>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</si>
  <si>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</si>
  <si>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</si>
  <si>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</si>
  <si>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</si>
  <si>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</si>
  <si>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</si>
  <si>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</si>
  <si>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</si>
  <si>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</si>
  <si>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</si>
  <si>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</si>
  <si>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</si>
  <si>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</si>
  <si>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</si>
  <si>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</si>
  <si>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</si>
  <si>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</si>
  <si>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</si>
  <si>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</si>
  <si>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</si>
  <si>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</si>
  <si>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</si>
  <si>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</si>
  <si>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</si>
  <si>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</si>
  <si>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</si>
  <si>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</si>
  <si>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</si>
  <si>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</si>
  <si>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</si>
  <si>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</si>
  <si>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</si>
  <si>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</si>
  <si>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</si>
  <si>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</si>
  <si>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</si>
  <si>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</si>
  <si>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</si>
  <si>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</si>
  <si>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</si>
  <si>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</si>
  <si>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</si>
  <si>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</si>
  <si>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</si>
  <si>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</si>
  <si>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</si>
  <si>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</si>
  <si>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</si>
  <si>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</si>
  <si>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</si>
  <si>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</si>
  <si>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</si>
  <si>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</si>
  <si>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</si>
  <si>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</si>
  <si>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</si>
  <si>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</si>
  <si>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</si>
  <si>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</si>
  <si>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</si>
  <si>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</si>
  <si>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</si>
  <si>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</si>
  <si>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</si>
  <si>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</si>
  <si>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</si>
  <si>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</si>
  <si>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</si>
  <si>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</si>
  <si>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</si>
  <si>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</si>
  <si>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</si>
  <si>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</si>
  <si>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</si>
  <si>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</si>
  <si>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</si>
  <si>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</si>
  <si>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</si>
  <si>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</si>
  <si>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</si>
  <si>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</si>
  <si>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</si>
  <si>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</si>
  <si>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</si>
  <si>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</si>
  <si>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</si>
  <si>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</si>
  <si>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</si>
  <si>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</si>
  <si>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</si>
  <si>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</si>
  <si>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</si>
  <si>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</si>
  <si>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</si>
  <si>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</si>
  <si>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</si>
  <si>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</si>
  <si>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</si>
  <si>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</si>
  <si>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</si>
  <si>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</si>
  <si>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</si>
  <si>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</si>
  <si>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</si>
  <si>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</si>
  <si>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</si>
  <si>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</si>
  <si>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</si>
  <si>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</si>
  <si>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</si>
  <si>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</si>
  <si>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</si>
  <si>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</si>
  <si>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</si>
  <si>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</si>
  <si>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</si>
  <si>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</si>
  <si>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</si>
  <si>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</si>
  <si>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</si>
  <si>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</si>
  <si>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</si>
  <si>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</si>
  <si>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</si>
  <si>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</si>
  <si>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</si>
  <si>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</si>
  <si>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</si>
  <si>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</si>
  <si>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</si>
  <si>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</si>
  <si>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</si>
  <si>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</si>
  <si>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</si>
  <si>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</si>
  <si>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</si>
  <si>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</si>
  <si>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</si>
  <si>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</si>
  <si>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</si>
  <si>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</si>
  <si>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</si>
  <si>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</si>
  <si>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</si>
  <si>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</si>
  <si>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</si>
  <si>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</si>
  <si>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</si>
  <si>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</si>
  <si>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</si>
  <si>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</si>
  <si>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</si>
  <si>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</si>
  <si>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</si>
  <si>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</si>
  <si>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</si>
  <si>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</si>
  <si>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</si>
  <si>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</si>
  <si>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</si>
  <si>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</si>
  <si>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</si>
  <si>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</si>
  <si>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</si>
  <si>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</si>
  <si>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</si>
  <si>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</si>
  <si>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</si>
  <si>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</si>
  <si>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</si>
  <si>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</si>
  <si>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</si>
  <si>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</si>
  <si>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</si>
  <si>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</si>
  <si>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</si>
  <si>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</si>
  <si>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</si>
  <si>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</si>
  <si>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</si>
  <si>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</si>
  <si>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</si>
  <si>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</si>
  <si>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</si>
  <si>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</si>
  <si>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</si>
  <si>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</si>
  <si>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</si>
  <si>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</si>
  <si>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</si>
  <si>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</si>
  <si>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</si>
  <si>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</si>
  <si>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</si>
  <si>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</si>
  <si>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</si>
  <si>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</si>
  <si>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</si>
  <si>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</si>
  <si>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</si>
  <si>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</si>
  <si>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</si>
  <si>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</si>
  <si>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</si>
  <si>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</si>
  <si>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</si>
  <si>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</si>
  <si>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</si>
  <si>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</si>
  <si>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</si>
  <si>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</si>
  <si>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</si>
  <si>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</si>
  <si>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</si>
  <si>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</si>
  <si>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</si>
  <si>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</si>
  <si>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</si>
  <si>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</si>
  <si>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</si>
  <si>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</si>
  <si>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</si>
  <si>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</si>
  <si>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</si>
  <si>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</si>
  <si>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</si>
  <si>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</si>
  <si>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</si>
  <si>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</si>
  <si>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</si>
  <si>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</si>
  <si>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</si>
  <si>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</si>
  <si>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</si>
  <si>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</si>
  <si>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</si>
  <si>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</si>
  <si>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</si>
  <si>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</si>
  <si>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</si>
  <si>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</si>
  <si>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</si>
  <si>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</si>
  <si>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</si>
  <si>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</si>
  <si>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</si>
  <si>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</si>
  <si>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</si>
  <si>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</si>
  <si>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</si>
  <si>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</si>
  <si>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</si>
  <si>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</si>
  <si>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</si>
  <si>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</si>
  <si>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</si>
  <si>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</si>
  <si>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</si>
  <si>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</si>
  <si>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</si>
  <si>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</si>
  <si>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</si>
  <si>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</si>
  <si>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</si>
  <si>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</si>
  <si>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</si>
  <si>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</si>
  <si>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</si>
  <si>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</si>
  <si>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</si>
  <si>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</si>
  <si>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</si>
  <si>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</si>
  <si>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</si>
  <si>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</si>
  <si>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</si>
  <si>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</si>
  <si>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</si>
  <si>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</si>
  <si>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</si>
  <si>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</si>
  <si>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</si>
  <si>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</si>
  <si>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</si>
  <si>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</si>
  <si>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</si>
  <si>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</si>
  <si>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</si>
  <si>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</si>
  <si>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</si>
  <si>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</si>
  <si>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</si>
  <si>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</si>
  <si>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</si>
  <si>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</si>
  <si>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</si>
  <si>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</si>
  <si>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</si>
  <si>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</si>
  <si>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</si>
  <si>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</si>
  <si>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</si>
  <si>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</si>
  <si>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</si>
  <si>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</si>
  <si>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</si>
  <si>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</si>
  <si>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</si>
  <si>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</si>
  <si>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</si>
  <si>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</si>
  <si>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</si>
  <si>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</si>
  <si>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</si>
  <si>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</si>
  <si>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</si>
  <si>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</si>
  <si>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</si>
  <si>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</si>
  <si>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</si>
  <si>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</si>
  <si>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</si>
  <si>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</si>
  <si>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</si>
  <si>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</si>
  <si>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</si>
  <si>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</si>
  <si>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</si>
  <si>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</si>
  <si>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</si>
  <si>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</si>
  <si>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</si>
  <si>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</si>
  <si>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</si>
  <si>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</si>
  <si>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</si>
  <si>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</si>
  <si>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</si>
  <si>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</si>
  <si>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</si>
  <si>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</si>
  <si>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</si>
  <si>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</si>
  <si>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</si>
  <si>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</si>
  <si>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</si>
  <si>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</si>
  <si>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</si>
  <si>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</si>
  <si>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</si>
  <si>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</si>
  <si>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</si>
  <si>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</si>
  <si>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</si>
  <si>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</si>
  <si>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</si>
  <si>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</si>
  <si>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</si>
  <si>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</si>
  <si>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</si>
  <si>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</si>
  <si>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</si>
  <si>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</si>
  <si>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</si>
  <si>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</si>
  <si>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</si>
  <si>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</si>
  <si>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</si>
  <si>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</si>
  <si>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</si>
  <si>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</si>
  <si>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</si>
  <si>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</si>
  <si>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</si>
  <si>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</si>
  <si>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</si>
  <si>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</si>
  <si>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</si>
  <si>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</si>
  <si>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</si>
  <si>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</si>
  <si>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</si>
  <si>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</si>
  <si>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</si>
  <si>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</si>
  <si>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</si>
  <si>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</si>
  <si>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</si>
  <si>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</si>
  <si>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</si>
  <si>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</si>
  <si>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</si>
  <si>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</si>
  <si>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</si>
  <si>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</si>
  <si>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</si>
  <si>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</si>
  <si>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</si>
  <si>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</si>
  <si>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</si>
  <si>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</si>
  <si>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</si>
  <si>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</si>
  <si>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</si>
  <si>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</si>
  <si>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</si>
  <si>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</si>
  <si>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</si>
  <si>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</si>
  <si>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</si>
  <si>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</si>
  <si>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</si>
  <si>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</si>
  <si>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</si>
  <si>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</si>
  <si>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</si>
  <si>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</si>
  <si>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</si>
  <si>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</si>
  <si>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</si>
  <si>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</si>
  <si>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</si>
  <si>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</si>
  <si>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</si>
  <si>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</si>
  <si>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</si>
  <si>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</si>
  <si>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</si>
  <si>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</si>
  <si>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</si>
  <si>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</si>
  <si>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</si>
  <si>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</si>
  <si>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</si>
  <si>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</si>
  <si>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</si>
  <si>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</si>
  <si>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</si>
  <si>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</si>
  <si>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</si>
  <si>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</si>
  <si>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</si>
  <si>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</si>
  <si>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</si>
  <si>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</si>
  <si>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</si>
  <si>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</si>
  <si>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</si>
  <si>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</si>
  <si>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</si>
  <si>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</si>
  <si>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</si>
  <si>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</si>
  <si>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</si>
  <si>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</si>
  <si>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</si>
  <si>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</si>
  <si>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</si>
  <si>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</si>
  <si>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</si>
  <si>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</si>
  <si>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</si>
  <si>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</si>
  <si>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</si>
  <si>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</si>
  <si>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</si>
  <si>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</si>
  <si>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</si>
  <si>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</si>
  <si>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</si>
  <si>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</si>
  <si>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</si>
  <si>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</si>
  <si>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</si>
  <si>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</si>
  <si>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</si>
  <si>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</si>
  <si>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</si>
  <si>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</si>
  <si>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</si>
  <si>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</si>
  <si>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</si>
  <si>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</si>
  <si>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</si>
  <si>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</si>
  <si>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</si>
  <si>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</si>
  <si>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</si>
  <si>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</si>
  <si>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</si>
  <si>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</si>
  <si>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</si>
  <si>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</si>
  <si>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</si>
  <si>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</si>
  <si>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</si>
  <si>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</si>
  <si>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</si>
  <si>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</si>
  <si>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</si>
  <si>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</si>
  <si>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</si>
  <si>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</si>
  <si>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</si>
  <si>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</si>
  <si>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</si>
  <si>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</si>
  <si>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</si>
  <si>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</si>
  <si>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</si>
  <si>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</si>
  <si>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</si>
  <si>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</si>
  <si>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</si>
  <si>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</si>
  <si>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</si>
  <si>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</si>
  <si>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</si>
  <si>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</si>
  <si>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</si>
  <si>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</si>
  <si>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</si>
  <si>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</si>
  <si>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</si>
  <si>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</si>
  <si>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</si>
  <si>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</si>
  <si>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</si>
  <si>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</si>
  <si>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</si>
  <si>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</si>
  <si>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</si>
  <si>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</si>
  <si>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</si>
  <si>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</si>
  <si>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</si>
  <si>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</si>
  <si>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</si>
  <si>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</si>
  <si>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</si>
  <si>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</si>
  <si>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</si>
  <si>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</si>
  <si>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</si>
  <si>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</si>
  <si>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</si>
  <si>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</si>
  <si>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</si>
  <si>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</si>
  <si>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</si>
  <si>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</si>
  <si>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</si>
  <si>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</si>
  <si>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</si>
  <si>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</si>
  <si>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</si>
  <si>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</si>
  <si>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</si>
  <si>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</si>
  <si>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</si>
  <si>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</si>
  <si>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</si>
  <si>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</si>
  <si>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</si>
  <si>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</si>
  <si>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</si>
  <si>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</si>
  <si>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</si>
  <si>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</si>
  <si>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</si>
  <si>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</si>
  <si>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</si>
  <si>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</si>
  <si>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</si>
  <si>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</si>
  <si>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</si>
  <si>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</si>
  <si>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</si>
  <si>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</si>
  <si>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</si>
  <si>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</si>
  <si>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</si>
  <si>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</si>
  <si>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</si>
  <si>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</si>
  <si>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</si>
  <si>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</si>
  <si>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</si>
  <si>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</si>
  <si>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</si>
  <si>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</si>
  <si>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</si>
  <si>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</si>
  <si>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</si>
  <si>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</si>
  <si>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</si>
  <si>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</si>
  <si>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</si>
  <si>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</si>
  <si>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</si>
  <si>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</si>
  <si>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</si>
  <si>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</si>
  <si>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</si>
  <si>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</si>
  <si>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</si>
  <si>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</si>
  <si>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</si>
  <si>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</si>
  <si>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</si>
  <si>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</si>
  <si>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</si>
  <si>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</si>
  <si>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</si>
  <si>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</si>
  <si>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</si>
  <si>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</si>
  <si>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</si>
  <si>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</si>
  <si>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</si>
  <si>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</si>
  <si>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</si>
  <si>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</si>
  <si>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</si>
  <si>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</si>
  <si>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</si>
  <si>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</si>
  <si>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</si>
  <si>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</si>
  <si>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</si>
  <si>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</si>
  <si>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</si>
  <si>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</si>
  <si>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</si>
  <si>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</si>
  <si>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</si>
  <si>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</si>
  <si>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</si>
  <si>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</si>
  <si>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</si>
  <si>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</si>
  <si>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</si>
  <si>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</si>
  <si>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</si>
  <si>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</si>
  <si>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</si>
  <si>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</si>
  <si>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</si>
  <si>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</si>
  <si>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</si>
  <si>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</si>
  <si>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</si>
  <si>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</si>
  <si>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</si>
  <si>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</si>
  <si>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</si>
  <si>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</si>
  <si>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</si>
  <si>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</si>
  <si>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</si>
  <si>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</si>
  <si>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</si>
  <si>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</si>
  <si>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</si>
  <si>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</si>
  <si>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</si>
  <si>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</si>
  <si>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</si>
  <si>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</si>
  <si>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</si>
  <si>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</si>
  <si>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</si>
  <si>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</si>
  <si>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</si>
  <si>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</si>
  <si>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</si>
  <si>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</si>
  <si>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</si>
  <si>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</si>
  <si>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</si>
  <si>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</si>
  <si>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</si>
  <si>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</si>
  <si>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</si>
  <si>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</si>
  <si>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</si>
  <si>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</si>
  <si>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</si>
  <si>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</si>
  <si>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</si>
  <si>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</si>
  <si>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</si>
  <si>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</si>
  <si>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</si>
  <si>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</si>
  <si>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</si>
  <si>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</si>
  <si>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</si>
  <si>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</si>
  <si>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</si>
  <si>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</si>
  <si>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</si>
  <si>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</si>
  <si>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</si>
  <si>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</si>
  <si>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</si>
  <si>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</si>
  <si>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</si>
  <si>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</si>
  <si>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</si>
  <si>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</si>
  <si>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</si>
  <si>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</si>
  <si>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</si>
  <si>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</si>
  <si>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</si>
  <si>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</si>
  <si>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</si>
  <si>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</si>
  <si>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</si>
  <si>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</si>
  <si>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</si>
  <si>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</si>
  <si>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</si>
  <si>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</si>
  <si>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</si>
  <si>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</si>
  <si>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</si>
  <si>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</si>
  <si>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</si>
  <si>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</si>
  <si>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</si>
  <si>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</si>
  <si>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</si>
  <si>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</si>
  <si>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</si>
  <si>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</si>
  <si>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</si>
  <si>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</si>
  <si>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</si>
  <si>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</si>
  <si>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</si>
  <si>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</si>
  <si>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</si>
  <si>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</si>
  <si>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</si>
  <si>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</si>
  <si>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</si>
  <si>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</si>
  <si>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</si>
  <si>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</si>
  <si>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</si>
  <si>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</si>
  <si>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</si>
  <si>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</si>
  <si>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</si>
  <si>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</si>
  <si>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</si>
  <si>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</si>
  <si>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</si>
  <si>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</si>
  <si>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</si>
  <si>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</si>
  <si>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</si>
  <si>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</si>
  <si>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</si>
  <si>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</si>
  <si>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</si>
  <si>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</si>
  <si>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</si>
  <si>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</si>
  <si>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</si>
  <si>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</si>
  <si>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</si>
  <si>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</si>
  <si>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</si>
  <si>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</si>
  <si>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</si>
  <si>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</si>
  <si>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</si>
  <si>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</si>
  <si>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</si>
  <si>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</si>
  <si>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</si>
  <si>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</si>
  <si>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</si>
  <si>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</si>
  <si>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</si>
  <si>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</si>
  <si>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</si>
  <si>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</si>
  <si>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</si>
  <si>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</si>
  <si>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</si>
  <si>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</si>
  <si>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</si>
  <si>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</si>
  <si>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</si>
  <si>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</si>
  <si>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</si>
  <si>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</si>
  <si>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</si>
  <si>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</si>
  <si>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</si>
  <si>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</si>
  <si>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</si>
  <si>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</si>
  <si>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</si>
  <si>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</si>
  <si>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</si>
  <si>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</si>
  <si>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</si>
  <si>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</si>
  <si>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</si>
  <si>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</si>
  <si>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</si>
  <si>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</si>
  <si>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</si>
  <si>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</si>
  <si>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</si>
  <si>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</si>
  <si>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</si>
  <si>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</si>
  <si>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</si>
  <si>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</si>
  <si>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</si>
  <si>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</si>
  <si>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</si>
  <si>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</si>
  <si>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</si>
  <si>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</si>
  <si>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</si>
  <si>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</si>
  <si>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</si>
  <si>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</si>
  <si>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</si>
  <si>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</si>
  <si>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</si>
  <si>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</si>
  <si>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</si>
  <si>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</si>
  <si>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</si>
  <si>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</si>
  <si>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</si>
  <si>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</si>
  <si>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</si>
  <si>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</si>
  <si>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</si>
  <si>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</si>
  <si>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</si>
  <si>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 xml:space="preserve">GAVETA DE RECHAZO LLENA </t>
  </si>
  <si>
    <t>PRINTER ERROR</t>
  </si>
  <si>
    <t>SIN ACTIVIDAD DE RETIRO</t>
  </si>
  <si>
    <t>Acevedo Dominguez, Victor Leonardo</t>
  </si>
  <si>
    <t>GAVETA DE DEPOSITOS LLENA</t>
  </si>
  <si>
    <t>27/1/2021 17:00 PM</t>
  </si>
  <si>
    <t>1 Gavetas Vacias y 2 Fallando</t>
  </si>
  <si>
    <t>28/1/2021 6:00 AM</t>
  </si>
  <si>
    <t>335773956</t>
  </si>
  <si>
    <t>335773953</t>
  </si>
  <si>
    <t>28 Enero de 2021</t>
  </si>
  <si>
    <t>335774000</t>
  </si>
  <si>
    <t>335773994</t>
  </si>
  <si>
    <t>335773992</t>
  </si>
  <si>
    <t>335773990</t>
  </si>
  <si>
    <t>335773987</t>
  </si>
  <si>
    <t>335773985</t>
  </si>
  <si>
    <t>335773984</t>
  </si>
  <si>
    <t>335773981</t>
  </si>
  <si>
    <t>335773979</t>
  </si>
  <si>
    <t>335773977</t>
  </si>
  <si>
    <t>335773976</t>
  </si>
  <si>
    <t>335773960</t>
  </si>
  <si>
    <t>335774363</t>
  </si>
  <si>
    <t>335774357</t>
  </si>
  <si>
    <t>335774320</t>
  </si>
  <si>
    <t>335774319</t>
  </si>
  <si>
    <t>335774316</t>
  </si>
  <si>
    <t>335774290</t>
  </si>
  <si>
    <t>335774277</t>
  </si>
  <si>
    <t>335774144</t>
  </si>
  <si>
    <t>335774061</t>
  </si>
  <si>
    <t>335774060</t>
  </si>
  <si>
    <t>335774055</t>
  </si>
  <si>
    <t>335774050</t>
  </si>
  <si>
    <t>335774047</t>
  </si>
  <si>
    <t>335774046</t>
  </si>
  <si>
    <t>335774044</t>
  </si>
  <si>
    <t>335774035</t>
  </si>
  <si>
    <t>335774025</t>
  </si>
  <si>
    <t>335774019</t>
  </si>
  <si>
    <t>335774005</t>
  </si>
  <si>
    <t>335774002</t>
  </si>
  <si>
    <t>En Servicio</t>
  </si>
  <si>
    <t>335774811</t>
  </si>
  <si>
    <t>335774809</t>
  </si>
  <si>
    <t>335774808</t>
  </si>
  <si>
    <t>335774794</t>
  </si>
  <si>
    <t>335774793</t>
  </si>
  <si>
    <t>335774689</t>
  </si>
  <si>
    <t>335774672</t>
  </si>
  <si>
    <t>335774670</t>
  </si>
  <si>
    <t>335774654</t>
  </si>
  <si>
    <t>335774629</t>
  </si>
  <si>
    <t>335774618</t>
  </si>
  <si>
    <t>335774611</t>
  </si>
  <si>
    <t>335774599</t>
  </si>
  <si>
    <t>335774570</t>
  </si>
  <si>
    <t>335774507</t>
  </si>
  <si>
    <t>335774500</t>
  </si>
  <si>
    <t>335774498</t>
  </si>
  <si>
    <t>335774460</t>
  </si>
  <si>
    <t>335774451</t>
  </si>
  <si>
    <t>335774444</t>
  </si>
  <si>
    <t>335774388</t>
  </si>
  <si>
    <t>GAVETA DE RECHAZO LLENA</t>
  </si>
  <si>
    <t>CADRGA</t>
  </si>
  <si>
    <t>Closed</t>
  </si>
  <si>
    <t>CARGA EXITOSA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</si>
  <si>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</si>
  <si>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</si>
  <si>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</si>
  <si>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</si>
  <si>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</si>
  <si>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</si>
  <si>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</si>
  <si>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</si>
  <si>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</si>
  <si>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</si>
  <si>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335774951</t>
  </si>
  <si>
    <t>335774945</t>
  </si>
  <si>
    <t>335774941</t>
  </si>
  <si>
    <t>335774939</t>
  </si>
  <si>
    <t>335774936</t>
  </si>
  <si>
    <t>335774924</t>
  </si>
  <si>
    <t>335774911</t>
  </si>
  <si>
    <t>335774887</t>
  </si>
  <si>
    <t>335774874</t>
  </si>
  <si>
    <t>335774845</t>
  </si>
  <si>
    <t>335774843</t>
  </si>
  <si>
    <t>335774829</t>
  </si>
  <si>
    <t>GAVETAS VACIAS + GAVETAS FALLANDO...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</si>
</sst>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4"/>
      <tableStyleElement type="headerRow" dxfId="183"/>
      <tableStyleElement type="totalRow" dxfId="182"/>
      <tableStyleElement type="firstColumn" dxfId="181"/>
      <tableStyleElement type="lastColumn" dxfId="180"/>
      <tableStyleElement type="firstRowStripe" dxfId="179"/>
      <tableStyleElement type="firstColumnStripe" dxfId="1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0"/>
  <sheetViews>
    <sheetView tabSelected="1" zoomScale="80" zoomScaleNormal="80" workbookViewId="0">
      <pane ySplit="4" topLeftCell="A5" activePane="bottomLeft" state="frozen"/>
      <selection pane="bottomLeft" activeCell="E9" sqref="E9"/>
    </sheetView>
  </sheetViews>
  <sheetFormatPr baseColWidth="10" defaultColWidth="25.77734375" defaultRowHeight="14.4" x14ac:dyDescent="0.3"/>
  <cols>
    <col min="1" max="1" width="25.33203125" style="70" bestFit="1" customWidth="1"/>
    <col min="2" max="2" width="19.5546875" style="119" bestFit="1" customWidth="1"/>
    <col min="3" max="3" width="15.77734375" style="47" bestFit="1" customWidth="1"/>
    <col min="4" max="4" width="27.33203125" style="70" bestFit="1" customWidth="1"/>
    <col min="5" max="5" width="11.88671875" style="118" bestFit="1" customWidth="1"/>
    <col min="6" max="6" width="11" style="48" bestFit="1" customWidth="1"/>
    <col min="7" max="7" width="54.33203125" style="48" bestFit="1" customWidth="1"/>
    <col min="8" max="11" width="6.44140625" style="48" bestFit="1" customWidth="1"/>
    <col min="12" max="12" width="49.77734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8.109375" style="66" bestFit="1" customWidth="1"/>
    <col min="18" max="16384" width="25.77734375" style="45"/>
  </cols>
  <sheetData>
    <row r="1" spans="1:17" ht="17.399999999999999" x14ac:dyDescent="0.3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7.399999999999999" x14ac:dyDescent="0.3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" thickBot="1" x14ac:dyDescent="0.35">
      <c r="A3" s="126" t="s">
        <v>2511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7.399999999999999" x14ac:dyDescent="0.3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7.399999999999999" x14ac:dyDescent="0.3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7.399999999999999" x14ac:dyDescent="0.3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7.399999999999999" x14ac:dyDescent="0.3">
      <c r="A9" s="102" t="str">
        <f>VLOOKUP(E9,'LISTADO ATM'!$A$2:$C$895,3,0)</f>
        <v>DISTRITO NACIONAL</v>
      </c>
      <c r="B9" s="111">
        <v>335770884</v>
      </c>
      <c r="C9" s="103">
        <v>44219.502962962964</v>
      </c>
      <c r="D9" s="102" t="s">
        <v>2477</v>
      </c>
      <c r="E9" s="99">
        <v>738</v>
      </c>
      <c r="F9" s="84" t="str">
        <f>VLOOKUP(E9,VIP!$A$2:$O11360,2,0)</f>
        <v>DRBR24S</v>
      </c>
      <c r="G9" s="98" t="str">
        <f>VLOOKUP(E9,'LISTADO ATM'!$A$2:$B$894,2,0)</f>
        <v xml:space="preserve">ATM Zona Franca Los Alcarrizos </v>
      </c>
      <c r="H9" s="98" t="str">
        <f>VLOOKUP(E9,VIP!$A$2:$O16281,7,FALSE)</f>
        <v>Si</v>
      </c>
      <c r="I9" s="98" t="str">
        <f>VLOOKUP(E9,VIP!$A$2:$O8246,8,FALSE)</f>
        <v>Si</v>
      </c>
      <c r="J9" s="98" t="str">
        <f>VLOOKUP(E9,VIP!$A$2:$O8196,8,FALSE)</f>
        <v>Si</v>
      </c>
      <c r="K9" s="98" t="str">
        <f>VLOOKUP(E9,VIP!$A$2:$O11770,6,0)</f>
        <v>NO</v>
      </c>
      <c r="L9" s="106" t="s">
        <v>2430</v>
      </c>
      <c r="M9" s="121" t="s">
        <v>2544</v>
      </c>
      <c r="N9" s="104" t="s">
        <v>2481</v>
      </c>
      <c r="O9" s="102" t="s">
        <v>2482</v>
      </c>
      <c r="P9" s="102"/>
      <c r="Q9" s="120">
        <v>44224.428657407407</v>
      </c>
    </row>
    <row r="10" spans="1:17" ht="17.399999999999999" x14ac:dyDescent="0.3">
      <c r="A10" s="102" t="str">
        <f>VLOOKUP(E10,'LISTADO ATM'!$A$2:$C$895,3,0)</f>
        <v>DISTRITO NACIONAL</v>
      </c>
      <c r="B10" s="111">
        <v>335771642</v>
      </c>
      <c r="C10" s="103">
        <v>44222.430567129632</v>
      </c>
      <c r="D10" s="102" t="s">
        <v>2477</v>
      </c>
      <c r="E10" s="99">
        <v>338</v>
      </c>
      <c r="F10" s="84" t="str">
        <f>VLOOKUP(E10,VIP!$A$2:$O11361,2,0)</f>
        <v>DRBR338</v>
      </c>
      <c r="G10" s="98" t="str">
        <f>VLOOKUP(E10,'LISTADO ATM'!$A$2:$B$894,2,0)</f>
        <v>ATM S/M Aprezio Pantoja</v>
      </c>
      <c r="H10" s="98" t="str">
        <f>VLOOKUP(E10,VIP!$A$2:$O16282,7,FALSE)</f>
        <v>Si</v>
      </c>
      <c r="I10" s="98" t="str">
        <f>VLOOKUP(E10,VIP!$A$2:$O8247,8,FALSE)</f>
        <v>Si</v>
      </c>
      <c r="J10" s="98" t="str">
        <f>VLOOKUP(E10,VIP!$A$2:$O8197,8,FALSE)</f>
        <v>Si</v>
      </c>
      <c r="K10" s="98" t="str">
        <f>VLOOKUP(E10,VIP!$A$2:$O11771,6,0)</f>
        <v>NO</v>
      </c>
      <c r="L10" s="106" t="s">
        <v>2430</v>
      </c>
      <c r="M10" s="121" t="s">
        <v>2544</v>
      </c>
      <c r="N10" s="104" t="s">
        <v>2481</v>
      </c>
      <c r="O10" s="102" t="s">
        <v>2482</v>
      </c>
      <c r="P10" s="102"/>
      <c r="Q10" s="120">
        <v>44224.66337962963</v>
      </c>
    </row>
    <row r="11" spans="1:17" ht="17.399999999999999" x14ac:dyDescent="0.3">
      <c r="A11" s="102" t="str">
        <f>VLOOKUP(E11,'LISTADO ATM'!$A$2:$C$895,3,0)</f>
        <v>DISTRITO NACIONAL</v>
      </c>
      <c r="B11" s="111">
        <v>335771804</v>
      </c>
      <c r="C11" s="103">
        <v>44222.479849537034</v>
      </c>
      <c r="D11" s="102" t="s">
        <v>2494</v>
      </c>
      <c r="E11" s="99">
        <v>930</v>
      </c>
      <c r="F11" s="84" t="str">
        <f>VLOOKUP(E11,VIP!$A$2:$O11362,2,0)</f>
        <v>DRBR930</v>
      </c>
      <c r="G11" s="98" t="str">
        <f>VLOOKUP(E11,'LISTADO ATM'!$A$2:$B$894,2,0)</f>
        <v>ATM Oficina Plaza Spring Center</v>
      </c>
      <c r="H11" s="98" t="str">
        <f>VLOOKUP(E11,VIP!$A$2:$O16283,7,FALSE)</f>
        <v>Si</v>
      </c>
      <c r="I11" s="98" t="str">
        <f>VLOOKUP(E11,VIP!$A$2:$O8248,8,FALSE)</f>
        <v>Si</v>
      </c>
      <c r="J11" s="98" t="str">
        <f>VLOOKUP(E11,VIP!$A$2:$O8198,8,FALSE)</f>
        <v>Si</v>
      </c>
      <c r="K11" s="98" t="str">
        <f>VLOOKUP(E11,VIP!$A$2:$O11772,6,0)</f>
        <v>NO</v>
      </c>
      <c r="L11" s="106" t="s">
        <v>2430</v>
      </c>
      <c r="M11" s="121" t="s">
        <v>2544</v>
      </c>
      <c r="N11" s="104" t="s">
        <v>2481</v>
      </c>
      <c r="O11" s="102" t="s">
        <v>2495</v>
      </c>
      <c r="P11" s="102"/>
      <c r="Q11" s="120">
        <v>44224.590462962966</v>
      </c>
    </row>
    <row r="12" spans="1:17" ht="17.399999999999999" x14ac:dyDescent="0.3">
      <c r="A12" s="102" t="str">
        <f>VLOOKUP(E12,'LISTADO ATM'!$A$2:$C$895,3,0)</f>
        <v>DISTRITO NACIONAL</v>
      </c>
      <c r="B12" s="111">
        <v>335771981</v>
      </c>
      <c r="C12" s="103">
        <v>44222.540833333333</v>
      </c>
      <c r="D12" s="102" t="s">
        <v>2189</v>
      </c>
      <c r="E12" s="99">
        <v>36</v>
      </c>
      <c r="F12" s="84" t="str">
        <f>VLOOKUP(E12,VIP!$A$2:$O11363,2,0)</f>
        <v>DRBR036</v>
      </c>
      <c r="G12" s="98" t="str">
        <f>VLOOKUP(E12,'LISTADO ATM'!$A$2:$B$894,2,0)</f>
        <v xml:space="preserve">ATM Banco Central </v>
      </c>
      <c r="H12" s="98" t="str">
        <f>VLOOKUP(E12,VIP!$A$2:$O16284,7,FALSE)</f>
        <v>Si</v>
      </c>
      <c r="I12" s="98" t="str">
        <f>VLOOKUP(E12,VIP!$A$2:$O8249,8,FALSE)</f>
        <v>Si</v>
      </c>
      <c r="J12" s="98" t="str">
        <f>VLOOKUP(E12,VIP!$A$2:$O8199,8,FALSE)</f>
        <v>Si</v>
      </c>
      <c r="K12" s="98" t="str">
        <f>VLOOKUP(E12,VIP!$A$2:$O11773,6,0)</f>
        <v>SI</v>
      </c>
      <c r="L12" s="106" t="s">
        <v>2463</v>
      </c>
      <c r="M12" s="121" t="s">
        <v>2544</v>
      </c>
      <c r="N12" s="104" t="s">
        <v>2497</v>
      </c>
      <c r="O12" s="102" t="s">
        <v>2483</v>
      </c>
      <c r="P12" s="102"/>
      <c r="Q12" s="120">
        <v>44224.613379629627</v>
      </c>
    </row>
    <row r="13" spans="1:17" ht="17.399999999999999" x14ac:dyDescent="0.3">
      <c r="A13" s="102" t="str">
        <f>VLOOKUP(E13,'LISTADO ATM'!$A$2:$C$895,3,0)</f>
        <v>DISTRITO NACIONAL</v>
      </c>
      <c r="B13" s="111">
        <v>335772013</v>
      </c>
      <c r="C13" s="103">
        <v>44222.559317129628</v>
      </c>
      <c r="D13" s="102" t="s">
        <v>2189</v>
      </c>
      <c r="E13" s="99">
        <v>169</v>
      </c>
      <c r="F13" s="84" t="str">
        <f>VLOOKUP(E13,VIP!$A$2:$O11364,2,0)</f>
        <v>DRBR169</v>
      </c>
      <c r="G13" s="98" t="str">
        <f>VLOOKUP(E13,'LISTADO ATM'!$A$2:$B$894,2,0)</f>
        <v xml:space="preserve">ATM Oficina Caonabo </v>
      </c>
      <c r="H13" s="98" t="str">
        <f>VLOOKUP(E13,VIP!$A$2:$O16285,7,FALSE)</f>
        <v>Si</v>
      </c>
      <c r="I13" s="98" t="str">
        <f>VLOOKUP(E13,VIP!$A$2:$O8250,8,FALSE)</f>
        <v>Si</v>
      </c>
      <c r="J13" s="98" t="str">
        <f>VLOOKUP(E13,VIP!$A$2:$O8200,8,FALSE)</f>
        <v>Si</v>
      </c>
      <c r="K13" s="98" t="str">
        <f>VLOOKUP(E13,VIP!$A$2:$O11774,6,0)</f>
        <v>NO</v>
      </c>
      <c r="L13" s="106" t="s">
        <v>2228</v>
      </c>
      <c r="M13" s="121" t="s">
        <v>2544</v>
      </c>
      <c r="N13" s="104" t="s">
        <v>2497</v>
      </c>
      <c r="O13" s="102" t="s">
        <v>2483</v>
      </c>
      <c r="P13" s="102"/>
      <c r="Q13" s="120">
        <v>44224.576574074075</v>
      </c>
    </row>
    <row r="14" spans="1:17" ht="17.399999999999999" x14ac:dyDescent="0.3">
      <c r="A14" s="102" t="str">
        <f>VLOOKUP(E14,'LISTADO ATM'!$A$2:$C$895,3,0)</f>
        <v>DISTRITO NACIONAL</v>
      </c>
      <c r="B14" s="111">
        <v>335772044</v>
      </c>
      <c r="C14" s="103">
        <v>44222.572418981479</v>
      </c>
      <c r="D14" s="102" t="s">
        <v>2189</v>
      </c>
      <c r="E14" s="99">
        <v>610</v>
      </c>
      <c r="F14" s="84" t="str">
        <f>VLOOKUP(E14,VIP!$A$2:$O11365,2,0)</f>
        <v>DRBR610</v>
      </c>
      <c r="G14" s="98" t="str">
        <f>VLOOKUP(E14,'LISTADO ATM'!$A$2:$B$894,2,0)</f>
        <v xml:space="preserve">ATM EDEESTE </v>
      </c>
      <c r="H14" s="98" t="str">
        <f>VLOOKUP(E14,VIP!$A$2:$O16286,7,FALSE)</f>
        <v>Si</v>
      </c>
      <c r="I14" s="98" t="str">
        <f>VLOOKUP(E14,VIP!$A$2:$O8251,8,FALSE)</f>
        <v>Si</v>
      </c>
      <c r="J14" s="98" t="str">
        <f>VLOOKUP(E14,VIP!$A$2:$O8201,8,FALSE)</f>
        <v>Si</v>
      </c>
      <c r="K14" s="98" t="str">
        <f>VLOOKUP(E14,VIP!$A$2:$O11775,6,0)</f>
        <v>NO</v>
      </c>
      <c r="L14" s="106" t="s">
        <v>2228</v>
      </c>
      <c r="M14" s="121" t="s">
        <v>2544</v>
      </c>
      <c r="N14" s="104" t="s">
        <v>2497</v>
      </c>
      <c r="O14" s="102" t="s">
        <v>2483</v>
      </c>
      <c r="P14" s="102"/>
      <c r="Q14" s="120">
        <v>44224.575879629629</v>
      </c>
    </row>
    <row r="15" spans="1:17" ht="17.399999999999999" x14ac:dyDescent="0.3">
      <c r="A15" s="102" t="str">
        <f>VLOOKUP(E15,'LISTADO ATM'!$A$2:$C$895,3,0)</f>
        <v>ESTE</v>
      </c>
      <c r="B15" s="111">
        <v>335772394</v>
      </c>
      <c r="C15" s="103">
        <v>44222.691006944442</v>
      </c>
      <c r="D15" s="102" t="s">
        <v>2477</v>
      </c>
      <c r="E15" s="99">
        <v>330</v>
      </c>
      <c r="F15" s="84" t="str">
        <f>VLOOKUP(E15,VIP!$A$2:$O11366,2,0)</f>
        <v>DRBR330</v>
      </c>
      <c r="G15" s="98" t="str">
        <f>VLOOKUP(E15,'LISTADO ATM'!$A$2:$B$894,2,0)</f>
        <v xml:space="preserve">ATM Oficina Boulevard (Higuey) </v>
      </c>
      <c r="H15" s="98" t="str">
        <f>VLOOKUP(E15,VIP!$A$2:$O16287,7,FALSE)</f>
        <v>Si</v>
      </c>
      <c r="I15" s="98" t="str">
        <f>VLOOKUP(E15,VIP!$A$2:$O8252,8,FALSE)</f>
        <v>Si</v>
      </c>
      <c r="J15" s="98" t="str">
        <f>VLOOKUP(E15,VIP!$A$2:$O8202,8,FALSE)</f>
        <v>Si</v>
      </c>
      <c r="K15" s="98" t="str">
        <f>VLOOKUP(E15,VIP!$A$2:$O11776,6,0)</f>
        <v>SI</v>
      </c>
      <c r="L15" s="106" t="s">
        <v>2430</v>
      </c>
      <c r="M15" s="121" t="s">
        <v>2544</v>
      </c>
      <c r="N15" s="104" t="s">
        <v>2481</v>
      </c>
      <c r="O15" s="102" t="s">
        <v>2482</v>
      </c>
      <c r="P15" s="102"/>
      <c r="Q15" s="120">
        <v>44224.600185185183</v>
      </c>
    </row>
    <row r="16" spans="1:17" ht="17.399999999999999" x14ac:dyDescent="0.3">
      <c r="A16" s="102" t="str">
        <f>VLOOKUP(E16,'LISTADO ATM'!$A$2:$C$895,3,0)</f>
        <v>DISTRITO NACIONAL</v>
      </c>
      <c r="B16" s="111">
        <v>335772567</v>
      </c>
      <c r="C16" s="103">
        <v>44223.299953703703</v>
      </c>
      <c r="D16" s="102" t="s">
        <v>2189</v>
      </c>
      <c r="E16" s="99">
        <v>943</v>
      </c>
      <c r="F16" s="84" t="str">
        <f>VLOOKUP(E16,VIP!$A$2:$O11367,2,0)</f>
        <v>DRBR16K</v>
      </c>
      <c r="G16" s="98" t="str">
        <f>VLOOKUP(E16,'LISTADO ATM'!$A$2:$B$894,2,0)</f>
        <v xml:space="preserve">ATM Oficina Tránsito Terreste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6" t="s">
        <v>2228</v>
      </c>
      <c r="M16" s="121" t="s">
        <v>2544</v>
      </c>
      <c r="N16" s="104" t="s">
        <v>2481</v>
      </c>
      <c r="O16" s="102" t="s">
        <v>2483</v>
      </c>
      <c r="P16" s="102"/>
      <c r="Q16" s="120">
        <v>44224.577268518522</v>
      </c>
    </row>
    <row r="17" spans="1:17" ht="17.399999999999999" x14ac:dyDescent="0.3">
      <c r="A17" s="102" t="str">
        <f>VLOOKUP(E17,'LISTADO ATM'!$A$2:$C$895,3,0)</f>
        <v>DISTRITO NACIONAL</v>
      </c>
      <c r="B17" s="111">
        <v>335772572</v>
      </c>
      <c r="C17" s="103">
        <v>44223.304108796299</v>
      </c>
      <c r="D17" s="102" t="s">
        <v>2189</v>
      </c>
      <c r="E17" s="99">
        <v>87</v>
      </c>
      <c r="F17" s="84" t="str">
        <f>VLOOKUP(E17,VIP!$A$2:$O11369,2,0)</f>
        <v>DRBR087</v>
      </c>
      <c r="G17" s="98" t="str">
        <f>VLOOKUP(E17,'LISTADO ATM'!$A$2:$B$894,2,0)</f>
        <v xml:space="preserve">ATM Autoservicio Sarasota </v>
      </c>
      <c r="H17" s="98" t="str">
        <f>VLOOKUP(E17,VIP!$A$2:$O16289,7,FALSE)</f>
        <v>Si</v>
      </c>
      <c r="I17" s="98" t="str">
        <f>VLOOKUP(E17,VIP!$A$2:$O8254,8,FALSE)</f>
        <v>Si</v>
      </c>
      <c r="J17" s="98" t="str">
        <f>VLOOKUP(E17,VIP!$A$2:$O8204,8,FALSE)</f>
        <v>Si</v>
      </c>
      <c r="K17" s="98" t="str">
        <f>VLOOKUP(E17,VIP!$A$2:$O11778,6,0)</f>
        <v>NO</v>
      </c>
      <c r="L17" s="106" t="s">
        <v>2501</v>
      </c>
      <c r="M17" s="121" t="s">
        <v>2544</v>
      </c>
      <c r="N17" s="104" t="s">
        <v>2481</v>
      </c>
      <c r="O17" s="102" t="s">
        <v>2483</v>
      </c>
      <c r="P17" s="102"/>
      <c r="Q17" s="120">
        <v>44224.578657407408</v>
      </c>
    </row>
    <row r="18" spans="1:17" ht="17.399999999999999" x14ac:dyDescent="0.3">
      <c r="A18" s="102" t="str">
        <f>VLOOKUP(E18,'LISTADO ATM'!$A$2:$C$895,3,0)</f>
        <v>ESTE</v>
      </c>
      <c r="B18" s="111">
        <v>335772575</v>
      </c>
      <c r="C18" s="103">
        <v>44223.310300925928</v>
      </c>
      <c r="D18" s="102" t="s">
        <v>2189</v>
      </c>
      <c r="E18" s="99">
        <v>912</v>
      </c>
      <c r="F18" s="84" t="str">
        <f>VLOOKUP(E18,VIP!$A$2:$O11370,2,0)</f>
        <v>DRBR973</v>
      </c>
      <c r="G18" s="98" t="str">
        <f>VLOOKUP(E18,'LISTADO ATM'!$A$2:$B$894,2,0)</f>
        <v xml:space="preserve">ATM Oficina San Pedro II </v>
      </c>
      <c r="H18" s="98" t="str">
        <f>VLOOKUP(E18,VIP!$A$2:$O16290,7,FALSE)</f>
        <v>Si</v>
      </c>
      <c r="I18" s="98" t="str">
        <f>VLOOKUP(E18,VIP!$A$2:$O8255,8,FALSE)</f>
        <v>Si</v>
      </c>
      <c r="J18" s="98" t="str">
        <f>VLOOKUP(E18,VIP!$A$2:$O8205,8,FALSE)</f>
        <v>Si</v>
      </c>
      <c r="K18" s="98" t="str">
        <f>VLOOKUP(E18,VIP!$A$2:$O11779,6,0)</f>
        <v>SI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7.399999999999999" x14ac:dyDescent="0.3">
      <c r="A19" s="102" t="str">
        <f>VLOOKUP(E19,'LISTADO ATM'!$A$2:$C$895,3,0)</f>
        <v>NORTE</v>
      </c>
      <c r="B19" s="111">
        <v>335772606</v>
      </c>
      <c r="C19" s="103">
        <v>44223.328449074077</v>
      </c>
      <c r="D19" s="102" t="s">
        <v>2498</v>
      </c>
      <c r="E19" s="99">
        <v>431</v>
      </c>
      <c r="F19" s="84" t="str">
        <f>VLOOKUP(E19,VIP!$A$2:$O11371,2,0)</f>
        <v>DRBR583</v>
      </c>
      <c r="G19" s="98" t="str">
        <f>VLOOKUP(E19,'LISTADO ATM'!$A$2:$B$894,2,0)</f>
        <v xml:space="preserve">ATM Autoservicio Sol (Santiago) </v>
      </c>
      <c r="H19" s="98" t="str">
        <f>VLOOKUP(E19,VIP!$A$2:$O16291,7,FALSE)</f>
        <v>Si</v>
      </c>
      <c r="I19" s="98" t="str">
        <f>VLOOKUP(E19,VIP!$A$2:$O8256,8,FALSE)</f>
        <v>Si</v>
      </c>
      <c r="J19" s="98" t="str">
        <f>VLOOKUP(E19,VIP!$A$2:$O8206,8,FALSE)</f>
        <v>Si</v>
      </c>
      <c r="K19" s="98" t="str">
        <f>VLOOKUP(E19,VIP!$A$2:$O11780,6,0)</f>
        <v>SI</v>
      </c>
      <c r="L19" s="106" t="s">
        <v>2505</v>
      </c>
      <c r="M19" s="121" t="s">
        <v>2544</v>
      </c>
      <c r="N19" s="104" t="s">
        <v>2481</v>
      </c>
      <c r="O19" s="102" t="s">
        <v>2499</v>
      </c>
      <c r="P19" s="102"/>
      <c r="Q19" s="120">
        <v>44224.426574074074</v>
      </c>
    </row>
    <row r="20" spans="1:17" ht="17.399999999999999" x14ac:dyDescent="0.3">
      <c r="A20" s="102" t="str">
        <f>VLOOKUP(E20,'LISTADO ATM'!$A$2:$C$895,3,0)</f>
        <v>DISTRITO NACIONAL</v>
      </c>
      <c r="B20" s="111">
        <v>335772620</v>
      </c>
      <c r="C20" s="103">
        <v>44223.330914351849</v>
      </c>
      <c r="D20" s="102" t="s">
        <v>2189</v>
      </c>
      <c r="E20" s="99">
        <v>43</v>
      </c>
      <c r="F20" s="84" t="str">
        <f>VLOOKUP(E20,VIP!$A$2:$O11372,2,0)</f>
        <v>DRBR043</v>
      </c>
      <c r="G20" s="98" t="str">
        <f>VLOOKUP(E20,'LISTADO ATM'!$A$2:$B$894,2,0)</f>
        <v xml:space="preserve">ATM Zona Franca San Isidro </v>
      </c>
      <c r="H20" s="98" t="str">
        <f>VLOOKUP(E20,VIP!$A$2:$O16292,7,FALSE)</f>
        <v>Si</v>
      </c>
      <c r="I20" s="98" t="str">
        <f>VLOOKUP(E20,VIP!$A$2:$O8257,8,FALSE)</f>
        <v>No</v>
      </c>
      <c r="J20" s="98" t="str">
        <f>VLOOKUP(E20,VIP!$A$2:$O8207,8,FALSE)</f>
        <v>No</v>
      </c>
      <c r="K20" s="98" t="str">
        <f>VLOOKUP(E20,VIP!$A$2:$O11781,6,0)</f>
        <v>NO</v>
      </c>
      <c r="L20" s="106" t="s">
        <v>2463</v>
      </c>
      <c r="M20" s="121" t="s">
        <v>2544</v>
      </c>
      <c r="N20" s="104" t="s">
        <v>2481</v>
      </c>
      <c r="O20" s="102" t="s">
        <v>2483</v>
      </c>
      <c r="P20" s="102"/>
      <c r="Q20" s="120">
        <v>44224.602268518516</v>
      </c>
    </row>
    <row r="21" spans="1:17" ht="17.399999999999999" x14ac:dyDescent="0.3">
      <c r="A21" s="102" t="str">
        <f>VLOOKUP(E21,'LISTADO ATM'!$A$2:$C$895,3,0)</f>
        <v>DISTRITO NACIONAL</v>
      </c>
      <c r="B21" s="111">
        <v>335772891</v>
      </c>
      <c r="C21" s="103">
        <v>44223.391759259262</v>
      </c>
      <c r="D21" s="102" t="s">
        <v>2477</v>
      </c>
      <c r="E21" s="99">
        <v>406</v>
      </c>
      <c r="F21" s="84" t="str">
        <f>VLOOKUP(E21,VIP!$A$2:$O11373,2,0)</f>
        <v>DRBR406</v>
      </c>
      <c r="G21" s="98" t="str">
        <f>VLOOKUP(E21,'LISTADO ATM'!$A$2:$B$894,2,0)</f>
        <v xml:space="preserve">ATM UNP Plaza Lama Máximo Gómez </v>
      </c>
      <c r="H21" s="98" t="str">
        <f>VLOOKUP(E21,VIP!$A$2:$O16293,7,FALSE)</f>
        <v>Si</v>
      </c>
      <c r="I21" s="98" t="str">
        <f>VLOOKUP(E21,VIP!$A$2:$O8258,8,FALSE)</f>
        <v>Si</v>
      </c>
      <c r="J21" s="98" t="str">
        <f>VLOOKUP(E21,VIP!$A$2:$O8208,8,FALSE)</f>
        <v>Si</v>
      </c>
      <c r="K21" s="98" t="str">
        <f>VLOOKUP(E21,VIP!$A$2:$O11782,6,0)</f>
        <v>SI</v>
      </c>
      <c r="L21" s="106" t="s">
        <v>2466</v>
      </c>
      <c r="M21" s="105" t="s">
        <v>2473</v>
      </c>
      <c r="N21" s="104" t="s">
        <v>2481</v>
      </c>
      <c r="O21" s="102" t="s">
        <v>2482</v>
      </c>
      <c r="P21" s="102"/>
      <c r="Q21" s="105" t="s">
        <v>2466</v>
      </c>
    </row>
    <row r="22" spans="1:17" ht="17.399999999999999" x14ac:dyDescent="0.3">
      <c r="A22" s="102" t="str">
        <f>VLOOKUP(E22,'LISTADO ATM'!$A$2:$C$895,3,0)</f>
        <v>DISTRITO NACIONAL</v>
      </c>
      <c r="B22" s="111">
        <v>335772906</v>
      </c>
      <c r="C22" s="103">
        <v>44223.397465277776</v>
      </c>
      <c r="D22" s="102" t="s">
        <v>2477</v>
      </c>
      <c r="E22" s="99">
        <v>165</v>
      </c>
      <c r="F22" s="84" t="str">
        <f>VLOOKUP(E22,VIP!$A$2:$O11374,2,0)</f>
        <v>DRBR165</v>
      </c>
      <c r="G22" s="98" t="str">
        <f>VLOOKUP(E22,'LISTADO ATM'!$A$2:$B$894,2,0)</f>
        <v>ATM Autoservicio Megacentro</v>
      </c>
      <c r="H22" s="98" t="str">
        <f>VLOOKUP(E22,VIP!$A$2:$O16294,7,FALSE)</f>
        <v>Si</v>
      </c>
      <c r="I22" s="98" t="str">
        <f>VLOOKUP(E22,VIP!$A$2:$O8259,8,FALSE)</f>
        <v>Si</v>
      </c>
      <c r="J22" s="98" t="str">
        <f>VLOOKUP(E22,VIP!$A$2:$O8209,8,FALSE)</f>
        <v>Si</v>
      </c>
      <c r="K22" s="98" t="str">
        <f>VLOOKUP(E22,VIP!$A$2:$O11783,6,0)</f>
        <v>SI</v>
      </c>
      <c r="L22" s="106" t="s">
        <v>2430</v>
      </c>
      <c r="M22" s="121" t="s">
        <v>2544</v>
      </c>
      <c r="N22" s="104" t="s">
        <v>2481</v>
      </c>
      <c r="O22" s="102" t="s">
        <v>2482</v>
      </c>
      <c r="P22" s="102"/>
      <c r="Q22" s="120">
        <v>44224.589768518519</v>
      </c>
    </row>
    <row r="23" spans="1:17" ht="17.399999999999999" x14ac:dyDescent="0.3">
      <c r="A23" s="102" t="str">
        <f>VLOOKUP(E23,'LISTADO ATM'!$A$2:$C$895,3,0)</f>
        <v>DISTRITO NACIONAL</v>
      </c>
      <c r="B23" s="111">
        <v>335772921</v>
      </c>
      <c r="C23" s="103">
        <v>44223.402789351851</v>
      </c>
      <c r="D23" s="102" t="s">
        <v>2189</v>
      </c>
      <c r="E23" s="99">
        <v>35</v>
      </c>
      <c r="F23" s="84" t="str">
        <f>VLOOKUP(E23,VIP!$A$2:$O11375,2,0)</f>
        <v>DRBR035</v>
      </c>
      <c r="G23" s="98" t="str">
        <f>VLOOKUP(E23,'LISTADO ATM'!$A$2:$B$894,2,0)</f>
        <v xml:space="preserve">ATM Dirección General de Aduanas I </v>
      </c>
      <c r="H23" s="98" t="str">
        <f>VLOOKUP(E23,VIP!$A$2:$O16295,7,FALSE)</f>
        <v>Si</v>
      </c>
      <c r="I23" s="98" t="str">
        <f>VLOOKUP(E23,VIP!$A$2:$O8260,8,FALSE)</f>
        <v>Si</v>
      </c>
      <c r="J23" s="98" t="str">
        <f>VLOOKUP(E23,VIP!$A$2:$O8210,8,FALSE)</f>
        <v>Si</v>
      </c>
      <c r="K23" s="98" t="str">
        <f>VLOOKUP(E23,VIP!$A$2:$O11784,6,0)</f>
        <v>NO</v>
      </c>
      <c r="L23" s="106" t="s">
        <v>2228</v>
      </c>
      <c r="M23" s="121" t="s">
        <v>2544</v>
      </c>
      <c r="N23" s="104" t="s">
        <v>2481</v>
      </c>
      <c r="O23" s="102" t="s">
        <v>2483</v>
      </c>
      <c r="P23" s="102"/>
      <c r="Q23" s="120">
        <v>44224.471712962964</v>
      </c>
    </row>
    <row r="24" spans="1:17" ht="17.399999999999999" x14ac:dyDescent="0.3">
      <c r="A24" s="102" t="str">
        <f>VLOOKUP(E24,'LISTADO ATM'!$A$2:$C$895,3,0)</f>
        <v>NORTE</v>
      </c>
      <c r="B24" s="111">
        <v>335772933</v>
      </c>
      <c r="C24" s="103">
        <v>44223.404768518521</v>
      </c>
      <c r="D24" s="102" t="s">
        <v>2190</v>
      </c>
      <c r="E24" s="99">
        <v>261</v>
      </c>
      <c r="F24" s="84" t="str">
        <f>VLOOKUP(E24,VIP!$A$2:$O11376,2,0)</f>
        <v>DRBR261</v>
      </c>
      <c r="G24" s="98" t="str">
        <f>VLOOKUP(E24,'LISTADO ATM'!$A$2:$B$894,2,0)</f>
        <v xml:space="preserve">ATM UNP Aeropuerto Cibao (Santiago) </v>
      </c>
      <c r="H24" s="98" t="str">
        <f>VLOOKUP(E24,VIP!$A$2:$O16296,7,FALSE)</f>
        <v>Si</v>
      </c>
      <c r="I24" s="98" t="str">
        <f>VLOOKUP(E24,VIP!$A$2:$O8261,8,FALSE)</f>
        <v>Si</v>
      </c>
      <c r="J24" s="98" t="str">
        <f>VLOOKUP(E24,VIP!$A$2:$O8211,8,FALSE)</f>
        <v>Si</v>
      </c>
      <c r="K24" s="98" t="str">
        <f>VLOOKUP(E24,VIP!$A$2:$O11785,6,0)</f>
        <v>NO</v>
      </c>
      <c r="L24" s="106" t="s">
        <v>2503</v>
      </c>
      <c r="M24" s="121" t="s">
        <v>2544</v>
      </c>
      <c r="N24" s="104" t="s">
        <v>2481</v>
      </c>
      <c r="O24" s="102" t="s">
        <v>2490</v>
      </c>
      <c r="P24" s="102"/>
      <c r="Q24" s="120">
        <v>44224.407129629632</v>
      </c>
    </row>
    <row r="25" spans="1:17" ht="17.399999999999999" x14ac:dyDescent="0.3">
      <c r="A25" s="102" t="str">
        <f>VLOOKUP(E25,'LISTADO ATM'!$A$2:$C$895,3,0)</f>
        <v>DISTRITO NACIONAL</v>
      </c>
      <c r="B25" s="111">
        <v>335772948</v>
      </c>
      <c r="C25" s="103">
        <v>44223.40824074074</v>
      </c>
      <c r="D25" s="102" t="s">
        <v>2189</v>
      </c>
      <c r="E25" s="99">
        <v>231</v>
      </c>
      <c r="F25" s="84" t="str">
        <f>VLOOKUP(E25,VIP!$A$2:$O11377,2,0)</f>
        <v>DRBR231</v>
      </c>
      <c r="G25" s="98" t="str">
        <f>VLOOKUP(E25,'LISTADO ATM'!$A$2:$B$894,2,0)</f>
        <v xml:space="preserve">ATM Oficina Zona Oriental </v>
      </c>
      <c r="H25" s="98" t="str">
        <f>VLOOKUP(E25,VIP!$A$2:$O16297,7,FALSE)</f>
        <v>Si</v>
      </c>
      <c r="I25" s="98" t="str">
        <f>VLOOKUP(E25,VIP!$A$2:$O8262,8,FALSE)</f>
        <v>Si</v>
      </c>
      <c r="J25" s="98" t="str">
        <f>VLOOKUP(E25,VIP!$A$2:$O8212,8,FALSE)</f>
        <v>Si</v>
      </c>
      <c r="K25" s="98" t="str">
        <f>VLOOKUP(E25,VIP!$A$2:$O11786,6,0)</f>
        <v>SI</v>
      </c>
      <c r="L25" s="106" t="s">
        <v>2502</v>
      </c>
      <c r="M25" s="121" t="s">
        <v>2544</v>
      </c>
      <c r="N25" s="104" t="s">
        <v>2481</v>
      </c>
      <c r="O25" s="102" t="s">
        <v>2483</v>
      </c>
      <c r="P25" s="102"/>
      <c r="Q25" s="120">
        <v>44224.606435185182</v>
      </c>
    </row>
    <row r="26" spans="1:17" ht="17.399999999999999" x14ac:dyDescent="0.3">
      <c r="A26" s="102" t="str">
        <f>VLOOKUP(E26,'LISTADO ATM'!$A$2:$C$895,3,0)</f>
        <v>DISTRITO NACIONAL</v>
      </c>
      <c r="B26" s="111">
        <v>335773027</v>
      </c>
      <c r="C26" s="103">
        <v>44223.433958333335</v>
      </c>
      <c r="D26" s="102" t="s">
        <v>2189</v>
      </c>
      <c r="E26" s="99">
        <v>240</v>
      </c>
      <c r="F26" s="84" t="str">
        <f>VLOOKUP(E26,VIP!$A$2:$O11378,2,0)</f>
        <v>DRBR24D</v>
      </c>
      <c r="G26" s="98" t="str">
        <f>VLOOKUP(E26,'LISTADO ATM'!$A$2:$B$894,2,0)</f>
        <v xml:space="preserve">ATM Oficina Carrefour I </v>
      </c>
      <c r="H26" s="98" t="str">
        <f>VLOOKUP(E26,VIP!$A$2:$O16298,7,FALSE)</f>
        <v>Si</v>
      </c>
      <c r="I26" s="98" t="str">
        <f>VLOOKUP(E26,VIP!$A$2:$O8263,8,FALSE)</f>
        <v>Si</v>
      </c>
      <c r="J26" s="98" t="str">
        <f>VLOOKUP(E26,VIP!$A$2:$O8213,8,FALSE)</f>
        <v>Si</v>
      </c>
      <c r="K26" s="98" t="str">
        <f>VLOOKUP(E26,VIP!$A$2:$O11787,6,0)</f>
        <v>SI</v>
      </c>
      <c r="L26" s="106" t="s">
        <v>2254</v>
      </c>
      <c r="M26" s="121" t="s">
        <v>2544</v>
      </c>
      <c r="N26" s="104" t="s">
        <v>2481</v>
      </c>
      <c r="O26" s="102" t="s">
        <v>2483</v>
      </c>
      <c r="P26" s="102"/>
      <c r="Q26" s="120">
        <v>44224.000185185185</v>
      </c>
    </row>
    <row r="27" spans="1:17" ht="17.399999999999999" x14ac:dyDescent="0.3">
      <c r="A27" s="102" t="str">
        <f>VLOOKUP(E27,'LISTADO ATM'!$A$2:$C$895,3,0)</f>
        <v>DISTRITO NACIONAL</v>
      </c>
      <c r="B27" s="111">
        <v>335773030</v>
      </c>
      <c r="C27" s="103">
        <v>44223.434212962966</v>
      </c>
      <c r="D27" s="102" t="s">
        <v>2189</v>
      </c>
      <c r="E27" s="99">
        <v>473</v>
      </c>
      <c r="F27" s="84" t="str">
        <f>VLOOKUP(E27,VIP!$A$2:$O11379,2,0)</f>
        <v>DRBR473</v>
      </c>
      <c r="G27" s="98" t="str">
        <f>VLOOKUP(E27,'LISTADO ATM'!$A$2:$B$894,2,0)</f>
        <v xml:space="preserve">ATM Oficina Carrefour II </v>
      </c>
      <c r="H27" s="98" t="str">
        <f>VLOOKUP(E27,VIP!$A$2:$O16299,7,FALSE)</f>
        <v>Si</v>
      </c>
      <c r="I27" s="98" t="str">
        <f>VLOOKUP(E27,VIP!$A$2:$O8264,8,FALSE)</f>
        <v>Si</v>
      </c>
      <c r="J27" s="98" t="str">
        <f>VLOOKUP(E27,VIP!$A$2:$O8214,8,FALSE)</f>
        <v>Si</v>
      </c>
      <c r="K27" s="98" t="str">
        <f>VLOOKUP(E27,VIP!$A$2:$O11788,6,0)</f>
        <v>NO</v>
      </c>
      <c r="L27" s="106" t="s">
        <v>2254</v>
      </c>
      <c r="M27" s="121" t="s">
        <v>2544</v>
      </c>
      <c r="N27" s="104" t="s">
        <v>2481</v>
      </c>
      <c r="O27" s="102" t="s">
        <v>2483</v>
      </c>
      <c r="P27" s="102"/>
      <c r="Q27" s="120">
        <v>44224.000185185185</v>
      </c>
    </row>
    <row r="28" spans="1:17" ht="17.399999999999999" x14ac:dyDescent="0.3">
      <c r="A28" s="102" t="str">
        <f>VLOOKUP(E28,'LISTADO ATM'!$A$2:$C$895,3,0)</f>
        <v>DISTRITO NACIONAL</v>
      </c>
      <c r="B28" s="111">
        <v>335773077</v>
      </c>
      <c r="C28" s="103">
        <v>44223.442789351851</v>
      </c>
      <c r="D28" s="102" t="s">
        <v>2189</v>
      </c>
      <c r="E28" s="99">
        <v>321</v>
      </c>
      <c r="F28" s="84" t="str">
        <f>VLOOKUP(E28,VIP!$A$2:$O11380,2,0)</f>
        <v>DRBR321</v>
      </c>
      <c r="G28" s="98" t="str">
        <f>VLOOKUP(E28,'LISTADO ATM'!$A$2:$B$894,2,0)</f>
        <v xml:space="preserve">ATM Oficina Jiménez Moya I </v>
      </c>
      <c r="H28" s="98" t="str">
        <f>VLOOKUP(E28,VIP!$A$2:$O16300,7,FALSE)</f>
        <v>Si</v>
      </c>
      <c r="I28" s="98" t="str">
        <f>VLOOKUP(E28,VIP!$A$2:$O8265,8,FALSE)</f>
        <v>Si</v>
      </c>
      <c r="J28" s="98" t="str">
        <f>VLOOKUP(E28,VIP!$A$2:$O8215,8,FALSE)</f>
        <v>Si</v>
      </c>
      <c r="K28" s="98" t="str">
        <f>VLOOKUP(E28,VIP!$A$2:$O11789,6,0)</f>
        <v>NO</v>
      </c>
      <c r="L28" s="106" t="s">
        <v>2228</v>
      </c>
      <c r="M28" s="121" t="s">
        <v>2544</v>
      </c>
      <c r="N28" s="104" t="s">
        <v>2481</v>
      </c>
      <c r="O28" s="102" t="s">
        <v>2483</v>
      </c>
      <c r="P28" s="102"/>
      <c r="Q28" s="120">
        <v>44224.428657407407</v>
      </c>
    </row>
    <row r="29" spans="1:17" ht="17.399999999999999" x14ac:dyDescent="0.3">
      <c r="A29" s="102" t="str">
        <f>VLOOKUP(E29,'LISTADO ATM'!$A$2:$C$895,3,0)</f>
        <v>DISTRITO NACIONAL</v>
      </c>
      <c r="B29" s="111">
        <v>335773300</v>
      </c>
      <c r="C29" s="103">
        <v>44223.487268518518</v>
      </c>
      <c r="D29" s="102" t="s">
        <v>2189</v>
      </c>
      <c r="E29" s="99">
        <v>670</v>
      </c>
      <c r="F29" s="84" t="str">
        <f>VLOOKUP(E29,VIP!$A$2:$O11381,2,0)</f>
        <v>DRBR670</v>
      </c>
      <c r="G29" s="98" t="str">
        <f>VLOOKUP(E29,'LISTADO ATM'!$A$2:$B$894,2,0)</f>
        <v>ATM Estación Texaco Algodón</v>
      </c>
      <c r="H29" s="98" t="str">
        <f>VLOOKUP(E29,VIP!$A$2:$O16301,7,FALSE)</f>
        <v>Si</v>
      </c>
      <c r="I29" s="98" t="str">
        <f>VLOOKUP(E29,VIP!$A$2:$O8266,8,FALSE)</f>
        <v>Si</v>
      </c>
      <c r="J29" s="98" t="str">
        <f>VLOOKUP(E29,VIP!$A$2:$O8216,8,FALSE)</f>
        <v>Si</v>
      </c>
      <c r="K29" s="98" t="str">
        <f>VLOOKUP(E29,VIP!$A$2:$O11790,6,0)</f>
        <v>NO</v>
      </c>
      <c r="L29" s="106" t="s">
        <v>2228</v>
      </c>
      <c r="M29" s="121" t="s">
        <v>2544</v>
      </c>
      <c r="N29" s="104" t="s">
        <v>2497</v>
      </c>
      <c r="O29" s="102" t="s">
        <v>2483</v>
      </c>
      <c r="P29" s="102"/>
      <c r="Q29" s="120">
        <v>44224.43074074074</v>
      </c>
    </row>
    <row r="30" spans="1:17" ht="17.399999999999999" x14ac:dyDescent="0.3">
      <c r="A30" s="102" t="str">
        <f>VLOOKUP(E30,'LISTADO ATM'!$A$2:$C$895,3,0)</f>
        <v>SUR</v>
      </c>
      <c r="B30" s="111">
        <v>335773304</v>
      </c>
      <c r="C30" s="103">
        <v>44223.488796296297</v>
      </c>
      <c r="D30" s="102" t="s">
        <v>2189</v>
      </c>
      <c r="E30" s="99">
        <v>182</v>
      </c>
      <c r="F30" s="84" t="str">
        <f>VLOOKUP(E30,VIP!$A$2:$O11382,2,0)</f>
        <v>DRBR182</v>
      </c>
      <c r="G30" s="98" t="str">
        <f>VLOOKUP(E30,'LISTADO ATM'!$A$2:$B$894,2,0)</f>
        <v xml:space="preserve">ATM Barahona Comb </v>
      </c>
      <c r="H30" s="98" t="str">
        <f>VLOOKUP(E30,VIP!$A$2:$O16302,7,FALSE)</f>
        <v>Si</v>
      </c>
      <c r="I30" s="98" t="str">
        <f>VLOOKUP(E30,VIP!$A$2:$O8267,8,FALSE)</f>
        <v>Si</v>
      </c>
      <c r="J30" s="98" t="str">
        <f>VLOOKUP(E30,VIP!$A$2:$O8217,8,FALSE)</f>
        <v>Si</v>
      </c>
      <c r="K30" s="98" t="str">
        <f>VLOOKUP(E30,VIP!$A$2:$O11791,6,0)</f>
        <v>NO</v>
      </c>
      <c r="L30" s="106" t="s">
        <v>2463</v>
      </c>
      <c r="M30" s="121" t="s">
        <v>2544</v>
      </c>
      <c r="N30" s="104" t="s">
        <v>2481</v>
      </c>
      <c r="O30" s="102" t="s">
        <v>2483</v>
      </c>
      <c r="P30" s="102"/>
      <c r="Q30" s="120">
        <v>44224.436296296299</v>
      </c>
    </row>
    <row r="31" spans="1:17" ht="17.399999999999999" x14ac:dyDescent="0.3">
      <c r="A31" s="102" t="str">
        <f>VLOOKUP(E31,'LISTADO ATM'!$A$2:$C$895,3,0)</f>
        <v>NORTE</v>
      </c>
      <c r="B31" s="111">
        <v>335773355</v>
      </c>
      <c r="C31" s="103">
        <v>44223.507222222222</v>
      </c>
      <c r="D31" s="102" t="s">
        <v>2190</v>
      </c>
      <c r="E31" s="99">
        <v>489</v>
      </c>
      <c r="F31" s="84" t="str">
        <f>VLOOKUP(E31,VIP!$A$2:$O11383,2,0)</f>
        <v>DRBR489</v>
      </c>
      <c r="G31" s="98" t="str">
        <f>VLOOKUP(E31,'LISTADO ATM'!$A$2:$B$894,2,0)</f>
        <v xml:space="preserve">ATM Aeropuerto El Catey (Samaná) </v>
      </c>
      <c r="H31" s="98" t="str">
        <f>VLOOKUP(E31,VIP!$A$2:$O16303,7,FALSE)</f>
        <v>Si</v>
      </c>
      <c r="I31" s="98" t="str">
        <f>VLOOKUP(E31,VIP!$A$2:$O8268,8,FALSE)</f>
        <v>Si</v>
      </c>
      <c r="J31" s="98" t="str">
        <f>VLOOKUP(E31,VIP!$A$2:$O8218,8,FALSE)</f>
        <v>Si</v>
      </c>
      <c r="K31" s="98" t="str">
        <f>VLOOKUP(E31,VIP!$A$2:$O11792,6,0)</f>
        <v>NO</v>
      </c>
      <c r="L31" s="106" t="s">
        <v>2463</v>
      </c>
      <c r="M31" s="121" t="s">
        <v>2544</v>
      </c>
      <c r="N31" s="104" t="s">
        <v>2481</v>
      </c>
      <c r="O31" s="102" t="s">
        <v>2490</v>
      </c>
      <c r="P31" s="102"/>
      <c r="Q31" s="120">
        <v>44224.420324074075</v>
      </c>
    </row>
    <row r="32" spans="1:17" ht="17.399999999999999" x14ac:dyDescent="0.3">
      <c r="A32" s="102" t="str">
        <f>VLOOKUP(E32,'LISTADO ATM'!$A$2:$C$895,3,0)</f>
        <v>DISTRITO NACIONAL</v>
      </c>
      <c r="B32" s="111">
        <v>335773420</v>
      </c>
      <c r="C32" s="103">
        <v>44223.533599537041</v>
      </c>
      <c r="D32" s="102" t="s">
        <v>2189</v>
      </c>
      <c r="E32" s="99">
        <v>327</v>
      </c>
      <c r="F32" s="84" t="str">
        <f>VLOOKUP(E32,VIP!$A$2:$O11384,2,0)</f>
        <v>DRBR327</v>
      </c>
      <c r="G32" s="98" t="str">
        <f>VLOOKUP(E32,'LISTADO ATM'!$A$2:$B$894,2,0)</f>
        <v xml:space="preserve">ATM UNP CCN (Nacional 27 de Febrero) </v>
      </c>
      <c r="H32" s="98" t="str">
        <f>VLOOKUP(E32,VIP!$A$2:$O16304,7,FALSE)</f>
        <v>Si</v>
      </c>
      <c r="I32" s="98" t="str">
        <f>VLOOKUP(E32,VIP!$A$2:$O8269,8,FALSE)</f>
        <v>Si</v>
      </c>
      <c r="J32" s="98" t="str">
        <f>VLOOKUP(E32,VIP!$A$2:$O8219,8,FALSE)</f>
        <v>Si</v>
      </c>
      <c r="K32" s="98" t="str">
        <f>VLOOKUP(E32,VIP!$A$2:$O11793,6,0)</f>
        <v>NO</v>
      </c>
      <c r="L32" s="106" t="s">
        <v>2228</v>
      </c>
      <c r="M32" s="121" t="s">
        <v>2544</v>
      </c>
      <c r="N32" s="104" t="s">
        <v>2481</v>
      </c>
      <c r="O32" s="102" t="s">
        <v>2483</v>
      </c>
      <c r="P32" s="102"/>
      <c r="Q32" s="120">
        <v>44224.436296296299</v>
      </c>
    </row>
    <row r="33" spans="1:17" ht="17.399999999999999" x14ac:dyDescent="0.3">
      <c r="A33" s="102" t="str">
        <f>VLOOKUP(E33,'LISTADO ATM'!$A$2:$C$895,3,0)</f>
        <v>DISTRITO NACIONAL</v>
      </c>
      <c r="B33" s="111">
        <v>335773432</v>
      </c>
      <c r="C33" s="103">
        <v>44223.538414351853</v>
      </c>
      <c r="D33" s="102" t="s">
        <v>2477</v>
      </c>
      <c r="E33" s="99">
        <v>152</v>
      </c>
      <c r="F33" s="84" t="str">
        <f>VLOOKUP(E33,VIP!$A$2:$O11385,2,0)</f>
        <v>DRBR152</v>
      </c>
      <c r="G33" s="98" t="str">
        <f>VLOOKUP(E33,'LISTADO ATM'!$A$2:$B$894,2,0)</f>
        <v xml:space="preserve">ATM Kiosco Megacentro II </v>
      </c>
      <c r="H33" s="98" t="str">
        <f>VLOOKUP(E33,VIP!$A$2:$O16305,7,FALSE)</f>
        <v>Si</v>
      </c>
      <c r="I33" s="98" t="str">
        <f>VLOOKUP(E33,VIP!$A$2:$O8270,8,FALSE)</f>
        <v>Si</v>
      </c>
      <c r="J33" s="98" t="str">
        <f>VLOOKUP(E33,VIP!$A$2:$O8220,8,FALSE)</f>
        <v>Si</v>
      </c>
      <c r="K33" s="98" t="str">
        <f>VLOOKUP(E33,VIP!$A$2:$O11794,6,0)</f>
        <v>NO</v>
      </c>
      <c r="L33" s="106" t="s">
        <v>2466</v>
      </c>
      <c r="M33" s="121" t="s">
        <v>2544</v>
      </c>
      <c r="N33" s="104" t="s">
        <v>2481</v>
      </c>
      <c r="O33" s="102" t="s">
        <v>2482</v>
      </c>
      <c r="P33" s="102"/>
      <c r="Q33" s="120">
        <v>44224.589768518519</v>
      </c>
    </row>
    <row r="34" spans="1:17" ht="17.399999999999999" x14ac:dyDescent="0.3">
      <c r="A34" s="102" t="str">
        <f>VLOOKUP(E34,'LISTADO ATM'!$A$2:$C$895,3,0)</f>
        <v>DISTRITO NACIONAL</v>
      </c>
      <c r="B34" s="111">
        <v>335773455</v>
      </c>
      <c r="C34" s="103">
        <v>44223.548888888887</v>
      </c>
      <c r="D34" s="102" t="s">
        <v>2189</v>
      </c>
      <c r="E34" s="99">
        <v>13</v>
      </c>
      <c r="F34" s="84" t="str">
        <f>VLOOKUP(E34,VIP!$A$2:$O11386,2,0)</f>
        <v>DRBR013</v>
      </c>
      <c r="G34" s="98" t="str">
        <f>VLOOKUP(E34,'LISTADO ATM'!$A$2:$B$894,2,0)</f>
        <v xml:space="preserve">ATM CDEEE </v>
      </c>
      <c r="H34" s="98" t="str">
        <f>VLOOKUP(E34,VIP!$A$2:$O16306,7,FALSE)</f>
        <v>Si</v>
      </c>
      <c r="I34" s="98" t="str">
        <f>VLOOKUP(E34,VIP!$A$2:$O8271,8,FALSE)</f>
        <v>Si</v>
      </c>
      <c r="J34" s="98" t="str">
        <f>VLOOKUP(E34,VIP!$A$2:$O8221,8,FALSE)</f>
        <v>Si</v>
      </c>
      <c r="K34" s="98" t="str">
        <f>VLOOKUP(E34,VIP!$A$2:$O11795,6,0)</f>
        <v>NO</v>
      </c>
      <c r="L34" s="106" t="s">
        <v>2228</v>
      </c>
      <c r="M34" s="121" t="s">
        <v>2544</v>
      </c>
      <c r="N34" s="104" t="s">
        <v>2481</v>
      </c>
      <c r="O34" s="102" t="s">
        <v>2483</v>
      </c>
      <c r="P34" s="102"/>
      <c r="Q34" s="120">
        <v>44224.577268518522</v>
      </c>
    </row>
    <row r="35" spans="1:17" ht="17.399999999999999" x14ac:dyDescent="0.3">
      <c r="A35" s="102" t="str">
        <f>VLOOKUP(E35,'LISTADO ATM'!$A$2:$C$895,3,0)</f>
        <v>DISTRITO NACIONAL</v>
      </c>
      <c r="B35" s="111">
        <v>335773487</v>
      </c>
      <c r="C35" s="103">
        <v>44223.579837962963</v>
      </c>
      <c r="D35" s="102" t="s">
        <v>2189</v>
      </c>
      <c r="E35" s="99">
        <v>14</v>
      </c>
      <c r="F35" s="84" t="str">
        <f>VLOOKUP(E35,VIP!$A$2:$O11387,2,0)</f>
        <v>DRBR014</v>
      </c>
      <c r="G35" s="98" t="str">
        <f>VLOOKUP(E35,'LISTADO ATM'!$A$2:$B$894,2,0)</f>
        <v xml:space="preserve">ATM Oficina Aeropuerto Las Américas I </v>
      </c>
      <c r="H35" s="98" t="str">
        <f>VLOOKUP(E35,VIP!$A$2:$O16307,7,FALSE)</f>
        <v>Si</v>
      </c>
      <c r="I35" s="98" t="str">
        <f>VLOOKUP(E35,VIP!$A$2:$O8272,8,FALSE)</f>
        <v>Si</v>
      </c>
      <c r="J35" s="98" t="str">
        <f>VLOOKUP(E35,VIP!$A$2:$O8222,8,FALSE)</f>
        <v>Si</v>
      </c>
      <c r="K35" s="98" t="str">
        <f>VLOOKUP(E35,VIP!$A$2:$O11796,6,0)</f>
        <v>NO</v>
      </c>
      <c r="L35" s="106" t="s">
        <v>2441</v>
      </c>
      <c r="M35" s="121" t="s">
        <v>2544</v>
      </c>
      <c r="N35" s="104" t="s">
        <v>2481</v>
      </c>
      <c r="O35" s="102" t="s">
        <v>2483</v>
      </c>
      <c r="P35" s="102"/>
      <c r="Q35" s="120">
        <v>44224.434907407405</v>
      </c>
    </row>
    <row r="36" spans="1:17" ht="17.399999999999999" x14ac:dyDescent="0.3">
      <c r="A36" s="102" t="str">
        <f>VLOOKUP(E36,'LISTADO ATM'!$A$2:$C$895,3,0)</f>
        <v>DISTRITO NACIONAL</v>
      </c>
      <c r="B36" s="111">
        <v>335773554</v>
      </c>
      <c r="C36" s="103">
        <v>44223.60355324074</v>
      </c>
      <c r="D36" s="102" t="s">
        <v>2189</v>
      </c>
      <c r="E36" s="99">
        <v>527</v>
      </c>
      <c r="F36" s="84" t="str">
        <f>VLOOKUP(E36,VIP!$A$2:$O11388,2,0)</f>
        <v>DRBR527</v>
      </c>
      <c r="G36" s="98" t="str">
        <f>VLOOKUP(E36,'LISTADO ATM'!$A$2:$B$894,2,0)</f>
        <v>ATM Oficina Zona Oriental II</v>
      </c>
      <c r="H36" s="98" t="str">
        <f>VLOOKUP(E36,VIP!$A$2:$O16308,7,FALSE)</f>
        <v>Si</v>
      </c>
      <c r="I36" s="98" t="str">
        <f>VLOOKUP(E36,VIP!$A$2:$O8273,8,FALSE)</f>
        <v>Si</v>
      </c>
      <c r="J36" s="98" t="str">
        <f>VLOOKUP(E36,VIP!$A$2:$O8223,8,FALSE)</f>
        <v>Si</v>
      </c>
      <c r="K36" s="98" t="str">
        <f>VLOOKUP(E36,VIP!$A$2:$O11797,6,0)</f>
        <v>SI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7.399999999999999" x14ac:dyDescent="0.3">
      <c r="A37" s="102" t="str">
        <f>VLOOKUP(E37,'LISTADO ATM'!$A$2:$C$895,3,0)</f>
        <v>DISTRITO NACIONAL</v>
      </c>
      <c r="B37" s="111">
        <v>335773589</v>
      </c>
      <c r="C37" s="103">
        <v>44223.61519675926</v>
      </c>
      <c r="D37" s="102" t="s">
        <v>2189</v>
      </c>
      <c r="E37" s="99">
        <v>476</v>
      </c>
      <c r="F37" s="84" t="str">
        <f>VLOOKUP(E37,VIP!$A$2:$O11389,2,0)</f>
        <v>DRBR476</v>
      </c>
      <c r="G37" s="98" t="str">
        <f>VLOOKUP(E37,'LISTADO ATM'!$A$2:$B$894,2,0)</f>
        <v xml:space="preserve">ATM Multicentro La Sirena Las Caobas </v>
      </c>
      <c r="H37" s="98" t="str">
        <f>VLOOKUP(E37,VIP!$A$2:$O16309,7,FALSE)</f>
        <v>Si</v>
      </c>
      <c r="I37" s="98" t="str">
        <f>VLOOKUP(E37,VIP!$A$2:$O8274,8,FALSE)</f>
        <v>Si</v>
      </c>
      <c r="J37" s="98" t="str">
        <f>VLOOKUP(E37,VIP!$A$2:$O8224,8,FALSE)</f>
        <v>Si</v>
      </c>
      <c r="K37" s="98" t="str">
        <f>VLOOKUP(E37,VIP!$A$2:$O11798,6,0)</f>
        <v>SI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02"/>
      <c r="Q37" s="105" t="s">
        <v>2228</v>
      </c>
    </row>
    <row r="38" spans="1:17" ht="17.399999999999999" x14ac:dyDescent="0.3">
      <c r="A38" s="102" t="str">
        <f>VLOOKUP(E38,'LISTADO ATM'!$A$2:$C$895,3,0)</f>
        <v>DISTRITO NACIONAL</v>
      </c>
      <c r="B38" s="111">
        <v>335773592</v>
      </c>
      <c r="C38" s="103">
        <v>44223.616597222222</v>
      </c>
      <c r="D38" s="102" t="s">
        <v>2189</v>
      </c>
      <c r="E38" s="99">
        <v>224</v>
      </c>
      <c r="F38" s="84" t="str">
        <f>VLOOKUP(E38,VIP!$A$2:$O11390,2,0)</f>
        <v>DRBR224</v>
      </c>
      <c r="G38" s="98" t="str">
        <f>VLOOKUP(E38,'LISTADO ATM'!$A$2:$B$894,2,0)</f>
        <v xml:space="preserve">ATM S/M Nacional El Millón (Núñez de Cáceres) </v>
      </c>
      <c r="H38" s="98" t="str">
        <f>VLOOKUP(E38,VIP!$A$2:$O16310,7,FALSE)</f>
        <v>Si</v>
      </c>
      <c r="I38" s="98" t="str">
        <f>VLOOKUP(E38,VIP!$A$2:$O8275,8,FALSE)</f>
        <v>Si</v>
      </c>
      <c r="J38" s="98" t="str">
        <f>VLOOKUP(E38,VIP!$A$2:$O8225,8,FALSE)</f>
        <v>Si</v>
      </c>
      <c r="K38" s="98" t="str">
        <f>VLOOKUP(E38,VIP!$A$2:$O11799,6,0)</f>
        <v>SI</v>
      </c>
      <c r="L38" s="106" t="s">
        <v>2228</v>
      </c>
      <c r="M38" s="121" t="s">
        <v>2544</v>
      </c>
      <c r="N38" s="104" t="s">
        <v>2481</v>
      </c>
      <c r="O38" s="102" t="s">
        <v>2483</v>
      </c>
      <c r="P38" s="102"/>
      <c r="Q38" s="120">
        <v>44224.578657407408</v>
      </c>
    </row>
    <row r="39" spans="1:17" ht="17.399999999999999" x14ac:dyDescent="0.3">
      <c r="A39" s="102" t="str">
        <f>VLOOKUP(E39,'LISTADO ATM'!$A$2:$C$895,3,0)</f>
        <v>DISTRITO NACIONAL</v>
      </c>
      <c r="B39" s="111">
        <v>335773593</v>
      </c>
      <c r="C39" s="103">
        <v>44223.617291666669</v>
      </c>
      <c r="D39" s="102" t="s">
        <v>2189</v>
      </c>
      <c r="E39" s="99">
        <v>917</v>
      </c>
      <c r="F39" s="84" t="str">
        <f>VLOOKUP(E39,VIP!$A$2:$O11391,2,0)</f>
        <v>DRBR01B</v>
      </c>
      <c r="G39" s="98" t="str">
        <f>VLOOKUP(E39,'LISTADO ATM'!$A$2:$B$894,2,0)</f>
        <v xml:space="preserve">ATM Oficina Los Mina </v>
      </c>
      <c r="H39" s="98" t="str">
        <f>VLOOKUP(E39,VIP!$A$2:$O16311,7,FALSE)</f>
        <v>Si</v>
      </c>
      <c r="I39" s="98" t="str">
        <f>VLOOKUP(E39,VIP!$A$2:$O8276,8,FALSE)</f>
        <v>Si</v>
      </c>
      <c r="J39" s="98" t="str">
        <f>VLOOKUP(E39,VIP!$A$2:$O8226,8,FALSE)</f>
        <v>Si</v>
      </c>
      <c r="K39" s="98" t="str">
        <f>VLOOKUP(E39,VIP!$A$2:$O11800,6,0)</f>
        <v>NO</v>
      </c>
      <c r="L39" s="106" t="s">
        <v>2228</v>
      </c>
      <c r="M39" s="121" t="s">
        <v>2544</v>
      </c>
      <c r="N39" s="104" t="s">
        <v>2481</v>
      </c>
      <c r="O39" s="102" t="s">
        <v>2483</v>
      </c>
      <c r="P39" s="102"/>
      <c r="Q39" s="120">
        <v>44224.435601851852</v>
      </c>
    </row>
    <row r="40" spans="1:17" ht="17.399999999999999" x14ac:dyDescent="0.3">
      <c r="A40" s="102" t="str">
        <f>VLOOKUP(E40,'LISTADO ATM'!$A$2:$C$895,3,0)</f>
        <v>ESTE</v>
      </c>
      <c r="B40" s="111">
        <v>335773616</v>
      </c>
      <c r="C40" s="103">
        <v>44223.627372685187</v>
      </c>
      <c r="D40" s="102" t="s">
        <v>2189</v>
      </c>
      <c r="E40" s="99">
        <v>433</v>
      </c>
      <c r="F40" s="84" t="str">
        <f>VLOOKUP(E40,VIP!$A$2:$O11392,2,0)</f>
        <v>DRBR433</v>
      </c>
      <c r="G40" s="98" t="str">
        <f>VLOOKUP(E40,'LISTADO ATM'!$A$2:$B$894,2,0)</f>
        <v xml:space="preserve">ATM Centro Comercial Las Canas (Cap Cana) </v>
      </c>
      <c r="H40" s="98" t="str">
        <f>VLOOKUP(E40,VIP!$A$2:$O16312,7,FALSE)</f>
        <v>Si</v>
      </c>
      <c r="I40" s="98" t="str">
        <f>VLOOKUP(E40,VIP!$A$2:$O8277,8,FALSE)</f>
        <v>Si</v>
      </c>
      <c r="J40" s="98" t="str">
        <f>VLOOKUP(E40,VIP!$A$2:$O8227,8,FALSE)</f>
        <v>Si</v>
      </c>
      <c r="K40" s="98" t="str">
        <f>VLOOKUP(E40,VIP!$A$2:$O11801,6,0)</f>
        <v>NO</v>
      </c>
      <c r="L40" s="106" t="s">
        <v>2463</v>
      </c>
      <c r="M40" s="105" t="s">
        <v>2473</v>
      </c>
      <c r="N40" s="104" t="s">
        <v>2481</v>
      </c>
      <c r="O40" s="102" t="s">
        <v>2483</v>
      </c>
      <c r="P40" s="102"/>
      <c r="Q40" s="105" t="s">
        <v>2463</v>
      </c>
    </row>
    <row r="41" spans="1:17" ht="17.399999999999999" x14ac:dyDescent="0.3">
      <c r="A41" s="102" t="str">
        <f>VLOOKUP(E41,'LISTADO ATM'!$A$2:$C$895,3,0)</f>
        <v>NORTE</v>
      </c>
      <c r="B41" s="111">
        <v>335773634</v>
      </c>
      <c r="C41" s="103">
        <v>44223.630486111113</v>
      </c>
      <c r="D41" s="102" t="s">
        <v>2190</v>
      </c>
      <c r="E41" s="99">
        <v>737</v>
      </c>
      <c r="F41" s="84" t="str">
        <f>VLOOKUP(E41,VIP!$A$2:$O11394,2,0)</f>
        <v>DRBR281</v>
      </c>
      <c r="G41" s="98" t="str">
        <f>VLOOKUP(E41,'LISTADO ATM'!$A$2:$B$894,2,0)</f>
        <v xml:space="preserve">ATM UNP Cabarete (Puerto Plata) </v>
      </c>
      <c r="H41" s="98" t="str">
        <f>VLOOKUP(E41,VIP!$A$2:$O16314,7,FALSE)</f>
        <v>Si</v>
      </c>
      <c r="I41" s="98" t="str">
        <f>VLOOKUP(E41,VIP!$A$2:$O8279,8,FALSE)</f>
        <v>Si</v>
      </c>
      <c r="J41" s="98" t="str">
        <f>VLOOKUP(E41,VIP!$A$2:$O8229,8,FALSE)</f>
        <v>Si</v>
      </c>
      <c r="K41" s="98" t="str">
        <f>VLOOKUP(E41,VIP!$A$2:$O11803,6,0)</f>
        <v>NO</v>
      </c>
      <c r="L41" s="106" t="s">
        <v>2503</v>
      </c>
      <c r="M41" s="121" t="s">
        <v>2544</v>
      </c>
      <c r="N41" s="104" t="s">
        <v>2481</v>
      </c>
      <c r="O41" s="102" t="s">
        <v>2504</v>
      </c>
      <c r="P41" s="102"/>
      <c r="Q41" s="120">
        <v>44224.440462962964</v>
      </c>
    </row>
    <row r="42" spans="1:17" ht="17.399999999999999" x14ac:dyDescent="0.3">
      <c r="A42" s="102" t="str">
        <f>VLOOKUP(E42,'LISTADO ATM'!$A$2:$C$895,3,0)</f>
        <v>DISTRITO NACIONAL</v>
      </c>
      <c r="B42" s="111">
        <v>335773720</v>
      </c>
      <c r="C42" s="103">
        <v>44223.664305555554</v>
      </c>
      <c r="D42" s="102" t="s">
        <v>2477</v>
      </c>
      <c r="E42" s="99">
        <v>707</v>
      </c>
      <c r="F42" s="84" t="str">
        <f>VLOOKUP(E42,VIP!$A$2:$O11395,2,0)</f>
        <v>DRBR707</v>
      </c>
      <c r="G42" s="98" t="str">
        <f>VLOOKUP(E42,'LISTADO ATM'!$A$2:$B$894,2,0)</f>
        <v xml:space="preserve">ATM IAD </v>
      </c>
      <c r="H42" s="98" t="str">
        <f>VLOOKUP(E42,VIP!$A$2:$O16315,7,FALSE)</f>
        <v>No</v>
      </c>
      <c r="I42" s="98" t="str">
        <f>VLOOKUP(E42,VIP!$A$2:$O8280,8,FALSE)</f>
        <v>No</v>
      </c>
      <c r="J42" s="98" t="str">
        <f>VLOOKUP(E42,VIP!$A$2:$O8230,8,FALSE)</f>
        <v>No</v>
      </c>
      <c r="K42" s="98" t="str">
        <f>VLOOKUP(E42,VIP!$A$2:$O11804,6,0)</f>
        <v>NO</v>
      </c>
      <c r="L42" s="106" t="s">
        <v>2430</v>
      </c>
      <c r="M42" s="121" t="s">
        <v>2544</v>
      </c>
      <c r="N42" s="104" t="s">
        <v>2481</v>
      </c>
      <c r="O42" s="102" t="s">
        <v>2482</v>
      </c>
      <c r="P42" s="102"/>
      <c r="Q42" s="120">
        <v>44224.599490740744</v>
      </c>
    </row>
    <row r="43" spans="1:17" ht="17.399999999999999" x14ac:dyDescent="0.3">
      <c r="A43" s="102" t="str">
        <f>VLOOKUP(E43,'LISTADO ATM'!$A$2:$C$895,3,0)</f>
        <v>SUR</v>
      </c>
      <c r="B43" s="111">
        <v>335773807</v>
      </c>
      <c r="C43" s="103">
        <v>44223.695671296293</v>
      </c>
      <c r="D43" s="102" t="s">
        <v>2189</v>
      </c>
      <c r="E43" s="99">
        <v>751</v>
      </c>
      <c r="F43" s="84" t="str">
        <f>VLOOKUP(E43,VIP!$A$2:$O11396,2,0)</f>
        <v>DRBR751</v>
      </c>
      <c r="G43" s="98" t="str">
        <f>VLOOKUP(E43,'LISTADO ATM'!$A$2:$B$894,2,0)</f>
        <v>ATM Eco Petroleo Camilo</v>
      </c>
      <c r="H43" s="98" t="str">
        <f>VLOOKUP(E43,VIP!$A$2:$O16316,7,FALSE)</f>
        <v>N/A</v>
      </c>
      <c r="I43" s="98" t="str">
        <f>VLOOKUP(E43,VIP!$A$2:$O8281,8,FALSE)</f>
        <v>N/A</v>
      </c>
      <c r="J43" s="98" t="str">
        <f>VLOOKUP(E43,VIP!$A$2:$O8231,8,FALSE)</f>
        <v>N/A</v>
      </c>
      <c r="K43" s="98" t="str">
        <f>VLOOKUP(E43,VIP!$A$2:$O11805,6,0)</f>
        <v>N/A</v>
      </c>
      <c r="L43" s="106" t="s">
        <v>2228</v>
      </c>
      <c r="M43" s="105" t="s">
        <v>2473</v>
      </c>
      <c r="N43" s="104" t="s">
        <v>2481</v>
      </c>
      <c r="O43" s="102" t="s">
        <v>2483</v>
      </c>
      <c r="P43" s="102"/>
      <c r="Q43" s="105" t="s">
        <v>2228</v>
      </c>
    </row>
    <row r="44" spans="1:17" ht="17.399999999999999" x14ac:dyDescent="0.3">
      <c r="A44" s="102" t="str">
        <f>VLOOKUP(E44,'LISTADO ATM'!$A$2:$C$895,3,0)</f>
        <v>DISTRITO NACIONAL</v>
      </c>
      <c r="B44" s="111">
        <v>335773809</v>
      </c>
      <c r="C44" s="103">
        <v>44223.697199074071</v>
      </c>
      <c r="D44" s="102" t="s">
        <v>2189</v>
      </c>
      <c r="E44" s="99">
        <v>983</v>
      </c>
      <c r="F44" s="84" t="str">
        <f>VLOOKUP(E44,VIP!$A$2:$O11397,2,0)</f>
        <v>DRBR983</v>
      </c>
      <c r="G44" s="98" t="str">
        <f>VLOOKUP(E44,'LISTADO ATM'!$A$2:$B$894,2,0)</f>
        <v xml:space="preserve">ATM Bravo República de Colombia </v>
      </c>
      <c r="H44" s="98" t="str">
        <f>VLOOKUP(E44,VIP!$A$2:$O16317,7,FALSE)</f>
        <v>Si</v>
      </c>
      <c r="I44" s="98" t="str">
        <f>VLOOKUP(E44,VIP!$A$2:$O8282,8,FALSE)</f>
        <v>No</v>
      </c>
      <c r="J44" s="98" t="str">
        <f>VLOOKUP(E44,VIP!$A$2:$O8232,8,FALSE)</f>
        <v>No</v>
      </c>
      <c r="K44" s="98" t="str">
        <f>VLOOKUP(E44,VIP!$A$2:$O11806,6,0)</f>
        <v>NO</v>
      </c>
      <c r="L44" s="106" t="s">
        <v>2463</v>
      </c>
      <c r="M44" s="121" t="s">
        <v>2544</v>
      </c>
      <c r="N44" s="104" t="s">
        <v>2481</v>
      </c>
      <c r="O44" s="102" t="s">
        <v>2483</v>
      </c>
      <c r="P44" s="102"/>
      <c r="Q44" s="120">
        <v>44224.661990740744</v>
      </c>
    </row>
    <row r="45" spans="1:17" ht="17.399999999999999" x14ac:dyDescent="0.3">
      <c r="A45" s="102" t="str">
        <f>VLOOKUP(E45,'LISTADO ATM'!$A$2:$C$895,3,0)</f>
        <v>NORTE</v>
      </c>
      <c r="B45" s="111">
        <v>335773819</v>
      </c>
      <c r="C45" s="103">
        <v>44223.703842592593</v>
      </c>
      <c r="D45" s="102" t="s">
        <v>2189</v>
      </c>
      <c r="E45" s="99">
        <v>304</v>
      </c>
      <c r="F45" s="84" t="str">
        <f>VLOOKUP(E45,VIP!$A$2:$O11398,2,0)</f>
        <v>DRBR304</v>
      </c>
      <c r="G45" s="98" t="str">
        <f>VLOOKUP(E45,'LISTADO ATM'!$A$2:$B$894,2,0)</f>
        <v xml:space="preserve">ATM Multicentro La Sirena Estrella Sadhala </v>
      </c>
      <c r="H45" s="98" t="str">
        <f>VLOOKUP(E45,VIP!$A$2:$O16318,7,FALSE)</f>
        <v>Si</v>
      </c>
      <c r="I45" s="98" t="str">
        <f>VLOOKUP(E45,VIP!$A$2:$O8283,8,FALSE)</f>
        <v>Si</v>
      </c>
      <c r="J45" s="98" t="str">
        <f>VLOOKUP(E45,VIP!$A$2:$O8233,8,FALSE)</f>
        <v>Si</v>
      </c>
      <c r="K45" s="98" t="str">
        <f>VLOOKUP(E45,VIP!$A$2:$O11807,6,0)</f>
        <v>NO</v>
      </c>
      <c r="L45" s="106" t="s">
        <v>2463</v>
      </c>
      <c r="M45" s="121" t="s">
        <v>2544</v>
      </c>
      <c r="N45" s="104" t="s">
        <v>2481</v>
      </c>
      <c r="O45" s="102" t="s">
        <v>2483</v>
      </c>
      <c r="P45" s="102"/>
      <c r="Q45" s="120">
        <v>44224.602962962963</v>
      </c>
    </row>
    <row r="46" spans="1:17" ht="17.399999999999999" x14ac:dyDescent="0.3">
      <c r="A46" s="102" t="str">
        <f>VLOOKUP(E46,'LISTADO ATM'!$A$2:$C$895,3,0)</f>
        <v>NORTE</v>
      </c>
      <c r="B46" s="111">
        <v>335773820</v>
      </c>
      <c r="C46" s="103">
        <v>44223.704050925924</v>
      </c>
      <c r="D46" s="102" t="s">
        <v>2477</v>
      </c>
      <c r="E46" s="99">
        <v>851</v>
      </c>
      <c r="F46" s="84" t="str">
        <f>VLOOKUP(E46,VIP!$A$2:$O11399,2,0)</f>
        <v>DRBR851</v>
      </c>
      <c r="G46" s="98" t="str">
        <f>VLOOKUP(E46,'LISTADO ATM'!$A$2:$B$894,2,0)</f>
        <v xml:space="preserve">ATM Hospital Vinicio Calventi </v>
      </c>
      <c r="H46" s="98" t="str">
        <f>VLOOKUP(E46,VIP!$A$2:$O16319,7,FALSE)</f>
        <v>Si</v>
      </c>
      <c r="I46" s="98" t="str">
        <f>VLOOKUP(E46,VIP!$A$2:$O8284,8,FALSE)</f>
        <v>Si</v>
      </c>
      <c r="J46" s="98" t="str">
        <f>VLOOKUP(E46,VIP!$A$2:$O8234,8,FALSE)</f>
        <v>Si</v>
      </c>
      <c r="K46" s="98" t="str">
        <f>VLOOKUP(E46,VIP!$A$2:$O11808,6,0)</f>
        <v>NO</v>
      </c>
      <c r="L46" s="106" t="s">
        <v>2430</v>
      </c>
      <c r="M46" s="121" t="s">
        <v>2544</v>
      </c>
      <c r="N46" s="104" t="s">
        <v>2481</v>
      </c>
      <c r="O46" s="102" t="s">
        <v>2482</v>
      </c>
      <c r="P46" s="102"/>
      <c r="Q46" s="120">
        <v>44224.435601851852</v>
      </c>
    </row>
    <row r="47" spans="1:17" ht="17.399999999999999" x14ac:dyDescent="0.3">
      <c r="A47" s="102" t="str">
        <f>VLOOKUP(E47,'LISTADO ATM'!$A$2:$C$895,3,0)</f>
        <v>DISTRITO NACIONAL</v>
      </c>
      <c r="B47" s="111">
        <v>335773829</v>
      </c>
      <c r="C47" s="103">
        <v>44223.706770833334</v>
      </c>
      <c r="D47" s="102" t="s">
        <v>2477</v>
      </c>
      <c r="E47" s="99">
        <v>811</v>
      </c>
      <c r="F47" s="84" t="str">
        <f>VLOOKUP(E47,VIP!$A$2:$O11400,2,0)</f>
        <v>DRBR811</v>
      </c>
      <c r="G47" s="98" t="str">
        <f>VLOOKUP(E47,'LISTADO ATM'!$A$2:$B$894,2,0)</f>
        <v xml:space="preserve">ATM Almacenes Unidos </v>
      </c>
      <c r="H47" s="98" t="str">
        <f>VLOOKUP(E47,VIP!$A$2:$O16320,7,FALSE)</f>
        <v>Si</v>
      </c>
      <c r="I47" s="98" t="str">
        <f>VLOOKUP(E47,VIP!$A$2:$O8285,8,FALSE)</f>
        <v>Si</v>
      </c>
      <c r="J47" s="98" t="str">
        <f>VLOOKUP(E47,VIP!$A$2:$O8235,8,FALSE)</f>
        <v>Si</v>
      </c>
      <c r="K47" s="98" t="str">
        <f>VLOOKUP(E47,VIP!$A$2:$O11809,6,0)</f>
        <v>NO</v>
      </c>
      <c r="L47" s="106" t="s">
        <v>2430</v>
      </c>
      <c r="M47" s="121" t="s">
        <v>2544</v>
      </c>
      <c r="N47" s="104" t="s">
        <v>2481</v>
      </c>
      <c r="O47" s="102" t="s">
        <v>2482</v>
      </c>
      <c r="P47" s="102"/>
      <c r="Q47" s="120">
        <v>44224.44740740741</v>
      </c>
    </row>
    <row r="48" spans="1:17" ht="17.399999999999999" x14ac:dyDescent="0.3">
      <c r="A48" s="102" t="str">
        <f>VLOOKUP(E48,'LISTADO ATM'!$A$2:$C$895,3,0)</f>
        <v>DISTRITO NACIONAL</v>
      </c>
      <c r="B48" s="111">
        <v>335773835</v>
      </c>
      <c r="C48" s="103">
        <v>44223.708726851852</v>
      </c>
      <c r="D48" s="102" t="s">
        <v>2189</v>
      </c>
      <c r="E48" s="99">
        <v>160</v>
      </c>
      <c r="F48" s="84" t="str">
        <f>VLOOKUP(E48,VIP!$A$2:$O11401,2,0)</f>
        <v>DRBR160</v>
      </c>
      <c r="G48" s="98" t="str">
        <f>VLOOKUP(E48,'LISTADO ATM'!$A$2:$B$894,2,0)</f>
        <v xml:space="preserve">ATM Oficina Herrera </v>
      </c>
      <c r="H48" s="98" t="str">
        <f>VLOOKUP(E48,VIP!$A$2:$O16321,7,FALSE)</f>
        <v>Si</v>
      </c>
      <c r="I48" s="98" t="str">
        <f>VLOOKUP(E48,VIP!$A$2:$O8286,8,FALSE)</f>
        <v>Si</v>
      </c>
      <c r="J48" s="98" t="str">
        <f>VLOOKUP(E48,VIP!$A$2:$O8236,8,FALSE)</f>
        <v>Si</v>
      </c>
      <c r="K48" s="98" t="str">
        <f>VLOOKUP(E48,VIP!$A$2:$O11810,6,0)</f>
        <v>NO</v>
      </c>
      <c r="L48" s="106" t="s">
        <v>2228</v>
      </c>
      <c r="M48" s="121" t="s">
        <v>2544</v>
      </c>
      <c r="N48" s="104" t="s">
        <v>2481</v>
      </c>
      <c r="O48" s="102" t="s">
        <v>2483</v>
      </c>
      <c r="P48" s="102"/>
      <c r="Q48" s="120">
        <v>44224.44740740741</v>
      </c>
    </row>
    <row r="49" spans="1:17" ht="17.399999999999999" x14ac:dyDescent="0.3">
      <c r="A49" s="102" t="str">
        <f>VLOOKUP(E49,'LISTADO ATM'!$A$2:$C$895,3,0)</f>
        <v>DISTRITO NACIONAL</v>
      </c>
      <c r="B49" s="111">
        <v>335773839</v>
      </c>
      <c r="C49" s="103">
        <v>44223.711759259262</v>
      </c>
      <c r="D49" s="102" t="s">
        <v>2189</v>
      </c>
      <c r="E49" s="99">
        <v>541</v>
      </c>
      <c r="F49" s="84" t="str">
        <f>VLOOKUP(E49,VIP!$A$2:$O11402,2,0)</f>
        <v>DRBR541</v>
      </c>
      <c r="G49" s="98" t="str">
        <f>VLOOKUP(E49,'LISTADO ATM'!$A$2:$B$894,2,0)</f>
        <v xml:space="preserve">ATM Oficina Sambil II </v>
      </c>
      <c r="H49" s="98" t="str">
        <f>VLOOKUP(E49,VIP!$A$2:$O16322,7,FALSE)</f>
        <v>Si</v>
      </c>
      <c r="I49" s="98" t="str">
        <f>VLOOKUP(E49,VIP!$A$2:$O8287,8,FALSE)</f>
        <v>Si</v>
      </c>
      <c r="J49" s="98" t="str">
        <f>VLOOKUP(E49,VIP!$A$2:$O8237,8,FALSE)</f>
        <v>Si</v>
      </c>
      <c r="K49" s="98" t="str">
        <f>VLOOKUP(E49,VIP!$A$2:$O11811,6,0)</f>
        <v>SI</v>
      </c>
      <c r="L49" s="106" t="s">
        <v>2463</v>
      </c>
      <c r="M49" s="121" t="s">
        <v>2544</v>
      </c>
      <c r="N49" s="104" t="s">
        <v>2481</v>
      </c>
      <c r="O49" s="102" t="s">
        <v>2483</v>
      </c>
      <c r="P49" s="102"/>
      <c r="Q49" s="120">
        <v>44224.602962962963</v>
      </c>
    </row>
    <row r="50" spans="1:17" ht="17.399999999999999" x14ac:dyDescent="0.3">
      <c r="A50" s="102" t="str">
        <f>VLOOKUP(E50,'LISTADO ATM'!$A$2:$C$895,3,0)</f>
        <v>DISTRITO NACIONAL</v>
      </c>
      <c r="B50" s="111">
        <v>335773842</v>
      </c>
      <c r="C50" s="103">
        <v>44223.713819444441</v>
      </c>
      <c r="D50" s="102" t="s">
        <v>2189</v>
      </c>
      <c r="E50" s="99">
        <v>235</v>
      </c>
      <c r="F50" s="84" t="str">
        <f>VLOOKUP(E50,VIP!$A$2:$O11403,2,0)</f>
        <v>DRBR235</v>
      </c>
      <c r="G50" s="98" t="str">
        <f>VLOOKUP(E50,'LISTADO ATM'!$A$2:$B$894,2,0)</f>
        <v xml:space="preserve">ATM Oficina Multicentro La Sirena San Isidro </v>
      </c>
      <c r="H50" s="98" t="str">
        <f>VLOOKUP(E50,VIP!$A$2:$O16323,7,FALSE)</f>
        <v>Si</v>
      </c>
      <c r="I50" s="98" t="str">
        <f>VLOOKUP(E50,VIP!$A$2:$O8288,8,FALSE)</f>
        <v>Si</v>
      </c>
      <c r="J50" s="98" t="str">
        <f>VLOOKUP(E50,VIP!$A$2:$O8238,8,FALSE)</f>
        <v>Si</v>
      </c>
      <c r="K50" s="98" t="str">
        <f>VLOOKUP(E50,VIP!$A$2:$O11812,6,0)</f>
        <v>SI</v>
      </c>
      <c r="L50" s="106" t="s">
        <v>2463</v>
      </c>
      <c r="M50" s="121" t="s">
        <v>2544</v>
      </c>
      <c r="N50" s="104" t="s">
        <v>2481</v>
      </c>
      <c r="O50" s="102" t="s">
        <v>2483</v>
      </c>
      <c r="P50" s="102"/>
      <c r="Q50" s="120">
        <v>44224.448101851849</v>
      </c>
    </row>
    <row r="51" spans="1:17" ht="17.399999999999999" x14ac:dyDescent="0.3">
      <c r="A51" s="102" t="str">
        <f>VLOOKUP(E51,'LISTADO ATM'!$A$2:$C$895,3,0)</f>
        <v>DISTRITO NACIONAL</v>
      </c>
      <c r="B51" s="111">
        <v>335773853</v>
      </c>
      <c r="C51" s="103">
        <v>44223.720914351848</v>
      </c>
      <c r="D51" s="102" t="s">
        <v>2494</v>
      </c>
      <c r="E51" s="99">
        <v>231</v>
      </c>
      <c r="F51" s="84" t="str">
        <f>VLOOKUP(E51,VIP!$A$2:$O11404,2,0)</f>
        <v>DRBR231</v>
      </c>
      <c r="G51" s="98" t="str">
        <f>VLOOKUP(E51,'LISTADO ATM'!$A$2:$B$894,2,0)</f>
        <v xml:space="preserve">ATM Oficina Zona Oriental </v>
      </c>
      <c r="H51" s="98" t="str">
        <f>VLOOKUP(E51,VIP!$A$2:$O16324,7,FALSE)</f>
        <v>Si</v>
      </c>
      <c r="I51" s="98" t="str">
        <f>VLOOKUP(E51,VIP!$A$2:$O8289,8,FALSE)</f>
        <v>Si</v>
      </c>
      <c r="J51" s="98" t="str">
        <f>VLOOKUP(E51,VIP!$A$2:$O8239,8,FALSE)</f>
        <v>Si</v>
      </c>
      <c r="K51" s="98" t="str">
        <f>VLOOKUP(E51,VIP!$A$2:$O11813,6,0)</f>
        <v>SI</v>
      </c>
      <c r="L51" s="106" t="s">
        <v>2430</v>
      </c>
      <c r="M51" s="121" t="s">
        <v>2544</v>
      </c>
      <c r="N51" s="104" t="s">
        <v>2481</v>
      </c>
      <c r="O51" s="102" t="s">
        <v>2495</v>
      </c>
      <c r="P51" s="102"/>
      <c r="Q51" s="120">
        <v>44224.601574074077</v>
      </c>
    </row>
    <row r="52" spans="1:17" ht="17.399999999999999" x14ac:dyDescent="0.3">
      <c r="A52" s="102" t="str">
        <f>VLOOKUP(E52,'LISTADO ATM'!$A$2:$C$895,3,0)</f>
        <v>ESTE</v>
      </c>
      <c r="B52" s="111">
        <v>335773886</v>
      </c>
      <c r="C52" s="103">
        <v>44223.744652777779</v>
      </c>
      <c r="D52" s="102" t="s">
        <v>2189</v>
      </c>
      <c r="E52" s="99">
        <v>293</v>
      </c>
      <c r="F52" s="84" t="str">
        <f>VLOOKUP(E52,VIP!$A$2:$O11405,2,0)</f>
        <v>DRBR293</v>
      </c>
      <c r="G52" s="98" t="str">
        <f>VLOOKUP(E52,'LISTADO ATM'!$A$2:$B$894,2,0)</f>
        <v xml:space="preserve">ATM S/M Nueva Visión (San Pedro) </v>
      </c>
      <c r="H52" s="98" t="str">
        <f>VLOOKUP(E52,VIP!$A$2:$O16325,7,FALSE)</f>
        <v>Si</v>
      </c>
      <c r="I52" s="98" t="str">
        <f>VLOOKUP(E52,VIP!$A$2:$O8290,8,FALSE)</f>
        <v>Si</v>
      </c>
      <c r="J52" s="98" t="str">
        <f>VLOOKUP(E52,VIP!$A$2:$O8240,8,FALSE)</f>
        <v>Si</v>
      </c>
      <c r="K52" s="98" t="str">
        <f>VLOOKUP(E52,VIP!$A$2:$O11814,6,0)</f>
        <v>NO</v>
      </c>
      <c r="L52" s="106" t="s">
        <v>2228</v>
      </c>
      <c r="M52" s="121" t="s">
        <v>2544</v>
      </c>
      <c r="N52" s="104" t="s">
        <v>2481</v>
      </c>
      <c r="O52" s="102" t="s">
        <v>2483</v>
      </c>
      <c r="P52" s="102"/>
      <c r="Q52" s="120">
        <v>44224.534212962964</v>
      </c>
    </row>
    <row r="53" spans="1:17" ht="17.399999999999999" x14ac:dyDescent="0.3">
      <c r="A53" s="102" t="str">
        <f>VLOOKUP(E53,'LISTADO ATM'!$A$2:$C$895,3,0)</f>
        <v>DISTRITO NACIONAL</v>
      </c>
      <c r="B53" s="111">
        <v>335773905</v>
      </c>
      <c r="C53" s="103">
        <v>44223.761111111111</v>
      </c>
      <c r="D53" s="102" t="s">
        <v>2477</v>
      </c>
      <c r="E53" s="99">
        <v>325</v>
      </c>
      <c r="F53" s="84" t="str">
        <f>VLOOKUP(E53,VIP!$A$2:$O11406,2,0)</f>
        <v>DRBR325</v>
      </c>
      <c r="G53" s="98" t="str">
        <f>VLOOKUP(E53,'LISTADO ATM'!$A$2:$B$894,2,0)</f>
        <v>ATM Casa Edwin</v>
      </c>
      <c r="H53" s="98" t="str">
        <f>VLOOKUP(E53,VIP!$A$2:$O16326,7,FALSE)</f>
        <v>Si</v>
      </c>
      <c r="I53" s="98" t="str">
        <f>VLOOKUP(E53,VIP!$A$2:$O8291,8,FALSE)</f>
        <v>Si</v>
      </c>
      <c r="J53" s="98" t="str">
        <f>VLOOKUP(E53,VIP!$A$2:$O8241,8,FALSE)</f>
        <v>Si</v>
      </c>
      <c r="K53" s="98" t="str">
        <f>VLOOKUP(E53,VIP!$A$2:$O11815,6,0)</f>
        <v>NO</v>
      </c>
      <c r="L53" s="106" t="s">
        <v>2430</v>
      </c>
      <c r="M53" s="121" t="s">
        <v>2544</v>
      </c>
      <c r="N53" s="104" t="s">
        <v>2481</v>
      </c>
      <c r="O53" s="102" t="s">
        <v>2482</v>
      </c>
      <c r="P53" s="102"/>
      <c r="Q53" s="120">
        <v>44224.664074074077</v>
      </c>
    </row>
    <row r="54" spans="1:17" ht="17.399999999999999" x14ac:dyDescent="0.3">
      <c r="A54" s="102" t="str">
        <f>VLOOKUP(E54,'LISTADO ATM'!$A$2:$C$895,3,0)</f>
        <v>ESTE</v>
      </c>
      <c r="B54" s="111">
        <v>335773909</v>
      </c>
      <c r="C54" s="103">
        <v>44223.774780092594</v>
      </c>
      <c r="D54" s="102" t="s">
        <v>2190</v>
      </c>
      <c r="E54" s="99">
        <v>963</v>
      </c>
      <c r="F54" s="84" t="str">
        <f>VLOOKUP(E54,VIP!$A$2:$O11407,2,0)</f>
        <v>DRBR963</v>
      </c>
      <c r="G54" s="98" t="str">
        <f>VLOOKUP(E54,'LISTADO ATM'!$A$2:$B$894,2,0)</f>
        <v xml:space="preserve">ATM Multiplaza La Romana </v>
      </c>
      <c r="H54" s="98" t="str">
        <f>VLOOKUP(E54,VIP!$A$2:$O16327,7,FALSE)</f>
        <v>Si</v>
      </c>
      <c r="I54" s="98" t="str">
        <f>VLOOKUP(E54,VIP!$A$2:$O8292,8,FALSE)</f>
        <v>Si</v>
      </c>
      <c r="J54" s="98" t="str">
        <f>VLOOKUP(E54,VIP!$A$2:$O8242,8,FALSE)</f>
        <v>Si</v>
      </c>
      <c r="K54" s="98" t="str">
        <f>VLOOKUP(E54,VIP!$A$2:$O11816,6,0)</f>
        <v>NO</v>
      </c>
      <c r="L54" s="106" t="s">
        <v>2228</v>
      </c>
      <c r="M54" s="121" t="s">
        <v>2544</v>
      </c>
      <c r="N54" s="104" t="s">
        <v>2481</v>
      </c>
      <c r="O54" s="102" t="s">
        <v>2490</v>
      </c>
      <c r="P54" s="102"/>
      <c r="Q54" s="120">
        <v>44224.448101851849</v>
      </c>
    </row>
    <row r="55" spans="1:17" ht="17.399999999999999" x14ac:dyDescent="0.3">
      <c r="A55" s="102" t="str">
        <f>VLOOKUP(E55,'LISTADO ATM'!$A$2:$C$895,3,0)</f>
        <v>NORTE</v>
      </c>
      <c r="B55" s="111">
        <v>335773912</v>
      </c>
      <c r="C55" s="103">
        <v>44223.779108796298</v>
      </c>
      <c r="D55" s="102" t="s">
        <v>2190</v>
      </c>
      <c r="E55" s="99">
        <v>746</v>
      </c>
      <c r="F55" s="84" t="str">
        <f>VLOOKUP(E55,VIP!$A$2:$O11408,2,0)</f>
        <v>DRBR156</v>
      </c>
      <c r="G55" s="98" t="str">
        <f>VLOOKUP(E55,'LISTADO ATM'!$A$2:$B$894,2,0)</f>
        <v xml:space="preserve">ATM Oficina Las Terrenas </v>
      </c>
      <c r="H55" s="98" t="str">
        <f>VLOOKUP(E55,VIP!$A$2:$O16328,7,FALSE)</f>
        <v>Si</v>
      </c>
      <c r="I55" s="98" t="str">
        <f>VLOOKUP(E55,VIP!$A$2:$O8293,8,FALSE)</f>
        <v>Si</v>
      </c>
      <c r="J55" s="98" t="str">
        <f>VLOOKUP(E55,VIP!$A$2:$O8243,8,FALSE)</f>
        <v>Si</v>
      </c>
      <c r="K55" s="98" t="str">
        <f>VLOOKUP(E55,VIP!$A$2:$O11817,6,0)</f>
        <v>SI</v>
      </c>
      <c r="L55" s="106" t="s">
        <v>2254</v>
      </c>
      <c r="M55" s="121" t="s">
        <v>2544</v>
      </c>
      <c r="N55" s="104" t="s">
        <v>2481</v>
      </c>
      <c r="O55" s="102" t="s">
        <v>2490</v>
      </c>
      <c r="P55" s="102"/>
      <c r="Q55" s="120">
        <v>44224.448101851849</v>
      </c>
    </row>
    <row r="56" spans="1:17" ht="17.399999999999999" x14ac:dyDescent="0.3">
      <c r="A56" s="102" t="str">
        <f>VLOOKUP(E56,'LISTADO ATM'!$A$2:$C$895,3,0)</f>
        <v>NORTE</v>
      </c>
      <c r="B56" s="111">
        <v>335773914</v>
      </c>
      <c r="C56" s="103">
        <v>44223.782858796294</v>
      </c>
      <c r="D56" s="102" t="s">
        <v>2498</v>
      </c>
      <c r="E56" s="99">
        <v>747</v>
      </c>
      <c r="F56" s="84" t="str">
        <f>VLOOKUP(E56,VIP!$A$2:$O11409,2,0)</f>
        <v>DRBR200</v>
      </c>
      <c r="G56" s="98" t="str">
        <f>VLOOKUP(E56,'LISTADO ATM'!$A$2:$B$894,2,0)</f>
        <v xml:space="preserve">ATM Club BR (Santiago) </v>
      </c>
      <c r="H56" s="98" t="str">
        <f>VLOOKUP(E56,VIP!$A$2:$O16329,7,FALSE)</f>
        <v>Si</v>
      </c>
      <c r="I56" s="98" t="str">
        <f>VLOOKUP(E56,VIP!$A$2:$O8294,8,FALSE)</f>
        <v>Si</v>
      </c>
      <c r="J56" s="98" t="str">
        <f>VLOOKUP(E56,VIP!$A$2:$O8244,8,FALSE)</f>
        <v>Si</v>
      </c>
      <c r="K56" s="98" t="str">
        <f>VLOOKUP(E56,VIP!$A$2:$O11818,6,0)</f>
        <v>SI</v>
      </c>
      <c r="L56" s="106" t="s">
        <v>2430</v>
      </c>
      <c r="M56" s="121" t="s">
        <v>2544</v>
      </c>
      <c r="N56" s="104" t="s">
        <v>2481</v>
      </c>
      <c r="O56" s="102" t="s">
        <v>2499</v>
      </c>
      <c r="P56" s="102"/>
      <c r="Q56" s="120">
        <v>44224.599490740744</v>
      </c>
    </row>
    <row r="57" spans="1:17" ht="17.399999999999999" x14ac:dyDescent="0.3">
      <c r="A57" s="102" t="str">
        <f>VLOOKUP(E57,'LISTADO ATM'!$A$2:$C$895,3,0)</f>
        <v>SUR</v>
      </c>
      <c r="B57" s="111">
        <v>335773919</v>
      </c>
      <c r="C57" s="103">
        <v>44223.794652777775</v>
      </c>
      <c r="D57" s="102" t="s">
        <v>2189</v>
      </c>
      <c r="E57" s="99">
        <v>829</v>
      </c>
      <c r="F57" s="84" t="str">
        <f>VLOOKUP(E57,VIP!$A$2:$O11410,2,0)</f>
        <v>DRBR829</v>
      </c>
      <c r="G57" s="98" t="str">
        <f>VLOOKUP(E57,'LISTADO ATM'!$A$2:$B$894,2,0)</f>
        <v xml:space="preserve">ATM UNP Multicentro Sirena Baní </v>
      </c>
      <c r="H57" s="98" t="str">
        <f>VLOOKUP(E57,VIP!$A$2:$O16330,7,FALSE)</f>
        <v>Si</v>
      </c>
      <c r="I57" s="98" t="str">
        <f>VLOOKUP(E57,VIP!$A$2:$O8295,8,FALSE)</f>
        <v>Si</v>
      </c>
      <c r="J57" s="98" t="str">
        <f>VLOOKUP(E57,VIP!$A$2:$O8245,8,FALSE)</f>
        <v>Si</v>
      </c>
      <c r="K57" s="98" t="str">
        <f>VLOOKUP(E57,VIP!$A$2:$O11819,6,0)</f>
        <v>NO</v>
      </c>
      <c r="L57" s="106" t="s">
        <v>2463</v>
      </c>
      <c r="M57" s="121" t="s">
        <v>2544</v>
      </c>
      <c r="N57" s="104" t="s">
        <v>2481</v>
      </c>
      <c r="O57" s="102" t="s">
        <v>2483</v>
      </c>
      <c r="P57" s="102"/>
      <c r="Q57" s="120">
        <v>44224.602962962963</v>
      </c>
    </row>
    <row r="58" spans="1:17" ht="17.399999999999999" x14ac:dyDescent="0.3">
      <c r="A58" s="102" t="str">
        <f>VLOOKUP(E58,'LISTADO ATM'!$A$2:$C$895,3,0)</f>
        <v>NORTE</v>
      </c>
      <c r="B58" s="111">
        <v>335773920</v>
      </c>
      <c r="C58" s="103">
        <v>44223.797627314816</v>
      </c>
      <c r="D58" s="102" t="s">
        <v>2190</v>
      </c>
      <c r="E58" s="99">
        <v>53</v>
      </c>
      <c r="F58" s="84" t="str">
        <f>VLOOKUP(E58,VIP!$A$2:$O11411,2,0)</f>
        <v>DRBR053</v>
      </c>
      <c r="G58" s="98" t="str">
        <f>VLOOKUP(E58,'LISTADO ATM'!$A$2:$B$894,2,0)</f>
        <v xml:space="preserve">ATM Oficina Constanza </v>
      </c>
      <c r="H58" s="98" t="str">
        <f>VLOOKUP(E58,VIP!$A$2:$O16331,7,FALSE)</f>
        <v>Si</v>
      </c>
      <c r="I58" s="98" t="str">
        <f>VLOOKUP(E58,VIP!$A$2:$O8296,8,FALSE)</f>
        <v>Si</v>
      </c>
      <c r="J58" s="98" t="str">
        <f>VLOOKUP(E58,VIP!$A$2:$O8246,8,FALSE)</f>
        <v>Si</v>
      </c>
      <c r="K58" s="98" t="str">
        <f>VLOOKUP(E58,VIP!$A$2:$O11820,6,0)</f>
        <v>NO</v>
      </c>
      <c r="L58" s="106" t="s">
        <v>2463</v>
      </c>
      <c r="M58" s="121" t="s">
        <v>2544</v>
      </c>
      <c r="N58" s="104" t="s">
        <v>2481</v>
      </c>
      <c r="O58" s="102" t="s">
        <v>2490</v>
      </c>
      <c r="P58" s="102"/>
      <c r="Q58" s="120">
        <v>44224.449490740742</v>
      </c>
    </row>
    <row r="59" spans="1:17" ht="17.399999999999999" x14ac:dyDescent="0.3">
      <c r="A59" s="102" t="str">
        <f>VLOOKUP(E59,'LISTADO ATM'!$A$2:$C$895,3,0)</f>
        <v>DISTRITO NACIONAL</v>
      </c>
      <c r="B59" s="111">
        <v>335773921</v>
      </c>
      <c r="C59" s="103">
        <v>44223.799699074072</v>
      </c>
      <c r="D59" s="102" t="s">
        <v>2189</v>
      </c>
      <c r="E59" s="99">
        <v>21</v>
      </c>
      <c r="F59" s="84" t="str">
        <f>VLOOKUP(E59,VIP!$A$2:$O11412,2,0)</f>
        <v>DRBR021</v>
      </c>
      <c r="G59" s="98" t="str">
        <f>VLOOKUP(E59,'LISTADO ATM'!$A$2:$B$894,2,0)</f>
        <v xml:space="preserve">ATM Oficina Mella </v>
      </c>
      <c r="H59" s="98" t="str">
        <f>VLOOKUP(E59,VIP!$A$2:$O16332,7,FALSE)</f>
        <v>Si</v>
      </c>
      <c r="I59" s="98" t="str">
        <f>VLOOKUP(E59,VIP!$A$2:$O8297,8,FALSE)</f>
        <v>No</v>
      </c>
      <c r="J59" s="98" t="str">
        <f>VLOOKUP(E59,VIP!$A$2:$O8247,8,FALSE)</f>
        <v>No</v>
      </c>
      <c r="K59" s="98" t="str">
        <f>VLOOKUP(E59,VIP!$A$2:$O11821,6,0)</f>
        <v>NO</v>
      </c>
      <c r="L59" s="106" t="s">
        <v>2254</v>
      </c>
      <c r="M59" s="121" t="s">
        <v>2544</v>
      </c>
      <c r="N59" s="104" t="s">
        <v>2481</v>
      </c>
      <c r="O59" s="102" t="s">
        <v>2483</v>
      </c>
      <c r="P59" s="102"/>
      <c r="Q59" s="120">
        <v>44224.449490740742</v>
      </c>
    </row>
    <row r="60" spans="1:17" ht="17.399999999999999" x14ac:dyDescent="0.3">
      <c r="A60" s="102" t="str">
        <f>VLOOKUP(E60,'LISTADO ATM'!$A$2:$C$895,3,0)</f>
        <v>DISTRITO NACIONAL</v>
      </c>
      <c r="B60" s="111">
        <v>335773922</v>
      </c>
      <c r="C60" s="103">
        <v>44223.802025462966</v>
      </c>
      <c r="D60" s="102" t="s">
        <v>2477</v>
      </c>
      <c r="E60" s="99">
        <v>620</v>
      </c>
      <c r="F60" s="84" t="str">
        <f>VLOOKUP(E60,VIP!$A$2:$O11413,2,0)</f>
        <v>DRBR620</v>
      </c>
      <c r="G60" s="98" t="str">
        <f>VLOOKUP(E60,'LISTADO ATM'!$A$2:$B$894,2,0)</f>
        <v xml:space="preserve">ATM Ministerio de Medio Ambiente </v>
      </c>
      <c r="H60" s="98" t="str">
        <f>VLOOKUP(E60,VIP!$A$2:$O16333,7,FALSE)</f>
        <v>Si</v>
      </c>
      <c r="I60" s="98" t="str">
        <f>VLOOKUP(E60,VIP!$A$2:$O8298,8,FALSE)</f>
        <v>No</v>
      </c>
      <c r="J60" s="98" t="str">
        <f>VLOOKUP(E60,VIP!$A$2:$O8248,8,FALSE)</f>
        <v>No</v>
      </c>
      <c r="K60" s="98" t="str">
        <f>VLOOKUP(E60,VIP!$A$2:$O11822,6,0)</f>
        <v>NO</v>
      </c>
      <c r="L60" s="106" t="s">
        <v>2430</v>
      </c>
      <c r="M60" s="121" t="s">
        <v>2544</v>
      </c>
      <c r="N60" s="104" t="s">
        <v>2481</v>
      </c>
      <c r="O60" s="102" t="s">
        <v>2482</v>
      </c>
      <c r="P60" s="102"/>
      <c r="Q60" s="120">
        <v>44224.448101851849</v>
      </c>
    </row>
    <row r="61" spans="1:17" ht="17.399999999999999" x14ac:dyDescent="0.3">
      <c r="A61" s="102" t="str">
        <f>VLOOKUP(E61,'LISTADO ATM'!$A$2:$C$895,3,0)</f>
        <v>NORTE</v>
      </c>
      <c r="B61" s="111">
        <v>335773940</v>
      </c>
      <c r="C61" s="103">
        <v>44223.884629629632</v>
      </c>
      <c r="D61" s="102" t="s">
        <v>2190</v>
      </c>
      <c r="E61" s="99">
        <v>752</v>
      </c>
      <c r="F61" s="84" t="str">
        <f>VLOOKUP(E61,VIP!$A$2:$O11414,2,0)</f>
        <v>DRBR280</v>
      </c>
      <c r="G61" s="98" t="str">
        <f>VLOOKUP(E61,'LISTADO ATM'!$A$2:$B$894,2,0)</f>
        <v xml:space="preserve">ATM UNP Las Carolinas (La Vega) </v>
      </c>
      <c r="H61" s="98" t="str">
        <f>VLOOKUP(E61,VIP!$A$2:$O16334,7,FALSE)</f>
        <v>Si</v>
      </c>
      <c r="I61" s="98" t="str">
        <f>VLOOKUP(E61,VIP!$A$2:$O8299,8,FALSE)</f>
        <v>Si</v>
      </c>
      <c r="J61" s="98" t="str">
        <f>VLOOKUP(E61,VIP!$A$2:$O8249,8,FALSE)</f>
        <v>Si</v>
      </c>
      <c r="K61" s="98" t="str">
        <f>VLOOKUP(E61,VIP!$A$2:$O11823,6,0)</f>
        <v>SI</v>
      </c>
      <c r="L61" s="106" t="s">
        <v>2228</v>
      </c>
      <c r="M61" s="121" t="s">
        <v>2544</v>
      </c>
      <c r="N61" s="104" t="s">
        <v>2481</v>
      </c>
      <c r="O61" s="102" t="s">
        <v>2490</v>
      </c>
      <c r="P61" s="102"/>
      <c r="Q61" s="120">
        <v>44224.571712962963</v>
      </c>
    </row>
    <row r="62" spans="1:17" ht="17.399999999999999" x14ac:dyDescent="0.3">
      <c r="A62" s="102" t="str">
        <f>VLOOKUP(E62,'LISTADO ATM'!$A$2:$C$895,3,0)</f>
        <v>DISTRITO NACIONAL</v>
      </c>
      <c r="B62" s="111">
        <v>335773941</v>
      </c>
      <c r="C62" s="103">
        <v>44223.889004629629</v>
      </c>
      <c r="D62" s="102" t="s">
        <v>2494</v>
      </c>
      <c r="E62" s="99">
        <v>314</v>
      </c>
      <c r="F62" s="84" t="str">
        <f>VLOOKUP(E62,VIP!$A$2:$O11415,2,0)</f>
        <v>DRBR314</v>
      </c>
      <c r="G62" s="98" t="str">
        <f>VLOOKUP(E62,'LISTADO ATM'!$A$2:$B$894,2,0)</f>
        <v xml:space="preserve">ATM UNP Cambita Garabito (San Cristóbal) </v>
      </c>
      <c r="H62" s="98" t="str">
        <f>VLOOKUP(E62,VIP!$A$2:$O16335,7,FALSE)</f>
        <v>Si</v>
      </c>
      <c r="I62" s="98" t="str">
        <f>VLOOKUP(E62,VIP!$A$2:$O8300,8,FALSE)</f>
        <v>Si</v>
      </c>
      <c r="J62" s="98" t="str">
        <f>VLOOKUP(E62,VIP!$A$2:$O8250,8,FALSE)</f>
        <v>Si</v>
      </c>
      <c r="K62" s="98" t="str">
        <f>VLOOKUP(E62,VIP!$A$2:$O11824,6,0)</f>
        <v>NO</v>
      </c>
      <c r="L62" s="106" t="s">
        <v>2466</v>
      </c>
      <c r="M62" s="121" t="s">
        <v>2544</v>
      </c>
      <c r="N62" s="104" t="s">
        <v>2481</v>
      </c>
      <c r="O62" s="102" t="s">
        <v>2495</v>
      </c>
      <c r="P62" s="102"/>
      <c r="Q62" s="120">
        <v>44224.450185185182</v>
      </c>
    </row>
    <row r="63" spans="1:17" ht="17.399999999999999" x14ac:dyDescent="0.3">
      <c r="A63" s="102" t="str">
        <f>VLOOKUP(E63,'LISTADO ATM'!$A$2:$C$895,3,0)</f>
        <v>DISTRITO NACIONAL</v>
      </c>
      <c r="B63" s="111" t="s">
        <v>2510</v>
      </c>
      <c r="C63" s="103">
        <v>44224.112673611111</v>
      </c>
      <c r="D63" s="102" t="s">
        <v>2189</v>
      </c>
      <c r="E63" s="99">
        <v>918</v>
      </c>
      <c r="F63" s="84" t="str">
        <f>VLOOKUP(E63,VIP!$A$2:$O11416,2,0)</f>
        <v>DRBR918</v>
      </c>
      <c r="G63" s="98" t="str">
        <f>VLOOKUP(E63,'LISTADO ATM'!$A$2:$B$894,2,0)</f>
        <v xml:space="preserve">ATM S/M Liverpool de la Jacobo Majluta </v>
      </c>
      <c r="H63" s="98" t="str">
        <f>VLOOKUP(E63,VIP!$A$2:$O16336,7,FALSE)</f>
        <v>Si</v>
      </c>
      <c r="I63" s="98" t="str">
        <f>VLOOKUP(E63,VIP!$A$2:$O8301,8,FALSE)</f>
        <v>Si</v>
      </c>
      <c r="J63" s="98" t="str">
        <f>VLOOKUP(E63,VIP!$A$2:$O8251,8,FALSE)</f>
        <v>Si</v>
      </c>
      <c r="K63" s="98" t="str">
        <f>VLOOKUP(E63,VIP!$A$2:$O11825,6,0)</f>
        <v>NO</v>
      </c>
      <c r="L63" s="106" t="s">
        <v>2254</v>
      </c>
      <c r="M63" s="121" t="s">
        <v>2544</v>
      </c>
      <c r="N63" s="104" t="s">
        <v>2481</v>
      </c>
      <c r="O63" s="102" t="s">
        <v>2483</v>
      </c>
      <c r="P63" s="102"/>
      <c r="Q63" s="120">
        <v>44224.660601851851</v>
      </c>
    </row>
    <row r="64" spans="1:17" s="86" customFormat="1" ht="17.399999999999999" x14ac:dyDescent="0.3">
      <c r="A64" s="102" t="str">
        <f>VLOOKUP(E64,'LISTADO ATM'!$A$2:$C$895,3,0)</f>
        <v>DISTRITO NACIONAL</v>
      </c>
      <c r="B64" s="111" t="s">
        <v>2509</v>
      </c>
      <c r="C64" s="103">
        <v>44224.196944444448</v>
      </c>
      <c r="D64" s="102" t="s">
        <v>2189</v>
      </c>
      <c r="E64" s="99">
        <v>896</v>
      </c>
      <c r="F64" s="84" t="str">
        <f>VLOOKUP(E64,VIP!$A$2:$O11417,2,0)</f>
        <v>DRBR896</v>
      </c>
      <c r="G64" s="98" t="str">
        <f>VLOOKUP(E64,'LISTADO ATM'!$A$2:$B$894,2,0)</f>
        <v xml:space="preserve">ATM Campamento Militar 16 de Agosto I </v>
      </c>
      <c r="H64" s="98" t="str">
        <f>VLOOKUP(E64,VIP!$A$2:$O16337,7,FALSE)</f>
        <v>Si</v>
      </c>
      <c r="I64" s="98" t="str">
        <f>VLOOKUP(E64,VIP!$A$2:$O8302,8,FALSE)</f>
        <v>Si</v>
      </c>
      <c r="J64" s="98" t="str">
        <f>VLOOKUP(E64,VIP!$A$2:$O8252,8,FALSE)</f>
        <v>Si</v>
      </c>
      <c r="K64" s="98" t="str">
        <f>VLOOKUP(E64,VIP!$A$2:$O11826,6,0)</f>
        <v>NO</v>
      </c>
      <c r="L64" s="106" t="s">
        <v>2435</v>
      </c>
      <c r="M64" s="121" t="s">
        <v>2544</v>
      </c>
      <c r="N64" s="104" t="s">
        <v>2481</v>
      </c>
      <c r="O64" s="102" t="s">
        <v>2483</v>
      </c>
      <c r="P64" s="102"/>
      <c r="Q64" s="120">
        <v>44224.662685185183</v>
      </c>
    </row>
    <row r="65" spans="1:17" s="86" customFormat="1" ht="17.399999999999999" x14ac:dyDescent="0.3">
      <c r="A65" s="102" t="str">
        <f>VLOOKUP(E65,'LISTADO ATM'!$A$2:$C$895,3,0)</f>
        <v>DISTRITO NACIONAL</v>
      </c>
      <c r="B65" s="111" t="s">
        <v>2523</v>
      </c>
      <c r="C65" s="103">
        <v>44224.296909722223</v>
      </c>
      <c r="D65" s="102" t="s">
        <v>2189</v>
      </c>
      <c r="E65" s="99">
        <v>70</v>
      </c>
      <c r="F65" s="84" t="str">
        <f>VLOOKUP(E65,VIP!$A$2:$O11429,2,0)</f>
        <v>DRBR070</v>
      </c>
      <c r="G65" s="98" t="str">
        <f>VLOOKUP(E65,'LISTADO ATM'!$A$2:$B$894,2,0)</f>
        <v xml:space="preserve">ATM Autoservicio Plaza Lama Zona Oriental </v>
      </c>
      <c r="H65" s="98" t="str">
        <f>VLOOKUP(E65,VIP!$A$2:$O16349,7,FALSE)</f>
        <v>Si</v>
      </c>
      <c r="I65" s="98" t="str">
        <f>VLOOKUP(E65,VIP!$A$2:$O8314,8,FALSE)</f>
        <v>Si</v>
      </c>
      <c r="J65" s="98" t="str">
        <f>VLOOKUP(E65,VIP!$A$2:$O8264,8,FALSE)</f>
        <v>Si</v>
      </c>
      <c r="K65" s="98" t="str">
        <f>VLOOKUP(E65,VIP!$A$2:$O11838,6,0)</f>
        <v>NO</v>
      </c>
      <c r="L65" s="106" t="s">
        <v>2228</v>
      </c>
      <c r="M65" s="121" t="s">
        <v>2544</v>
      </c>
      <c r="N65" s="104" t="s">
        <v>2481</v>
      </c>
      <c r="O65" s="102" t="s">
        <v>2483</v>
      </c>
      <c r="P65" s="102"/>
      <c r="Q65" s="120">
        <v>44224.609907407408</v>
      </c>
    </row>
    <row r="66" spans="1:17" ht="17.399999999999999" x14ac:dyDescent="0.3">
      <c r="A66" s="102" t="str">
        <f>VLOOKUP(E66,'LISTADO ATM'!$A$2:$C$895,3,0)</f>
        <v>DISTRITO NACIONAL</v>
      </c>
      <c r="B66" s="111" t="s">
        <v>2522</v>
      </c>
      <c r="C66" s="103">
        <v>44224.320104166669</v>
      </c>
      <c r="D66" s="102" t="s">
        <v>2189</v>
      </c>
      <c r="E66" s="99">
        <v>639</v>
      </c>
      <c r="F66" s="84" t="str">
        <f>VLOOKUP(E66,VIP!$A$2:$O11428,2,0)</f>
        <v>DRBR639</v>
      </c>
      <c r="G66" s="98" t="str">
        <f>VLOOKUP(E66,'LISTADO ATM'!$A$2:$B$894,2,0)</f>
        <v xml:space="preserve">ATM Comisión Militar MOPC </v>
      </c>
      <c r="H66" s="98" t="str">
        <f>VLOOKUP(E66,VIP!$A$2:$O16348,7,FALSE)</f>
        <v>Si</v>
      </c>
      <c r="I66" s="98" t="str">
        <f>VLOOKUP(E66,VIP!$A$2:$O8313,8,FALSE)</f>
        <v>Si</v>
      </c>
      <c r="J66" s="98" t="str">
        <f>VLOOKUP(E66,VIP!$A$2:$O8263,8,FALSE)</f>
        <v>Si</v>
      </c>
      <c r="K66" s="98" t="str">
        <f>VLOOKUP(E66,VIP!$A$2:$O11837,6,0)</f>
        <v>NO</v>
      </c>
      <c r="L66" s="106" t="s">
        <v>2228</v>
      </c>
      <c r="M66" s="121" t="s">
        <v>2544</v>
      </c>
      <c r="N66" s="104" t="s">
        <v>2481</v>
      </c>
      <c r="O66" s="102" t="s">
        <v>2483</v>
      </c>
      <c r="P66" s="102"/>
      <c r="Q66" s="120">
        <v>44224.578657407408</v>
      </c>
    </row>
    <row r="67" spans="1:17" ht="17.399999999999999" x14ac:dyDescent="0.3">
      <c r="A67" s="102" t="str">
        <f>VLOOKUP(E67,'LISTADO ATM'!$A$2:$C$895,3,0)</f>
        <v>DISTRITO NACIONAL</v>
      </c>
      <c r="B67" s="111" t="s">
        <v>2521</v>
      </c>
      <c r="C67" s="103">
        <v>44224.320613425924</v>
      </c>
      <c r="D67" s="102" t="s">
        <v>2189</v>
      </c>
      <c r="E67" s="99">
        <v>718</v>
      </c>
      <c r="F67" s="84" t="str">
        <f>VLOOKUP(E67,VIP!$A$2:$O11427,2,0)</f>
        <v>DRBR24Y</v>
      </c>
      <c r="G67" s="98" t="str">
        <f>VLOOKUP(E67,'LISTADO ATM'!$A$2:$B$894,2,0)</f>
        <v xml:space="preserve">ATM Feria Ganadera </v>
      </c>
      <c r="H67" s="98" t="str">
        <f>VLOOKUP(E67,VIP!$A$2:$O16347,7,FALSE)</f>
        <v>Si</v>
      </c>
      <c r="I67" s="98" t="str">
        <f>VLOOKUP(E67,VIP!$A$2:$O8312,8,FALSE)</f>
        <v>Si</v>
      </c>
      <c r="J67" s="98" t="str">
        <f>VLOOKUP(E67,VIP!$A$2:$O8262,8,FALSE)</f>
        <v>Si</v>
      </c>
      <c r="K67" s="98" t="str">
        <f>VLOOKUP(E67,VIP!$A$2:$O11836,6,0)</f>
        <v>NO</v>
      </c>
      <c r="L67" s="106" t="s">
        <v>2228</v>
      </c>
      <c r="M67" s="121" t="s">
        <v>2544</v>
      </c>
      <c r="N67" s="104" t="s">
        <v>2481</v>
      </c>
      <c r="O67" s="102" t="s">
        <v>2483</v>
      </c>
      <c r="P67" s="102"/>
      <c r="Q67" s="120">
        <v>44224.579351851855</v>
      </c>
    </row>
    <row r="68" spans="1:17" ht="17.399999999999999" x14ac:dyDescent="0.3">
      <c r="A68" s="102" t="str">
        <f>VLOOKUP(E68,'LISTADO ATM'!$A$2:$C$895,3,0)</f>
        <v>DISTRITO NACIONAL</v>
      </c>
      <c r="B68" s="111" t="s">
        <v>2520</v>
      </c>
      <c r="C68" s="103">
        <v>44224.321643518517</v>
      </c>
      <c r="D68" s="102" t="s">
        <v>2189</v>
      </c>
      <c r="E68" s="99">
        <v>929</v>
      </c>
      <c r="F68" s="84" t="str">
        <f>VLOOKUP(E68,VIP!$A$2:$O11426,2,0)</f>
        <v>DRBR929</v>
      </c>
      <c r="G68" s="98" t="str">
        <f>VLOOKUP(E68,'LISTADO ATM'!$A$2:$B$894,2,0)</f>
        <v>ATM Autoservicio Nacional El Conde</v>
      </c>
      <c r="H68" s="98" t="str">
        <f>VLOOKUP(E68,VIP!$A$2:$O16346,7,FALSE)</f>
        <v>Si</v>
      </c>
      <c r="I68" s="98" t="str">
        <f>VLOOKUP(E68,VIP!$A$2:$O8311,8,FALSE)</f>
        <v>Si</v>
      </c>
      <c r="J68" s="98" t="str">
        <f>VLOOKUP(E68,VIP!$A$2:$O8261,8,FALSE)</f>
        <v>Si</v>
      </c>
      <c r="K68" s="98" t="str">
        <f>VLOOKUP(E68,VIP!$A$2:$O11835,6,0)</f>
        <v>NO</v>
      </c>
      <c r="L68" s="106" t="s">
        <v>2228</v>
      </c>
      <c r="M68" s="121" t="s">
        <v>2544</v>
      </c>
      <c r="N68" s="104" t="s">
        <v>2481</v>
      </c>
      <c r="O68" s="102" t="s">
        <v>2483</v>
      </c>
      <c r="P68" s="102"/>
      <c r="Q68" s="120">
        <v>44224.580046296294</v>
      </c>
    </row>
    <row r="69" spans="1:17" ht="17.399999999999999" x14ac:dyDescent="0.3">
      <c r="A69" s="102" t="str">
        <f>VLOOKUP(E69,'LISTADO ATM'!$A$2:$C$895,3,0)</f>
        <v>NORTE</v>
      </c>
      <c r="B69" s="111" t="s">
        <v>2519</v>
      </c>
      <c r="C69" s="103">
        <v>44224.322060185186</v>
      </c>
      <c r="D69" s="102" t="s">
        <v>2190</v>
      </c>
      <c r="E69" s="99">
        <v>936</v>
      </c>
      <c r="F69" s="84" t="str">
        <f>VLOOKUP(E69,VIP!$A$2:$O11425,2,0)</f>
        <v>DRBR936</v>
      </c>
      <c r="G69" s="98" t="str">
        <f>VLOOKUP(E69,'LISTADO ATM'!$A$2:$B$894,2,0)</f>
        <v xml:space="preserve">ATM Autobanco Oficina La Vega I </v>
      </c>
      <c r="H69" s="98" t="str">
        <f>VLOOKUP(E69,VIP!$A$2:$O16345,7,FALSE)</f>
        <v>Si</v>
      </c>
      <c r="I69" s="98" t="str">
        <f>VLOOKUP(E69,VIP!$A$2:$O8310,8,FALSE)</f>
        <v>Si</v>
      </c>
      <c r="J69" s="98" t="str">
        <f>VLOOKUP(E69,VIP!$A$2:$O8260,8,FALSE)</f>
        <v>Si</v>
      </c>
      <c r="K69" s="98" t="str">
        <f>VLOOKUP(E69,VIP!$A$2:$O11834,6,0)</f>
        <v>NO</v>
      </c>
      <c r="L69" s="106" t="s">
        <v>2228</v>
      </c>
      <c r="M69" s="121" t="s">
        <v>2544</v>
      </c>
      <c r="N69" s="104" t="s">
        <v>2481</v>
      </c>
      <c r="O69" s="102" t="s">
        <v>2490</v>
      </c>
      <c r="P69" s="102"/>
      <c r="Q69" s="120">
        <v>44224.446712962963</v>
      </c>
    </row>
    <row r="70" spans="1:17" ht="17.399999999999999" x14ac:dyDescent="0.3">
      <c r="A70" s="102" t="str">
        <f>VLOOKUP(E70,'LISTADO ATM'!$A$2:$C$895,3,0)</f>
        <v>DISTRITO NACIONAL</v>
      </c>
      <c r="B70" s="111" t="s">
        <v>2518</v>
      </c>
      <c r="C70" s="103">
        <v>44224.322523148148</v>
      </c>
      <c r="D70" s="102" t="s">
        <v>2189</v>
      </c>
      <c r="E70" s="99">
        <v>624</v>
      </c>
      <c r="F70" s="84" t="str">
        <f>VLOOKUP(E70,VIP!$A$2:$O11424,2,0)</f>
        <v>DRBR624</v>
      </c>
      <c r="G70" s="98" t="str">
        <f>VLOOKUP(E70,'LISTADO ATM'!$A$2:$B$894,2,0)</f>
        <v xml:space="preserve">ATM Policía Nacional I </v>
      </c>
      <c r="H70" s="98" t="str">
        <f>VLOOKUP(E70,VIP!$A$2:$O16344,7,FALSE)</f>
        <v>Si</v>
      </c>
      <c r="I70" s="98" t="str">
        <f>VLOOKUP(E70,VIP!$A$2:$O8309,8,FALSE)</f>
        <v>Si</v>
      </c>
      <c r="J70" s="98" t="str">
        <f>VLOOKUP(E70,VIP!$A$2:$O8259,8,FALSE)</f>
        <v>Si</v>
      </c>
      <c r="K70" s="98" t="str">
        <f>VLOOKUP(E70,VIP!$A$2:$O11833,6,0)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02"/>
      <c r="Q70" s="105" t="s">
        <v>2228</v>
      </c>
    </row>
    <row r="71" spans="1:17" ht="17.399999999999999" x14ac:dyDescent="0.3">
      <c r="A71" s="102" t="str">
        <f>VLOOKUP(E71,'LISTADO ATM'!$A$2:$C$895,3,0)</f>
        <v>SUR</v>
      </c>
      <c r="B71" s="111" t="s">
        <v>2517</v>
      </c>
      <c r="C71" s="103">
        <v>44224.322974537034</v>
      </c>
      <c r="D71" s="102" t="s">
        <v>2189</v>
      </c>
      <c r="E71" s="99">
        <v>767</v>
      </c>
      <c r="F71" s="84" t="str">
        <f>VLOOKUP(E71,VIP!$A$2:$O11423,2,0)</f>
        <v>DRBR059</v>
      </c>
      <c r="G71" s="98" t="str">
        <f>VLOOKUP(E71,'LISTADO ATM'!$A$2:$B$894,2,0)</f>
        <v xml:space="preserve">ATM S/M Diverso (Azua) </v>
      </c>
      <c r="H71" s="98" t="str">
        <f>VLOOKUP(E71,VIP!$A$2:$O16343,7,FALSE)</f>
        <v>Si</v>
      </c>
      <c r="I71" s="98" t="str">
        <f>VLOOKUP(E71,VIP!$A$2:$O8308,8,FALSE)</f>
        <v>No</v>
      </c>
      <c r="J71" s="98" t="str">
        <f>VLOOKUP(E71,VIP!$A$2:$O8258,8,FALSE)</f>
        <v>No</v>
      </c>
      <c r="K71" s="98" t="str">
        <f>VLOOKUP(E71,VIP!$A$2:$O11832,6,0)</f>
        <v>NO</v>
      </c>
      <c r="L71" s="106" t="s">
        <v>2228</v>
      </c>
      <c r="M71" s="121" t="s">
        <v>2544</v>
      </c>
      <c r="N71" s="104" t="s">
        <v>2481</v>
      </c>
      <c r="O71" s="102" t="s">
        <v>2483</v>
      </c>
      <c r="P71" s="102"/>
      <c r="Q71" s="120">
        <v>44224.536296296297</v>
      </c>
    </row>
    <row r="72" spans="1:17" ht="17.399999999999999" x14ac:dyDescent="0.3">
      <c r="A72" s="102" t="str">
        <f>VLOOKUP(E72,'LISTADO ATM'!$A$2:$C$895,3,0)</f>
        <v>NORTE</v>
      </c>
      <c r="B72" s="111" t="s">
        <v>2516</v>
      </c>
      <c r="C72" s="103">
        <v>44224.32508101852</v>
      </c>
      <c r="D72" s="102" t="s">
        <v>2190</v>
      </c>
      <c r="E72" s="99">
        <v>937</v>
      </c>
      <c r="F72" s="84" t="str">
        <f>VLOOKUP(E72,VIP!$A$2:$O11422,2,0)</f>
        <v>DRBR937</v>
      </c>
      <c r="G72" s="98" t="str">
        <f>VLOOKUP(E72,'LISTADO ATM'!$A$2:$B$894,2,0)</f>
        <v xml:space="preserve">ATM Autobanco Oficina La Vega II </v>
      </c>
      <c r="H72" s="98" t="str">
        <f>VLOOKUP(E72,VIP!$A$2:$O16342,7,FALSE)</f>
        <v>Si</v>
      </c>
      <c r="I72" s="98" t="str">
        <f>VLOOKUP(E72,VIP!$A$2:$O8307,8,FALSE)</f>
        <v>Si</v>
      </c>
      <c r="J72" s="98" t="str">
        <f>VLOOKUP(E72,VIP!$A$2:$O8257,8,FALSE)</f>
        <v>Si</v>
      </c>
      <c r="K72" s="98" t="str">
        <f>VLOOKUP(E72,VIP!$A$2:$O11831,6,0)</f>
        <v>NO</v>
      </c>
      <c r="L72" s="106" t="s">
        <v>2463</v>
      </c>
      <c r="M72" s="121" t="s">
        <v>2544</v>
      </c>
      <c r="N72" s="104" t="s">
        <v>2481</v>
      </c>
      <c r="O72" s="102" t="s">
        <v>2490</v>
      </c>
      <c r="P72" s="102"/>
      <c r="Q72" s="120">
        <v>44224.450879629629</v>
      </c>
    </row>
    <row r="73" spans="1:17" ht="17.399999999999999" x14ac:dyDescent="0.3">
      <c r="A73" s="102" t="str">
        <f>VLOOKUP(E73,'LISTADO ATM'!$A$2:$C$895,3,0)</f>
        <v>DISTRITO NACIONAL</v>
      </c>
      <c r="B73" s="111" t="s">
        <v>2515</v>
      </c>
      <c r="C73" s="103">
        <v>44224.325798611113</v>
      </c>
      <c r="D73" s="102" t="s">
        <v>2189</v>
      </c>
      <c r="E73" s="99">
        <v>967</v>
      </c>
      <c r="F73" s="84" t="str">
        <f>VLOOKUP(E73,VIP!$A$2:$O11421,2,0)</f>
        <v>DRBR967</v>
      </c>
      <c r="G73" s="98" t="str">
        <f>VLOOKUP(E73,'LISTADO ATM'!$A$2:$B$894,2,0)</f>
        <v xml:space="preserve">ATM UNP Hiper Olé Autopista Duarte </v>
      </c>
      <c r="H73" s="98" t="str">
        <f>VLOOKUP(E73,VIP!$A$2:$O16341,7,FALSE)</f>
        <v>Si</v>
      </c>
      <c r="I73" s="98" t="str">
        <f>VLOOKUP(E73,VIP!$A$2:$O8306,8,FALSE)</f>
        <v>Si</v>
      </c>
      <c r="J73" s="98" t="str">
        <f>VLOOKUP(E73,VIP!$A$2:$O8256,8,FALSE)</f>
        <v>Si</v>
      </c>
      <c r="K73" s="98" t="str">
        <f>VLOOKUP(E73,VIP!$A$2:$O11830,6,0)</f>
        <v>NO</v>
      </c>
      <c r="L73" s="106" t="s">
        <v>2463</v>
      </c>
      <c r="M73" s="105" t="s">
        <v>2473</v>
      </c>
      <c r="N73" s="104" t="s">
        <v>2481</v>
      </c>
      <c r="O73" s="102" t="s">
        <v>2483</v>
      </c>
      <c r="P73" s="102"/>
      <c r="Q73" s="105" t="s">
        <v>2463</v>
      </c>
    </row>
    <row r="74" spans="1:17" ht="17.399999999999999" x14ac:dyDescent="0.3">
      <c r="A74" s="102" t="str">
        <f>VLOOKUP(E74,'LISTADO ATM'!$A$2:$C$895,3,0)</f>
        <v>DISTRITO NACIONAL</v>
      </c>
      <c r="B74" s="111" t="s">
        <v>2514</v>
      </c>
      <c r="C74" s="103">
        <v>44224.328379629631</v>
      </c>
      <c r="D74" s="102" t="s">
        <v>2189</v>
      </c>
      <c r="E74" s="99">
        <v>237</v>
      </c>
      <c r="F74" s="84" t="str">
        <f>VLOOKUP(E74,VIP!$A$2:$O11420,2,0)</f>
        <v>DRBR237</v>
      </c>
      <c r="G74" s="98" t="str">
        <f>VLOOKUP(E74,'LISTADO ATM'!$A$2:$B$894,2,0)</f>
        <v xml:space="preserve">ATM UNP Plaza Vásquez </v>
      </c>
      <c r="H74" s="98" t="str">
        <f>VLOOKUP(E74,VIP!$A$2:$O16340,7,FALSE)</f>
        <v>Si</v>
      </c>
      <c r="I74" s="98" t="str">
        <f>VLOOKUP(E74,VIP!$A$2:$O8305,8,FALSE)</f>
        <v>Si</v>
      </c>
      <c r="J74" s="98" t="str">
        <f>VLOOKUP(E74,VIP!$A$2:$O8255,8,FALSE)</f>
        <v>Si</v>
      </c>
      <c r="K74" s="98" t="str">
        <f>VLOOKUP(E74,VIP!$A$2:$O11829,6,0)</f>
        <v>SI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7.399999999999999" x14ac:dyDescent="0.3">
      <c r="A75" s="102" t="str">
        <f>VLOOKUP(E75,'LISTADO ATM'!$A$2:$C$895,3,0)</f>
        <v>DISTRITO NACIONAL</v>
      </c>
      <c r="B75" s="111" t="s">
        <v>2513</v>
      </c>
      <c r="C75" s="103">
        <v>44224.329016203701</v>
      </c>
      <c r="D75" s="102" t="s">
        <v>2189</v>
      </c>
      <c r="E75" s="99">
        <v>149</v>
      </c>
      <c r="F75" s="84" t="str">
        <f>VLOOKUP(E75,VIP!$A$2:$O11419,2,0)</f>
        <v>DRBR149</v>
      </c>
      <c r="G75" s="98" t="str">
        <f>VLOOKUP(E75,'LISTADO ATM'!$A$2:$B$894,2,0)</f>
        <v>ATM Estación Metro Concepción</v>
      </c>
      <c r="H75" s="98" t="str">
        <f>VLOOKUP(E75,VIP!$A$2:$O16339,7,FALSE)</f>
        <v>N/A</v>
      </c>
      <c r="I75" s="98" t="str">
        <f>VLOOKUP(E75,VIP!$A$2:$O8304,8,FALSE)</f>
        <v>N/A</v>
      </c>
      <c r="J75" s="98" t="str">
        <f>VLOOKUP(E75,VIP!$A$2:$O8254,8,FALSE)</f>
        <v>N/A</v>
      </c>
      <c r="K75" s="98" t="str">
        <f>VLOOKUP(E75,VIP!$A$2:$O11828,6,0)</f>
        <v>N/A</v>
      </c>
      <c r="L75" s="106" t="s">
        <v>2228</v>
      </c>
      <c r="M75" s="121" t="s">
        <v>2544</v>
      </c>
      <c r="N75" s="104" t="s">
        <v>2481</v>
      </c>
      <c r="O75" s="102" t="s">
        <v>2483</v>
      </c>
      <c r="P75" s="102"/>
      <c r="Q75" s="120">
        <v>44224.581435185188</v>
      </c>
    </row>
    <row r="76" spans="1:17" ht="17.399999999999999" x14ac:dyDescent="0.3">
      <c r="A76" s="102" t="str">
        <f>VLOOKUP(E76,'LISTADO ATM'!$A$2:$C$895,3,0)</f>
        <v>NORTE</v>
      </c>
      <c r="B76" s="111" t="s">
        <v>2512</v>
      </c>
      <c r="C76" s="103">
        <v>44224.333425925928</v>
      </c>
      <c r="D76" s="102" t="s">
        <v>2498</v>
      </c>
      <c r="E76" s="99">
        <v>285</v>
      </c>
      <c r="F76" s="84" t="str">
        <f>VLOOKUP(E76,VIP!$A$2:$O11420,2,0)</f>
        <v>DRBR285</v>
      </c>
      <c r="G76" s="98" t="str">
        <f>VLOOKUP(E76,'LISTADO ATM'!$A$2:$B$894,2,0)</f>
        <v xml:space="preserve">ATM Oficina Camino Real (Puerto Plata) </v>
      </c>
      <c r="H76" s="98" t="str">
        <f>VLOOKUP(E76,VIP!$A$2:$O16340,7,FALSE)</f>
        <v>Si</v>
      </c>
      <c r="I76" s="98" t="str">
        <f>VLOOKUP(E76,VIP!$A$2:$O8305,8,FALSE)</f>
        <v>Si</v>
      </c>
      <c r="J76" s="98" t="str">
        <f>VLOOKUP(E76,VIP!$A$2:$O8255,8,FALSE)</f>
        <v>Si</v>
      </c>
      <c r="K76" s="98" t="str">
        <f>VLOOKUP(E76,VIP!$A$2:$O11829,6,0)</f>
        <v>NO</v>
      </c>
      <c r="L76" s="106" t="s">
        <v>2466</v>
      </c>
      <c r="M76" s="121" t="s">
        <v>2544</v>
      </c>
      <c r="N76" s="104" t="s">
        <v>2481</v>
      </c>
      <c r="O76" s="102" t="s">
        <v>2499</v>
      </c>
      <c r="P76" s="102"/>
      <c r="Q76" s="120">
        <v>44224.596018518518</v>
      </c>
    </row>
    <row r="77" spans="1:17" ht="17.399999999999999" x14ac:dyDescent="0.3">
      <c r="A77" s="102" t="str">
        <f>VLOOKUP(E77,'LISTADO ATM'!$A$2:$C$895,3,0)</f>
        <v>NORTE</v>
      </c>
      <c r="B77" s="111" t="s">
        <v>2543</v>
      </c>
      <c r="C77" s="103">
        <v>44224.335416666669</v>
      </c>
      <c r="D77" s="102" t="s">
        <v>2494</v>
      </c>
      <c r="E77" s="99">
        <v>157</v>
      </c>
      <c r="F77" s="84" t="str">
        <f>VLOOKUP(E77,VIP!$A$2:$O11441,2,0)</f>
        <v>DRBR157</v>
      </c>
      <c r="G77" s="98" t="str">
        <f>VLOOKUP(E77,'LISTADO ATM'!$A$2:$B$894,2,0)</f>
        <v xml:space="preserve">ATM Oficina Samaná </v>
      </c>
      <c r="H77" s="98" t="str">
        <f>VLOOKUP(E77,VIP!$A$2:$O16361,7,FALSE)</f>
        <v>Si</v>
      </c>
      <c r="I77" s="98" t="str">
        <f>VLOOKUP(E77,VIP!$A$2:$O8326,8,FALSE)</f>
        <v>Si</v>
      </c>
      <c r="J77" s="98" t="str">
        <f>VLOOKUP(E77,VIP!$A$2:$O8276,8,FALSE)</f>
        <v>Si</v>
      </c>
      <c r="K77" s="98" t="str">
        <f>VLOOKUP(E77,VIP!$A$2:$O11850,6,0)</f>
        <v>SI</v>
      </c>
      <c r="L77" s="106" t="s">
        <v>2430</v>
      </c>
      <c r="M77" s="121" t="s">
        <v>2544</v>
      </c>
      <c r="N77" s="104" t="s">
        <v>2481</v>
      </c>
      <c r="O77" s="102" t="s">
        <v>2495</v>
      </c>
      <c r="P77" s="102"/>
      <c r="Q77" s="120">
        <v>44224.452268518522</v>
      </c>
    </row>
    <row r="78" spans="1:17" ht="17.399999999999999" x14ac:dyDescent="0.3">
      <c r="A78" s="102" t="str">
        <f>VLOOKUP(E78,'LISTADO ATM'!$A$2:$C$895,3,0)</f>
        <v>DISTRITO NACIONAL</v>
      </c>
      <c r="B78" s="111" t="s">
        <v>2542</v>
      </c>
      <c r="C78" s="103">
        <v>44224.337268518517</v>
      </c>
      <c r="D78" s="102" t="s">
        <v>2477</v>
      </c>
      <c r="E78" s="99">
        <v>377</v>
      </c>
      <c r="F78" s="84" t="str">
        <f>VLOOKUP(E78,VIP!$A$2:$O11440,2,0)</f>
        <v>DRBR377</v>
      </c>
      <c r="G78" s="98" t="str">
        <f>VLOOKUP(E78,'LISTADO ATM'!$A$2:$B$894,2,0)</f>
        <v>ATM Estación del Metro Eduardo Brito</v>
      </c>
      <c r="H78" s="98" t="str">
        <f>VLOOKUP(E78,VIP!$A$2:$O16360,7,FALSE)</f>
        <v>Si</v>
      </c>
      <c r="I78" s="98" t="str">
        <f>VLOOKUP(E78,VIP!$A$2:$O8325,8,FALSE)</f>
        <v>Si</v>
      </c>
      <c r="J78" s="98" t="str">
        <f>VLOOKUP(E78,VIP!$A$2:$O8275,8,FALSE)</f>
        <v>Si</v>
      </c>
      <c r="K78" s="98" t="str">
        <f>VLOOKUP(E78,VIP!$A$2:$O11849,6,0)</f>
        <v>NO</v>
      </c>
      <c r="L78" s="106" t="s">
        <v>2430</v>
      </c>
      <c r="M78" s="121" t="s">
        <v>2544</v>
      </c>
      <c r="N78" s="104" t="s">
        <v>2481</v>
      </c>
      <c r="O78" s="102" t="s">
        <v>2482</v>
      </c>
      <c r="P78" s="102"/>
      <c r="Q78" s="120">
        <v>44224.598101851851</v>
      </c>
    </row>
    <row r="79" spans="1:17" ht="17.399999999999999" x14ac:dyDescent="0.3">
      <c r="A79" s="102" t="str">
        <f>VLOOKUP(E79,'LISTADO ATM'!$A$2:$C$895,3,0)</f>
        <v>DISTRITO NACIONAL</v>
      </c>
      <c r="B79" s="111" t="s">
        <v>2541</v>
      </c>
      <c r="C79" s="103">
        <v>44224.339606481481</v>
      </c>
      <c r="D79" s="102" t="s">
        <v>2477</v>
      </c>
      <c r="E79" s="99">
        <v>517</v>
      </c>
      <c r="F79" s="84" t="str">
        <f>VLOOKUP(E79,VIP!$A$2:$O11439,2,0)</f>
        <v>DRBR517</v>
      </c>
      <c r="G79" s="98" t="str">
        <f>VLOOKUP(E79,'LISTADO ATM'!$A$2:$B$894,2,0)</f>
        <v xml:space="preserve">ATM Autobanco Oficina Sans Soucí </v>
      </c>
      <c r="H79" s="98" t="str">
        <f>VLOOKUP(E79,VIP!$A$2:$O16359,7,FALSE)</f>
        <v>Si</v>
      </c>
      <c r="I79" s="98" t="str">
        <f>VLOOKUP(E79,VIP!$A$2:$O8324,8,FALSE)</f>
        <v>Si</v>
      </c>
      <c r="J79" s="98" t="str">
        <f>VLOOKUP(E79,VIP!$A$2:$O8274,8,FALSE)</f>
        <v>Si</v>
      </c>
      <c r="K79" s="98" t="str">
        <f>VLOOKUP(E79,VIP!$A$2:$O11848,6,0)</f>
        <v>SI</v>
      </c>
      <c r="L79" s="106" t="s">
        <v>2466</v>
      </c>
      <c r="M79" s="121" t="s">
        <v>2544</v>
      </c>
      <c r="N79" s="104" t="s">
        <v>2481</v>
      </c>
      <c r="O79" s="102" t="s">
        <v>2482</v>
      </c>
      <c r="P79" s="102"/>
      <c r="Q79" s="120">
        <v>44224.596712962964</v>
      </c>
    </row>
    <row r="80" spans="1:17" ht="17.399999999999999" x14ac:dyDescent="0.3">
      <c r="A80" s="102" t="str">
        <f>VLOOKUP(E80,'LISTADO ATM'!$A$2:$C$895,3,0)</f>
        <v>DISTRITO NACIONAL</v>
      </c>
      <c r="B80" s="111" t="s">
        <v>2540</v>
      </c>
      <c r="C80" s="103">
        <v>44224.341481481482</v>
      </c>
      <c r="D80" s="102" t="s">
        <v>2477</v>
      </c>
      <c r="E80" s="99">
        <v>570</v>
      </c>
      <c r="F80" s="84" t="str">
        <f>VLOOKUP(E80,VIP!$A$2:$O11438,2,0)</f>
        <v>DRBR478</v>
      </c>
      <c r="G80" s="98" t="str">
        <f>VLOOKUP(E80,'LISTADO ATM'!$A$2:$B$894,2,0)</f>
        <v xml:space="preserve">ATM S/M Liverpool Villa Mella </v>
      </c>
      <c r="H80" s="98" t="str">
        <f>VLOOKUP(E80,VIP!$A$2:$O16358,7,FALSE)</f>
        <v>Si</v>
      </c>
      <c r="I80" s="98" t="str">
        <f>VLOOKUP(E80,VIP!$A$2:$O8323,8,FALSE)</f>
        <v>Si</v>
      </c>
      <c r="J80" s="98" t="str">
        <f>VLOOKUP(E80,VIP!$A$2:$O8273,8,FALSE)</f>
        <v>Si</v>
      </c>
      <c r="K80" s="98" t="str">
        <f>VLOOKUP(E80,VIP!$A$2:$O11847,6,0)</f>
        <v>NO</v>
      </c>
      <c r="L80" s="106" t="s">
        <v>2466</v>
      </c>
      <c r="M80" s="105" t="s">
        <v>2473</v>
      </c>
      <c r="N80" s="104" t="s">
        <v>2481</v>
      </c>
      <c r="O80" s="102" t="s">
        <v>2482</v>
      </c>
      <c r="P80" s="102"/>
      <c r="Q80" s="105" t="s">
        <v>2466</v>
      </c>
    </row>
    <row r="81" spans="1:17" ht="17.399999999999999" x14ac:dyDescent="0.3">
      <c r="A81" s="102" t="str">
        <f>VLOOKUP(E81,'LISTADO ATM'!$A$2:$C$895,3,0)</f>
        <v>DISTRITO NACIONAL</v>
      </c>
      <c r="B81" s="111" t="s">
        <v>2539</v>
      </c>
      <c r="C81" s="103">
        <v>44224.34516203704</v>
      </c>
      <c r="D81" s="102" t="s">
        <v>2477</v>
      </c>
      <c r="E81" s="99">
        <v>911</v>
      </c>
      <c r="F81" s="84" t="str">
        <f>VLOOKUP(E81,VIP!$A$2:$O11437,2,0)</f>
        <v>DRBR911</v>
      </c>
      <c r="G81" s="98" t="str">
        <f>VLOOKUP(E81,'LISTADO ATM'!$A$2:$B$894,2,0)</f>
        <v xml:space="preserve">ATM Oficina Venezuela II </v>
      </c>
      <c r="H81" s="98" t="str">
        <f>VLOOKUP(E81,VIP!$A$2:$O16357,7,FALSE)</f>
        <v>Si</v>
      </c>
      <c r="I81" s="98" t="str">
        <f>VLOOKUP(E81,VIP!$A$2:$O8322,8,FALSE)</f>
        <v>Si</v>
      </c>
      <c r="J81" s="98" t="str">
        <f>VLOOKUP(E81,VIP!$A$2:$O8272,8,FALSE)</f>
        <v>Si</v>
      </c>
      <c r="K81" s="98" t="str">
        <f>VLOOKUP(E81,VIP!$A$2:$O11846,6,0)</f>
        <v>SI</v>
      </c>
      <c r="L81" s="106" t="s">
        <v>2466</v>
      </c>
      <c r="M81" s="121" t="s">
        <v>2544</v>
      </c>
      <c r="N81" s="104" t="s">
        <v>2481</v>
      </c>
      <c r="O81" s="102" t="s">
        <v>2482</v>
      </c>
      <c r="P81" s="102"/>
      <c r="Q81" s="120">
        <v>44224.597407407404</v>
      </c>
    </row>
    <row r="82" spans="1:17" ht="17.399999999999999" x14ac:dyDescent="0.3">
      <c r="A82" s="102" t="str">
        <f>VLOOKUP(E82,'LISTADO ATM'!$A$2:$C$895,3,0)</f>
        <v>DISTRITO NACIONAL</v>
      </c>
      <c r="B82" s="111" t="s">
        <v>2538</v>
      </c>
      <c r="C82" s="103">
        <v>44224.349039351851</v>
      </c>
      <c r="D82" s="102" t="s">
        <v>2189</v>
      </c>
      <c r="E82" s="99">
        <v>10</v>
      </c>
      <c r="F82" s="84" t="str">
        <f>VLOOKUP(E82,VIP!$A$2:$O11436,2,0)</f>
        <v>DRBR010</v>
      </c>
      <c r="G82" s="98" t="str">
        <f>VLOOKUP(E82,'LISTADO ATM'!$A$2:$B$894,2,0)</f>
        <v xml:space="preserve">ATM Ministerio Salud Pública </v>
      </c>
      <c r="H82" s="98" t="str">
        <f>VLOOKUP(E82,VIP!$A$2:$O16356,7,FALSE)</f>
        <v>Si</v>
      </c>
      <c r="I82" s="98" t="str">
        <f>VLOOKUP(E82,VIP!$A$2:$O8321,8,FALSE)</f>
        <v>Si</v>
      </c>
      <c r="J82" s="98" t="str">
        <f>VLOOKUP(E82,VIP!$A$2:$O8271,8,FALSE)</f>
        <v>Si</v>
      </c>
      <c r="K82" s="98" t="str">
        <f>VLOOKUP(E82,VIP!$A$2:$O11845,6,0)</f>
        <v>NO</v>
      </c>
      <c r="L82" s="106" t="s">
        <v>2466</v>
      </c>
      <c r="M82" s="121" t="s">
        <v>2544</v>
      </c>
      <c r="N82" s="104" t="s">
        <v>2481</v>
      </c>
      <c r="O82" s="102" t="s">
        <v>2483</v>
      </c>
      <c r="P82" s="102"/>
      <c r="Q82" s="120">
        <v>44224.593935185185</v>
      </c>
    </row>
    <row r="83" spans="1:17" ht="17.399999999999999" x14ac:dyDescent="0.3">
      <c r="A83" s="102" t="str">
        <f>VLOOKUP(E83,'LISTADO ATM'!$A$2:$C$895,3,0)</f>
        <v>DISTRITO NACIONAL</v>
      </c>
      <c r="B83" s="111" t="s">
        <v>2537</v>
      </c>
      <c r="C83" s="103">
        <v>44224.349745370368</v>
      </c>
      <c r="D83" s="102" t="s">
        <v>2189</v>
      </c>
      <c r="E83" s="99">
        <v>146</v>
      </c>
      <c r="F83" s="84" t="str">
        <f>VLOOKUP(E83,VIP!$A$2:$O11435,2,0)</f>
        <v>DRBR146</v>
      </c>
      <c r="G83" s="98" t="str">
        <f>VLOOKUP(E83,'LISTADO ATM'!$A$2:$B$894,2,0)</f>
        <v xml:space="preserve">ATM Tribunal Superior Constitucional </v>
      </c>
      <c r="H83" s="98" t="str">
        <f>VLOOKUP(E83,VIP!$A$2:$O16355,7,FALSE)</f>
        <v>Si</v>
      </c>
      <c r="I83" s="98" t="str">
        <f>VLOOKUP(E83,VIP!$A$2:$O8320,8,FALSE)</f>
        <v>Si</v>
      </c>
      <c r="J83" s="98" t="str">
        <f>VLOOKUP(E83,VIP!$A$2:$O8270,8,FALSE)</f>
        <v>Si</v>
      </c>
      <c r="K83" s="98" t="str">
        <f>VLOOKUP(E83,VIP!$A$2:$O11844,6,0)</f>
        <v>NO</v>
      </c>
      <c r="L83" s="106" t="s">
        <v>2228</v>
      </c>
      <c r="M83" s="121" t="s">
        <v>2544</v>
      </c>
      <c r="N83" s="104" t="s">
        <v>2481</v>
      </c>
      <c r="O83" s="102" t="s">
        <v>2483</v>
      </c>
      <c r="P83" s="102"/>
      <c r="Q83" s="120">
        <v>44224.573101851849</v>
      </c>
    </row>
    <row r="84" spans="1:17" ht="17.399999999999999" x14ac:dyDescent="0.3">
      <c r="A84" s="102" t="str">
        <f>VLOOKUP(E84,'LISTADO ATM'!$A$2:$C$895,3,0)</f>
        <v>DISTRITO NACIONAL</v>
      </c>
      <c r="B84" s="111" t="s">
        <v>2536</v>
      </c>
      <c r="C84" s="103">
        <v>44224.350474537037</v>
      </c>
      <c r="D84" s="102" t="s">
        <v>2189</v>
      </c>
      <c r="E84" s="99">
        <v>35</v>
      </c>
      <c r="F84" s="84" t="str">
        <f>VLOOKUP(E84,VIP!$A$2:$O11434,2,0)</f>
        <v>DRBR035</v>
      </c>
      <c r="G84" s="98" t="str">
        <f>VLOOKUP(E84,'LISTADO ATM'!$A$2:$B$894,2,0)</f>
        <v xml:space="preserve">ATM Dirección General de Aduanas I </v>
      </c>
      <c r="H84" s="98" t="str">
        <f>VLOOKUP(E84,VIP!$A$2:$O16354,7,FALSE)</f>
        <v>Si</v>
      </c>
      <c r="I84" s="98" t="str">
        <f>VLOOKUP(E84,VIP!$A$2:$O8319,8,FALSE)</f>
        <v>Si</v>
      </c>
      <c r="J84" s="98" t="str">
        <f>VLOOKUP(E84,VIP!$A$2:$O8269,8,FALSE)</f>
        <v>Si</v>
      </c>
      <c r="K84" s="98" t="str">
        <f>VLOOKUP(E84,VIP!$A$2:$O11843,6,0)</f>
        <v>NO</v>
      </c>
      <c r="L84" s="106" t="s">
        <v>2228</v>
      </c>
      <c r="M84" s="121" t="s">
        <v>2544</v>
      </c>
      <c r="N84" s="104" t="s">
        <v>2481</v>
      </c>
      <c r="O84" s="102" t="s">
        <v>2483</v>
      </c>
      <c r="P84" s="102"/>
      <c r="Q84" s="120">
        <v>44224.471712962964</v>
      </c>
    </row>
    <row r="85" spans="1:17" ht="17.399999999999999" x14ac:dyDescent="0.3">
      <c r="A85" s="102" t="str">
        <f>VLOOKUP(E85,'LISTADO ATM'!$A$2:$C$895,3,0)</f>
        <v>DISTRITO NACIONAL</v>
      </c>
      <c r="B85" s="111" t="s">
        <v>2535</v>
      </c>
      <c r="C85" s="103">
        <v>44224.351493055554</v>
      </c>
      <c r="D85" s="102" t="s">
        <v>2189</v>
      </c>
      <c r="E85" s="99">
        <v>487</v>
      </c>
      <c r="F85" s="84" t="str">
        <f>VLOOKUP(E85,VIP!$A$2:$O11433,2,0)</f>
        <v>DRBR487</v>
      </c>
      <c r="G85" s="98" t="str">
        <f>VLOOKUP(E85,'LISTADO ATM'!$A$2:$B$894,2,0)</f>
        <v xml:space="preserve">ATM Olé Hainamosa </v>
      </c>
      <c r="H85" s="98" t="str">
        <f>VLOOKUP(E85,VIP!$A$2:$O16353,7,FALSE)</f>
        <v>Si</v>
      </c>
      <c r="I85" s="98" t="str">
        <f>VLOOKUP(E85,VIP!$A$2:$O8318,8,FALSE)</f>
        <v>Si</v>
      </c>
      <c r="J85" s="98" t="str">
        <f>VLOOKUP(E85,VIP!$A$2:$O8268,8,FALSE)</f>
        <v>Si</v>
      </c>
      <c r="K85" s="98" t="str">
        <f>VLOOKUP(E85,VIP!$A$2:$O11842,6,0)</f>
        <v>SI</v>
      </c>
      <c r="L85" s="106" t="s">
        <v>2228</v>
      </c>
      <c r="M85" s="121" t="s">
        <v>2544</v>
      </c>
      <c r="N85" s="104" t="s">
        <v>2481</v>
      </c>
      <c r="O85" s="102" t="s">
        <v>2483</v>
      </c>
      <c r="P85" s="102"/>
      <c r="Q85" s="120">
        <v>44224.573101851849</v>
      </c>
    </row>
    <row r="86" spans="1:17" ht="17.399999999999999" x14ac:dyDescent="0.3">
      <c r="A86" s="102" t="str">
        <f>VLOOKUP(E86,'LISTADO ATM'!$A$2:$C$895,3,0)</f>
        <v>DISTRITO NACIONAL</v>
      </c>
      <c r="B86" s="111" t="s">
        <v>2534</v>
      </c>
      <c r="C86" s="103">
        <v>44224.352754629632</v>
      </c>
      <c r="D86" s="102" t="s">
        <v>2189</v>
      </c>
      <c r="E86" s="99">
        <v>490</v>
      </c>
      <c r="F86" s="84" t="str">
        <f>VLOOKUP(E86,VIP!$A$2:$O11432,2,0)</f>
        <v>DRBR490</v>
      </c>
      <c r="G86" s="98" t="str">
        <f>VLOOKUP(E86,'LISTADO ATM'!$A$2:$B$894,2,0)</f>
        <v xml:space="preserve">ATM Hospital Ney Arias Lora </v>
      </c>
      <c r="H86" s="98" t="str">
        <f>VLOOKUP(E86,VIP!$A$2:$O16352,7,FALSE)</f>
        <v>Si</v>
      </c>
      <c r="I86" s="98" t="str">
        <f>VLOOKUP(E86,VIP!$A$2:$O8317,8,FALSE)</f>
        <v>Si</v>
      </c>
      <c r="J86" s="98" t="str">
        <f>VLOOKUP(E86,VIP!$A$2:$O8267,8,FALSE)</f>
        <v>Si</v>
      </c>
      <c r="K86" s="98" t="str">
        <f>VLOOKUP(E86,VIP!$A$2:$O11841,6,0)</f>
        <v>NO</v>
      </c>
      <c r="L86" s="106" t="s">
        <v>2228</v>
      </c>
      <c r="M86" s="121" t="s">
        <v>2544</v>
      </c>
      <c r="N86" s="104" t="s">
        <v>2481</v>
      </c>
      <c r="O86" s="102" t="s">
        <v>2483</v>
      </c>
      <c r="P86" s="102"/>
      <c r="Q86" s="120">
        <v>44224.607824074075</v>
      </c>
    </row>
    <row r="87" spans="1:17" ht="17.399999999999999" x14ac:dyDescent="0.3">
      <c r="A87" s="102" t="str">
        <f>VLOOKUP(E87,'LISTADO ATM'!$A$2:$C$895,3,0)</f>
        <v>SUR</v>
      </c>
      <c r="B87" s="111" t="s">
        <v>2533</v>
      </c>
      <c r="C87" s="103">
        <v>44224.353784722225</v>
      </c>
      <c r="D87" s="102" t="s">
        <v>2189</v>
      </c>
      <c r="E87" s="99">
        <v>249</v>
      </c>
      <c r="F87" s="84" t="str">
        <f>VLOOKUP(E87,VIP!$A$2:$O11431,2,0)</f>
        <v>DRBR249</v>
      </c>
      <c r="G87" s="98" t="str">
        <f>VLOOKUP(E87,'LISTADO ATM'!$A$2:$B$894,2,0)</f>
        <v xml:space="preserve">ATM Banco Agrícola Neiba </v>
      </c>
      <c r="H87" s="98" t="str">
        <f>VLOOKUP(E87,VIP!$A$2:$O16351,7,FALSE)</f>
        <v>Si</v>
      </c>
      <c r="I87" s="98" t="str">
        <f>VLOOKUP(E87,VIP!$A$2:$O8316,8,FALSE)</f>
        <v>Si</v>
      </c>
      <c r="J87" s="98" t="str">
        <f>VLOOKUP(E87,VIP!$A$2:$O8266,8,FALSE)</f>
        <v>Si</v>
      </c>
      <c r="K87" s="98" t="str">
        <f>VLOOKUP(E87,VIP!$A$2:$O11840,6,0)</f>
        <v>NO</v>
      </c>
      <c r="L87" s="106" t="s">
        <v>2463</v>
      </c>
      <c r="M87" s="121" t="s">
        <v>2544</v>
      </c>
      <c r="N87" s="104" t="s">
        <v>2481</v>
      </c>
      <c r="O87" s="102" t="s">
        <v>2483</v>
      </c>
      <c r="P87" s="102"/>
      <c r="Q87" s="120">
        <v>44224.601574074077</v>
      </c>
    </row>
    <row r="88" spans="1:17" ht="17.399999999999999" x14ac:dyDescent="0.3">
      <c r="A88" s="102" t="str">
        <f>VLOOKUP(E88,'LISTADO ATM'!$A$2:$C$895,3,0)</f>
        <v>NORTE</v>
      </c>
      <c r="B88" s="111" t="s">
        <v>2532</v>
      </c>
      <c r="C88" s="103">
        <v>44224.353981481479</v>
      </c>
      <c r="D88" s="102" t="s">
        <v>2190</v>
      </c>
      <c r="E88" s="99">
        <v>88</v>
      </c>
      <c r="F88" s="84" t="str">
        <f>VLOOKUP(E88,VIP!$A$2:$O11430,2,0)</f>
        <v>DRBR088</v>
      </c>
      <c r="G88" s="98" t="str">
        <f>VLOOKUP(E88,'LISTADO ATM'!$A$2:$B$894,2,0)</f>
        <v xml:space="preserve">ATM S/M La Fuente (Santiago) </v>
      </c>
      <c r="H88" s="98" t="str">
        <f>VLOOKUP(E88,VIP!$A$2:$O16350,7,FALSE)</f>
        <v>Si</v>
      </c>
      <c r="I88" s="98" t="str">
        <f>VLOOKUP(E88,VIP!$A$2:$O8315,8,FALSE)</f>
        <v>Si</v>
      </c>
      <c r="J88" s="98" t="str">
        <f>VLOOKUP(E88,VIP!$A$2:$O8265,8,FALSE)</f>
        <v>Si</v>
      </c>
      <c r="K88" s="98" t="str">
        <f>VLOOKUP(E88,VIP!$A$2:$O11839,6,0)</f>
        <v>NO</v>
      </c>
      <c r="L88" s="106" t="s">
        <v>2228</v>
      </c>
      <c r="M88" s="121" t="s">
        <v>2544</v>
      </c>
      <c r="N88" s="104" t="s">
        <v>2481</v>
      </c>
      <c r="O88" s="102" t="s">
        <v>2504</v>
      </c>
      <c r="P88" s="102"/>
      <c r="Q88" s="120">
        <v>44224.570324074077</v>
      </c>
    </row>
    <row r="89" spans="1:17" ht="17.399999999999999" x14ac:dyDescent="0.3">
      <c r="A89" s="102" t="str">
        <f>VLOOKUP(E89,'LISTADO ATM'!$A$2:$C$895,3,0)</f>
        <v>SUR</v>
      </c>
      <c r="B89" s="111" t="s">
        <v>2531</v>
      </c>
      <c r="C89" s="103">
        <v>44224.373680555553</v>
      </c>
      <c r="D89" s="102" t="s">
        <v>2189</v>
      </c>
      <c r="E89" s="99">
        <v>615</v>
      </c>
      <c r="F89" s="84" t="str">
        <f>VLOOKUP(E89,VIP!$A$2:$O11428,2,0)</f>
        <v>DRBR418</v>
      </c>
      <c r="G89" s="98" t="str">
        <f>VLOOKUP(E89,'LISTADO ATM'!$A$2:$B$894,2,0)</f>
        <v xml:space="preserve">ATM Estación Sunix Cabral (Barahona) </v>
      </c>
      <c r="H89" s="98" t="str">
        <f>VLOOKUP(E89,VIP!$A$2:$O16348,7,FALSE)</f>
        <v>Si</v>
      </c>
      <c r="I89" s="98" t="str">
        <f>VLOOKUP(E89,VIP!$A$2:$O8313,8,FALSE)</f>
        <v>Si</v>
      </c>
      <c r="J89" s="98" t="str">
        <f>VLOOKUP(E89,VIP!$A$2:$O8263,8,FALSE)</f>
        <v>Si</v>
      </c>
      <c r="K89" s="98" t="str">
        <f>VLOOKUP(E89,VIP!$A$2:$O11837,6,0)</f>
        <v>NO</v>
      </c>
      <c r="L89" s="106" t="s">
        <v>2228</v>
      </c>
      <c r="M89" s="121" t="s">
        <v>2544</v>
      </c>
      <c r="N89" s="104" t="s">
        <v>2481</v>
      </c>
      <c r="O89" s="102" t="s">
        <v>2483</v>
      </c>
      <c r="P89" s="102"/>
      <c r="Q89" s="120">
        <v>44224.580046296294</v>
      </c>
    </row>
    <row r="90" spans="1:17" ht="17.399999999999999" x14ac:dyDescent="0.3">
      <c r="A90" s="102" t="str">
        <f>VLOOKUP(E90,'LISTADO ATM'!$A$2:$C$895,3,0)</f>
        <v>NORTE</v>
      </c>
      <c r="B90" s="111">
        <v>335774181</v>
      </c>
      <c r="C90" s="103">
        <v>44224.385138888887</v>
      </c>
      <c r="D90" s="102" t="s">
        <v>2494</v>
      </c>
      <c r="E90" s="99">
        <v>497</v>
      </c>
      <c r="F90" s="84" t="str">
        <f>VLOOKUP(E90,VIP!$A$2:$O11431,2,0)</f>
        <v>DRBR497</v>
      </c>
      <c r="G90" s="98" t="str">
        <f>VLOOKUP(E90,'LISTADO ATM'!$A$2:$B$894,2,0)</f>
        <v xml:space="preserve">ATM Oficina El Portal II (Santiago) </v>
      </c>
      <c r="H90" s="98" t="str">
        <f>VLOOKUP(E90,VIP!$A$2:$O16351,7,FALSE)</f>
        <v>Si</v>
      </c>
      <c r="I90" s="98" t="str">
        <f>VLOOKUP(E90,VIP!$A$2:$O8316,8,FALSE)</f>
        <v>Si</v>
      </c>
      <c r="J90" s="98" t="str">
        <f>VLOOKUP(E90,VIP!$A$2:$O8266,8,FALSE)</f>
        <v>Si</v>
      </c>
      <c r="K90" s="98" t="str">
        <f>VLOOKUP(E90,VIP!$A$2:$O11840,6,0)</f>
        <v>SI</v>
      </c>
      <c r="L90" s="106" t="s">
        <v>2567</v>
      </c>
      <c r="M90" s="121" t="s">
        <v>2544</v>
      </c>
      <c r="N90" s="104" t="s">
        <v>2568</v>
      </c>
      <c r="O90" s="102" t="s">
        <v>2495</v>
      </c>
      <c r="P90" s="102" t="s">
        <v>2569</v>
      </c>
      <c r="Q90" s="120">
        <v>44224.61546296296</v>
      </c>
    </row>
    <row r="91" spans="1:17" ht="17.399999999999999" x14ac:dyDescent="0.3">
      <c r="A91" s="102" t="str">
        <f>VLOOKUP(E91,'LISTADO ATM'!$A$2:$C$895,3,0)</f>
        <v>ESTE</v>
      </c>
      <c r="B91" s="111" t="s">
        <v>2530</v>
      </c>
      <c r="C91" s="103">
        <v>44224.398576388892</v>
      </c>
      <c r="D91" s="102" t="s">
        <v>2189</v>
      </c>
      <c r="E91" s="99">
        <v>433</v>
      </c>
      <c r="F91" s="84" t="str">
        <f>VLOOKUP(E91,VIP!$A$2:$O11427,2,0)</f>
        <v>DRBR433</v>
      </c>
      <c r="G91" s="98" t="str">
        <f>VLOOKUP(E91,'LISTADO ATM'!$A$2:$B$894,2,0)</f>
        <v xml:space="preserve">ATM Centro Comercial Las Canas (Cap Cana) </v>
      </c>
      <c r="H91" s="98" t="str">
        <f>VLOOKUP(E91,VIP!$A$2:$O16347,7,FALSE)</f>
        <v>Si</v>
      </c>
      <c r="I91" s="98" t="str">
        <f>VLOOKUP(E91,VIP!$A$2:$O8312,8,FALSE)</f>
        <v>Si</v>
      </c>
      <c r="J91" s="98" t="str">
        <f>VLOOKUP(E91,VIP!$A$2:$O8262,8,FALSE)</f>
        <v>Si</v>
      </c>
      <c r="K91" s="98" t="str">
        <f>VLOOKUP(E91,VIP!$A$2:$O11836,6,0)</f>
        <v>NO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02"/>
      <c r="Q91" s="105" t="s">
        <v>2228</v>
      </c>
    </row>
    <row r="92" spans="1:17" ht="17.399999999999999" x14ac:dyDescent="0.3">
      <c r="A92" s="102" t="str">
        <f>VLOOKUP(E92,'LISTADO ATM'!$A$2:$C$895,3,0)</f>
        <v>DISTRITO NACIONAL</v>
      </c>
      <c r="B92" s="111" t="s">
        <v>2529</v>
      </c>
      <c r="C92" s="103">
        <v>44224.405729166669</v>
      </c>
      <c r="D92" s="102" t="s">
        <v>2477</v>
      </c>
      <c r="E92" s="99">
        <v>915</v>
      </c>
      <c r="F92" s="84" t="str">
        <f>VLOOKUP(E92,VIP!$A$2:$O11426,2,0)</f>
        <v>DRBR24F</v>
      </c>
      <c r="G92" s="98" t="str">
        <f>VLOOKUP(E92,'LISTADO ATM'!$A$2:$B$894,2,0)</f>
        <v xml:space="preserve">ATM Multicentro La Sirena Aut. Duarte </v>
      </c>
      <c r="H92" s="98" t="str">
        <f>VLOOKUP(E92,VIP!$A$2:$O16346,7,FALSE)</f>
        <v>Si</v>
      </c>
      <c r="I92" s="98" t="str">
        <f>VLOOKUP(E92,VIP!$A$2:$O8311,8,FALSE)</f>
        <v>Si</v>
      </c>
      <c r="J92" s="98" t="str">
        <f>VLOOKUP(E92,VIP!$A$2:$O8261,8,FALSE)</f>
        <v>Si</v>
      </c>
      <c r="K92" s="98" t="str">
        <f>VLOOKUP(E92,VIP!$A$2:$O11835,6,0)</f>
        <v>SI</v>
      </c>
      <c r="L92" s="106" t="s">
        <v>2466</v>
      </c>
      <c r="M92" s="105" t="s">
        <v>2473</v>
      </c>
      <c r="N92" s="104" t="s">
        <v>2481</v>
      </c>
      <c r="O92" s="102" t="s">
        <v>2482</v>
      </c>
      <c r="P92" s="102"/>
      <c r="Q92" s="105" t="s">
        <v>2466</v>
      </c>
    </row>
    <row r="93" spans="1:17" ht="17.399999999999999" x14ac:dyDescent="0.3">
      <c r="A93" s="102" t="str">
        <f>VLOOKUP(E93,'LISTADO ATM'!$A$2:$C$895,3,0)</f>
        <v>NORTE</v>
      </c>
      <c r="B93" s="111" t="s">
        <v>2528</v>
      </c>
      <c r="C93" s="103">
        <v>44224.411412037036</v>
      </c>
      <c r="D93" s="102" t="s">
        <v>2190</v>
      </c>
      <c r="E93" s="99">
        <v>654</v>
      </c>
      <c r="F93" s="84" t="str">
        <f>VLOOKUP(E93,VIP!$A$2:$O11425,2,0)</f>
        <v>DRBR654</v>
      </c>
      <c r="G93" s="98" t="str">
        <f>VLOOKUP(E93,'LISTADO ATM'!$A$2:$B$894,2,0)</f>
        <v>ATM Autoservicio S/M Jumbo Puerto Plata</v>
      </c>
      <c r="H93" s="98" t="str">
        <f>VLOOKUP(E93,VIP!$A$2:$O16345,7,FALSE)</f>
        <v>Si</v>
      </c>
      <c r="I93" s="98" t="str">
        <f>VLOOKUP(E93,VIP!$A$2:$O8310,8,FALSE)</f>
        <v>Si</v>
      </c>
      <c r="J93" s="98" t="str">
        <f>VLOOKUP(E93,VIP!$A$2:$O8260,8,FALSE)</f>
        <v>Si</v>
      </c>
      <c r="K93" s="98" t="str">
        <f>VLOOKUP(E93,VIP!$A$2:$O11834,6,0)</f>
        <v>NO</v>
      </c>
      <c r="L93" s="106" t="s">
        <v>2503</v>
      </c>
      <c r="M93" s="121" t="s">
        <v>2544</v>
      </c>
      <c r="N93" s="104" t="s">
        <v>2481</v>
      </c>
      <c r="O93" s="102" t="s">
        <v>2504</v>
      </c>
      <c r="P93" s="102"/>
      <c r="Q93" s="120">
        <v>44224.452268518522</v>
      </c>
    </row>
    <row r="94" spans="1:17" ht="17.399999999999999" x14ac:dyDescent="0.3">
      <c r="A94" s="102" t="str">
        <f>VLOOKUP(E94,'LISTADO ATM'!$A$2:$C$895,3,0)</f>
        <v>DISTRITO NACIONAL</v>
      </c>
      <c r="B94" s="111" t="s">
        <v>2527</v>
      </c>
      <c r="C94" s="103">
        <v>44224.412743055553</v>
      </c>
      <c r="D94" s="102" t="s">
        <v>2189</v>
      </c>
      <c r="E94" s="99">
        <v>240</v>
      </c>
      <c r="F94" s="84" t="str">
        <f>VLOOKUP(E94,VIP!$A$2:$O11424,2,0)</f>
        <v>DRBR24D</v>
      </c>
      <c r="G94" s="98" t="str">
        <f>VLOOKUP(E94,'LISTADO ATM'!$A$2:$B$894,2,0)</f>
        <v xml:space="preserve">ATM Oficina Carrefour I </v>
      </c>
      <c r="H94" s="98" t="str">
        <f>VLOOKUP(E94,VIP!$A$2:$O16344,7,FALSE)</f>
        <v>Si</v>
      </c>
      <c r="I94" s="98" t="str">
        <f>VLOOKUP(E94,VIP!$A$2:$O8309,8,FALSE)</f>
        <v>Si</v>
      </c>
      <c r="J94" s="98" t="str">
        <f>VLOOKUP(E94,VIP!$A$2:$O8259,8,FALSE)</f>
        <v>Si</v>
      </c>
      <c r="K94" s="98" t="str">
        <f>VLOOKUP(E94,VIP!$A$2:$O11833,6,0)</f>
        <v>SI</v>
      </c>
      <c r="L94" s="106" t="s">
        <v>2254</v>
      </c>
      <c r="M94" s="121" t="s">
        <v>2544</v>
      </c>
      <c r="N94" s="104" t="s">
        <v>2481</v>
      </c>
      <c r="O94" s="102" t="s">
        <v>2483</v>
      </c>
      <c r="P94" s="102"/>
      <c r="Q94" s="120">
        <v>44224.509212962963</v>
      </c>
    </row>
    <row r="95" spans="1:17" ht="17.399999999999999" x14ac:dyDescent="0.3">
      <c r="A95" s="102" t="str">
        <f>VLOOKUP(E95,'LISTADO ATM'!$A$2:$C$895,3,0)</f>
        <v>DISTRITO NACIONAL</v>
      </c>
      <c r="B95" s="111" t="s">
        <v>2526</v>
      </c>
      <c r="C95" s="103">
        <v>44224.412951388891</v>
      </c>
      <c r="D95" s="102" t="s">
        <v>2189</v>
      </c>
      <c r="E95" s="99">
        <v>473</v>
      </c>
      <c r="F95" s="84" t="str">
        <f>VLOOKUP(E95,VIP!$A$2:$O11423,2,0)</f>
        <v>DRBR473</v>
      </c>
      <c r="G95" s="98" t="str">
        <f>VLOOKUP(E95,'LISTADO ATM'!$A$2:$B$894,2,0)</f>
        <v xml:space="preserve">ATM Oficina Carrefour II </v>
      </c>
      <c r="H95" s="98" t="str">
        <f>VLOOKUP(E95,VIP!$A$2:$O16343,7,FALSE)</f>
        <v>Si</v>
      </c>
      <c r="I95" s="98" t="str">
        <f>VLOOKUP(E95,VIP!$A$2:$O8308,8,FALSE)</f>
        <v>Si</v>
      </c>
      <c r="J95" s="98" t="str">
        <f>VLOOKUP(E95,VIP!$A$2:$O8258,8,FALSE)</f>
        <v>Si</v>
      </c>
      <c r="K95" s="98" t="str">
        <f>VLOOKUP(E95,VIP!$A$2:$O11832,6,0)</f>
        <v>NO</v>
      </c>
      <c r="L95" s="106" t="s">
        <v>2254</v>
      </c>
      <c r="M95" s="121" t="s">
        <v>2544</v>
      </c>
      <c r="N95" s="104" t="s">
        <v>2481</v>
      </c>
      <c r="O95" s="102" t="s">
        <v>2483</v>
      </c>
      <c r="P95" s="102"/>
      <c r="Q95" s="120">
        <v>44224.592546296299</v>
      </c>
    </row>
    <row r="96" spans="1:17" ht="17.399999999999999" x14ac:dyDescent="0.3">
      <c r="A96" s="102" t="str">
        <f>VLOOKUP(E96,'LISTADO ATM'!$A$2:$C$895,3,0)</f>
        <v>DISTRITO NACIONAL</v>
      </c>
      <c r="B96" s="111" t="s">
        <v>2525</v>
      </c>
      <c r="C96" s="103">
        <v>44224.420185185183</v>
      </c>
      <c r="D96" s="102" t="s">
        <v>2189</v>
      </c>
      <c r="E96" s="99">
        <v>244</v>
      </c>
      <c r="F96" s="84" t="str">
        <f>VLOOKUP(E96,VIP!$A$2:$O11422,2,0)</f>
        <v>DRBR244</v>
      </c>
      <c r="G96" s="98" t="str">
        <f>VLOOKUP(E96,'LISTADO ATM'!$A$2:$B$894,2,0)</f>
        <v xml:space="preserve">ATM Ministerio de Hacienda (antiguo Finanzas) </v>
      </c>
      <c r="H96" s="98" t="str">
        <f>VLOOKUP(E96,VIP!$A$2:$O16342,7,FALSE)</f>
        <v>Si</v>
      </c>
      <c r="I96" s="98" t="str">
        <f>VLOOKUP(E96,VIP!$A$2:$O8307,8,FALSE)</f>
        <v>Si</v>
      </c>
      <c r="J96" s="98" t="str">
        <f>VLOOKUP(E96,VIP!$A$2:$O8257,8,FALSE)</f>
        <v>Si</v>
      </c>
      <c r="K96" s="98" t="str">
        <f>VLOOKUP(E96,VIP!$A$2:$O11831,6,0)</f>
        <v>NO</v>
      </c>
      <c r="L96" s="106" t="s">
        <v>2228</v>
      </c>
      <c r="M96" s="105" t="s">
        <v>2473</v>
      </c>
      <c r="N96" s="104" t="s">
        <v>2481</v>
      </c>
      <c r="O96" s="102" t="s">
        <v>2483</v>
      </c>
      <c r="P96" s="102"/>
      <c r="Q96" s="105" t="s">
        <v>2228</v>
      </c>
    </row>
    <row r="97" spans="1:17" ht="16.8" customHeight="1" x14ac:dyDescent="0.3">
      <c r="A97" s="102" t="str">
        <f>VLOOKUP(E97,'LISTADO ATM'!$A$2:$C$895,3,0)</f>
        <v>NORTE</v>
      </c>
      <c r="B97" s="111" t="s">
        <v>2524</v>
      </c>
      <c r="C97" s="103">
        <v>44224.421678240738</v>
      </c>
      <c r="D97" s="102" t="s">
        <v>2190</v>
      </c>
      <c r="E97" s="99">
        <v>941</v>
      </c>
      <c r="F97" s="84" t="str">
        <f>VLOOKUP(E97,VIP!$A$2:$O11421,2,0)</f>
        <v>DRBR941</v>
      </c>
      <c r="G97" s="98" t="str">
        <f>VLOOKUP(E97,'LISTADO ATM'!$A$2:$B$894,2,0)</f>
        <v xml:space="preserve">ATM Estación Next (Puerto Plata) </v>
      </c>
      <c r="H97" s="98" t="str">
        <f>VLOOKUP(E97,VIP!$A$2:$O16341,7,FALSE)</f>
        <v>Si</v>
      </c>
      <c r="I97" s="98" t="str">
        <f>VLOOKUP(E97,VIP!$A$2:$O8306,8,FALSE)</f>
        <v>Si</v>
      </c>
      <c r="J97" s="98" t="str">
        <f>VLOOKUP(E97,VIP!$A$2:$O8256,8,FALSE)</f>
        <v>Si</v>
      </c>
      <c r="K97" s="98" t="str">
        <f>VLOOKUP(E97,VIP!$A$2:$O11830,6,0)</f>
        <v>NO</v>
      </c>
      <c r="L97" s="106" t="s">
        <v>2503</v>
      </c>
      <c r="M97" s="121" t="s">
        <v>2544</v>
      </c>
      <c r="N97" s="104" t="s">
        <v>2481</v>
      </c>
      <c r="O97" s="102" t="s">
        <v>2504</v>
      </c>
      <c r="P97" s="102"/>
      <c r="Q97" s="120">
        <v>44224.599490740744</v>
      </c>
    </row>
    <row r="98" spans="1:17" ht="17.399999999999999" x14ac:dyDescent="0.3">
      <c r="A98" s="102" t="str">
        <f>VLOOKUP(E98,'LISTADO ATM'!$A$2:$C$895,3,0)</f>
        <v>DISTRITO NACIONAL</v>
      </c>
      <c r="B98" s="111" t="s">
        <v>2565</v>
      </c>
      <c r="C98" s="103">
        <v>44224.428472222222</v>
      </c>
      <c r="D98" s="102" t="s">
        <v>2189</v>
      </c>
      <c r="E98" s="99">
        <v>390</v>
      </c>
      <c r="F98" s="84" t="str">
        <f>VLOOKUP(E98,VIP!$A$2:$O11442,2,0)</f>
        <v>DRBR390</v>
      </c>
      <c r="G98" s="98" t="str">
        <f>VLOOKUP(E98,'LISTADO ATM'!$A$2:$B$894,2,0)</f>
        <v xml:space="preserve">ATM Oficina Boca Chica II </v>
      </c>
      <c r="H98" s="98" t="str">
        <f>VLOOKUP(E98,VIP!$A$2:$O16362,7,FALSE)</f>
        <v>Si</v>
      </c>
      <c r="I98" s="98" t="str">
        <f>VLOOKUP(E98,VIP!$A$2:$O8327,8,FALSE)</f>
        <v>Si</v>
      </c>
      <c r="J98" s="98" t="str">
        <f>VLOOKUP(E98,VIP!$A$2:$O8277,8,FALSE)</f>
        <v>Si</v>
      </c>
      <c r="K98" s="98" t="str">
        <f>VLOOKUP(E98,VIP!$A$2:$O11851,6,0)</f>
        <v>NO</v>
      </c>
      <c r="L98" s="106" t="s">
        <v>2463</v>
      </c>
      <c r="M98" s="121" t="s">
        <v>2544</v>
      </c>
      <c r="N98" s="104" t="s">
        <v>2481</v>
      </c>
      <c r="O98" s="102" t="s">
        <v>2483</v>
      </c>
      <c r="P98" s="102"/>
      <c r="Q98" s="120">
        <v>44224.60087962963</v>
      </c>
    </row>
    <row r="99" spans="1:17" ht="17.399999999999999" x14ac:dyDescent="0.3">
      <c r="A99" s="102" t="str">
        <f>VLOOKUP(E99,'LISTADO ATM'!$A$2:$C$895,3,0)</f>
        <v>NORTE</v>
      </c>
      <c r="B99" s="111" t="s">
        <v>2564</v>
      </c>
      <c r="C99" s="103">
        <v>44224.439039351855</v>
      </c>
      <c r="D99" s="102" t="s">
        <v>2498</v>
      </c>
      <c r="E99" s="99">
        <v>283</v>
      </c>
      <c r="F99" s="84" t="str">
        <f>VLOOKUP(E99,VIP!$A$2:$O11441,2,0)</f>
        <v>DRBR283</v>
      </c>
      <c r="G99" s="98" t="str">
        <f>VLOOKUP(E99,'LISTADO ATM'!$A$2:$B$894,2,0)</f>
        <v xml:space="preserve">ATM Oficina Nibaje </v>
      </c>
      <c r="H99" s="98" t="str">
        <f>VLOOKUP(E99,VIP!$A$2:$O16361,7,FALSE)</f>
        <v>Si</v>
      </c>
      <c r="I99" s="98" t="str">
        <f>VLOOKUP(E99,VIP!$A$2:$O8326,8,FALSE)</f>
        <v>Si</v>
      </c>
      <c r="J99" s="98" t="str">
        <f>VLOOKUP(E99,VIP!$A$2:$O8276,8,FALSE)</f>
        <v>Si</v>
      </c>
      <c r="K99" s="98" t="str">
        <f>VLOOKUP(E99,VIP!$A$2:$O11850,6,0)</f>
        <v>NO</v>
      </c>
      <c r="L99" s="106" t="s">
        <v>2430</v>
      </c>
      <c r="M99" s="121" t="s">
        <v>2544</v>
      </c>
      <c r="N99" s="104" t="s">
        <v>2481</v>
      </c>
      <c r="O99" s="102" t="s">
        <v>2499</v>
      </c>
      <c r="P99" s="102"/>
      <c r="Q99" s="120">
        <v>44224.664074074077</v>
      </c>
    </row>
    <row r="100" spans="1:17" ht="17.399999999999999" x14ac:dyDescent="0.3">
      <c r="A100" s="102" t="str">
        <f>VLOOKUP(E100,'LISTADO ATM'!$A$2:$C$895,3,0)</f>
        <v>DISTRITO NACIONAL</v>
      </c>
      <c r="B100" s="111" t="s">
        <v>2563</v>
      </c>
      <c r="C100" s="103">
        <v>44224.440358796295</v>
      </c>
      <c r="D100" s="102" t="s">
        <v>2494</v>
      </c>
      <c r="E100" s="99">
        <v>56</v>
      </c>
      <c r="F100" s="84" t="str">
        <f>VLOOKUP(E100,VIP!$A$2:$O11440,2,0)</f>
        <v>DRBR725</v>
      </c>
      <c r="G100" s="98" t="str">
        <f>VLOOKUP(E100,'LISTADO ATM'!$A$2:$B$894,2,0)</f>
        <v xml:space="preserve">ATM Oficina Villa Mella II </v>
      </c>
      <c r="H100" s="98" t="str">
        <f>VLOOKUP(E100,VIP!$A$2:$O16360,7,FALSE)</f>
        <v>Si</v>
      </c>
      <c r="I100" s="98" t="str">
        <f>VLOOKUP(E100,VIP!$A$2:$O8325,8,FALSE)</f>
        <v>Si</v>
      </c>
      <c r="J100" s="98" t="str">
        <f>VLOOKUP(E100,VIP!$A$2:$O8275,8,FALSE)</f>
        <v>Si</v>
      </c>
      <c r="K100" s="98" t="str">
        <f>VLOOKUP(E100,VIP!$A$2:$O11849,6,0)</f>
        <v>NO</v>
      </c>
      <c r="L100" s="106" t="s">
        <v>2430</v>
      </c>
      <c r="M100" s="105" t="s">
        <v>2473</v>
      </c>
      <c r="N100" s="104" t="s">
        <v>2481</v>
      </c>
      <c r="O100" s="102" t="s">
        <v>2495</v>
      </c>
      <c r="P100" s="102"/>
      <c r="Q100" s="105" t="s">
        <v>2430</v>
      </c>
    </row>
    <row r="101" spans="1:17" ht="17.399999999999999" x14ac:dyDescent="0.3">
      <c r="A101" s="102" t="str">
        <f>VLOOKUP(E101,'LISTADO ATM'!$A$2:$C$895,3,0)</f>
        <v>DISTRITO NACIONAL</v>
      </c>
      <c r="B101" s="111" t="s">
        <v>2562</v>
      </c>
      <c r="C101" s="103">
        <v>44224.441655092596</v>
      </c>
      <c r="D101" s="102" t="s">
        <v>2477</v>
      </c>
      <c r="E101" s="99">
        <v>335</v>
      </c>
      <c r="F101" s="84" t="str">
        <f>VLOOKUP(E101,VIP!$A$2:$O11439,2,0)</f>
        <v>DRBR335</v>
      </c>
      <c r="G101" s="98" t="str">
        <f>VLOOKUP(E101,'LISTADO ATM'!$A$2:$B$894,2,0)</f>
        <v>ATM Edificio Aster</v>
      </c>
      <c r="H101" s="98" t="str">
        <f>VLOOKUP(E101,VIP!$A$2:$O16359,7,FALSE)</f>
        <v>Si</v>
      </c>
      <c r="I101" s="98" t="str">
        <f>VLOOKUP(E101,VIP!$A$2:$O8324,8,FALSE)</f>
        <v>Si</v>
      </c>
      <c r="J101" s="98" t="str">
        <f>VLOOKUP(E101,VIP!$A$2:$O8274,8,FALSE)</f>
        <v>Si</v>
      </c>
      <c r="K101" s="98" t="str">
        <f>VLOOKUP(E101,VIP!$A$2:$O11848,6,0)</f>
        <v>NO</v>
      </c>
      <c r="L101" s="106" t="s">
        <v>2466</v>
      </c>
      <c r="M101" s="121" t="s">
        <v>2544</v>
      </c>
      <c r="N101" s="104" t="s">
        <v>2481</v>
      </c>
      <c r="O101" s="102" t="s">
        <v>2482</v>
      </c>
      <c r="P101" s="102"/>
      <c r="Q101" s="120">
        <v>44224.580740740741</v>
      </c>
    </row>
    <row r="102" spans="1:17" ht="17.399999999999999" x14ac:dyDescent="0.3">
      <c r="A102" s="102" t="str">
        <f>VLOOKUP(E102,'LISTADO ATM'!$A$2:$C$895,3,0)</f>
        <v>DISTRITO NACIONAL</v>
      </c>
      <c r="B102" s="111" t="s">
        <v>2561</v>
      </c>
      <c r="C102" s="103">
        <v>44224.449467592596</v>
      </c>
      <c r="D102" s="102" t="s">
        <v>2477</v>
      </c>
      <c r="E102" s="99">
        <v>125</v>
      </c>
      <c r="F102" s="84" t="str">
        <f>VLOOKUP(E102,VIP!$A$2:$O11438,2,0)</f>
        <v>DRBR125</v>
      </c>
      <c r="G102" s="98" t="str">
        <f>VLOOKUP(E102,'LISTADO ATM'!$A$2:$B$894,2,0)</f>
        <v xml:space="preserve">ATM Dirección General de Aduanas II </v>
      </c>
      <c r="H102" s="98" t="str">
        <f>VLOOKUP(E102,VIP!$A$2:$O16358,7,FALSE)</f>
        <v>Si</v>
      </c>
      <c r="I102" s="98" t="str">
        <f>VLOOKUP(E102,VIP!$A$2:$O8323,8,FALSE)</f>
        <v>Si</v>
      </c>
      <c r="J102" s="98" t="str">
        <f>VLOOKUP(E102,VIP!$A$2:$O8273,8,FALSE)</f>
        <v>Si</v>
      </c>
      <c r="K102" s="98" t="str">
        <f>VLOOKUP(E102,VIP!$A$2:$O11847,6,0)</f>
        <v>NO</v>
      </c>
      <c r="L102" s="106" t="s">
        <v>2466</v>
      </c>
      <c r="M102" s="121" t="s">
        <v>2544</v>
      </c>
      <c r="N102" s="104" t="s">
        <v>2481</v>
      </c>
      <c r="O102" s="102" t="s">
        <v>2482</v>
      </c>
      <c r="P102" s="102"/>
      <c r="Q102" s="120">
        <v>44224.598796296297</v>
      </c>
    </row>
    <row r="103" spans="1:17" ht="17.399999999999999" x14ac:dyDescent="0.3">
      <c r="A103" s="102" t="str">
        <f>VLOOKUP(E103,'LISTADO ATM'!$A$2:$C$895,3,0)</f>
        <v>NORTE</v>
      </c>
      <c r="B103" s="111" t="s">
        <v>2560</v>
      </c>
      <c r="C103" s="103">
        <v>44224.450844907406</v>
      </c>
      <c r="D103" s="102" t="s">
        <v>2477</v>
      </c>
      <c r="E103" s="99">
        <v>22</v>
      </c>
      <c r="F103" s="84" t="str">
        <f>VLOOKUP(E103,VIP!$A$2:$O11437,2,0)</f>
        <v>DRBR813</v>
      </c>
      <c r="G103" s="98" t="str">
        <f>VLOOKUP(E103,'LISTADO ATM'!$A$2:$B$894,2,0)</f>
        <v>ATM S/M Olimpico (Santiago)</v>
      </c>
      <c r="H103" s="98" t="str">
        <f>VLOOKUP(E103,VIP!$A$2:$O16357,7,FALSE)</f>
        <v>Si</v>
      </c>
      <c r="I103" s="98" t="str">
        <f>VLOOKUP(E103,VIP!$A$2:$O8322,8,FALSE)</f>
        <v>Si</v>
      </c>
      <c r="J103" s="98" t="str">
        <f>VLOOKUP(E103,VIP!$A$2:$O8272,8,FALSE)</f>
        <v>Si</v>
      </c>
      <c r="K103" s="98" t="str">
        <f>VLOOKUP(E103,VIP!$A$2:$O11846,6,0)</f>
        <v>NO</v>
      </c>
      <c r="L103" s="106" t="s">
        <v>2430</v>
      </c>
      <c r="M103" s="121" t="s">
        <v>2544</v>
      </c>
      <c r="N103" s="104" t="s">
        <v>2481</v>
      </c>
      <c r="O103" s="102" t="s">
        <v>2482</v>
      </c>
      <c r="P103" s="102"/>
      <c r="Q103" s="120">
        <v>44224.601574074077</v>
      </c>
    </row>
    <row r="104" spans="1:17" ht="17.399999999999999" x14ac:dyDescent="0.3">
      <c r="A104" s="102" t="str">
        <f>VLOOKUP(E104,'LISTADO ATM'!$A$2:$C$895,3,0)</f>
        <v>ESTE</v>
      </c>
      <c r="B104" s="111" t="s">
        <v>2559</v>
      </c>
      <c r="C104" s="103">
        <v>44224.454548611109</v>
      </c>
      <c r="D104" s="102" t="s">
        <v>2477</v>
      </c>
      <c r="E104" s="99">
        <v>366</v>
      </c>
      <c r="F104" s="84" t="str">
        <f>VLOOKUP(E104,VIP!$A$2:$O11436,2,0)</f>
        <v>DRBR366</v>
      </c>
      <c r="G104" s="98" t="str">
        <f>VLOOKUP(E104,'LISTADO ATM'!$A$2:$B$894,2,0)</f>
        <v>ATM Oficina Boulevard (Higuey) II</v>
      </c>
      <c r="H104" s="98" t="str">
        <f>VLOOKUP(E104,VIP!$A$2:$O16356,7,FALSE)</f>
        <v>N/A</v>
      </c>
      <c r="I104" s="98" t="str">
        <f>VLOOKUP(E104,VIP!$A$2:$O8321,8,FALSE)</f>
        <v>N/A</v>
      </c>
      <c r="J104" s="98" t="str">
        <f>VLOOKUP(E104,VIP!$A$2:$O8271,8,FALSE)</f>
        <v>N/A</v>
      </c>
      <c r="K104" s="98" t="str">
        <f>VLOOKUP(E104,VIP!$A$2:$O11845,6,0)</f>
        <v>N/A</v>
      </c>
      <c r="L104" s="106" t="s">
        <v>2466</v>
      </c>
      <c r="M104" s="121" t="s">
        <v>2544</v>
      </c>
      <c r="N104" s="104" t="s">
        <v>2481</v>
      </c>
      <c r="O104" s="102" t="s">
        <v>2482</v>
      </c>
      <c r="P104" s="102"/>
      <c r="Q104" s="120">
        <v>44224.609907407408</v>
      </c>
    </row>
    <row r="105" spans="1:17" ht="17.399999999999999" x14ac:dyDescent="0.3">
      <c r="A105" s="102" t="str">
        <f>VLOOKUP(E105,'LISTADO ATM'!$A$2:$C$895,3,0)</f>
        <v>DISTRITO NACIONAL</v>
      </c>
      <c r="B105" s="111" t="s">
        <v>2558</v>
      </c>
      <c r="C105" s="103">
        <v>44224.475752314815</v>
      </c>
      <c r="D105" s="102" t="s">
        <v>2189</v>
      </c>
      <c r="E105" s="99">
        <v>359</v>
      </c>
      <c r="F105" s="84" t="str">
        <f>VLOOKUP(E105,VIP!$A$2:$O11435,2,0)</f>
        <v>DRBR359</v>
      </c>
      <c r="G105" s="98" t="str">
        <f>VLOOKUP(E105,'LISTADO ATM'!$A$2:$B$894,2,0)</f>
        <v>ATM S/M Bravo Ozama</v>
      </c>
      <c r="H105" s="98" t="str">
        <f>VLOOKUP(E105,VIP!$A$2:$O16355,7,FALSE)</f>
        <v>N/A</v>
      </c>
      <c r="I105" s="98" t="str">
        <f>VLOOKUP(E105,VIP!$A$2:$O8320,8,FALSE)</f>
        <v>N/A</v>
      </c>
      <c r="J105" s="98" t="str">
        <f>VLOOKUP(E105,VIP!$A$2:$O8270,8,FALSE)</f>
        <v>N/A</v>
      </c>
      <c r="K105" s="98" t="str">
        <f>VLOOKUP(E105,VIP!$A$2:$O11844,6,0)</f>
        <v>N/A</v>
      </c>
      <c r="L105" s="106" t="s">
        <v>2566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2566</v>
      </c>
    </row>
    <row r="106" spans="1:17" ht="17.399999999999999" x14ac:dyDescent="0.3">
      <c r="A106" s="102" t="str">
        <f>VLOOKUP(E106,'LISTADO ATM'!$A$2:$C$895,3,0)</f>
        <v>DISTRITO NACIONAL</v>
      </c>
      <c r="B106" s="111" t="s">
        <v>2557</v>
      </c>
      <c r="C106" s="103">
        <v>44224.485972222225</v>
      </c>
      <c r="D106" s="102" t="s">
        <v>2189</v>
      </c>
      <c r="E106" s="99">
        <v>669</v>
      </c>
      <c r="F106" s="84" t="str">
        <f>VLOOKUP(E106,VIP!$A$2:$O11434,2,0)</f>
        <v>DRBR669</v>
      </c>
      <c r="G106" s="98" t="str">
        <f>VLOOKUP(E106,'LISTADO ATM'!$A$2:$B$894,2,0)</f>
        <v>ATM Ayuntamiento Sto. Dgo. Norte</v>
      </c>
      <c r="H106" s="98" t="str">
        <f>VLOOKUP(E106,VIP!$A$2:$O16354,7,FALSE)</f>
        <v>Si</v>
      </c>
      <c r="I106" s="98" t="str">
        <f>VLOOKUP(E106,VIP!$A$2:$O8319,8,FALSE)</f>
        <v>Si</v>
      </c>
      <c r="J106" s="98" t="str">
        <f>VLOOKUP(E106,VIP!$A$2:$O8269,8,FALSE)</f>
        <v>Si</v>
      </c>
      <c r="K106" s="98" t="str">
        <f>VLOOKUP(E106,VIP!$A$2:$O11843,6,0)</f>
        <v>SI</v>
      </c>
      <c r="L106" s="106" t="s">
        <v>2228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2228</v>
      </c>
    </row>
    <row r="107" spans="1:17" ht="17.399999999999999" x14ac:dyDescent="0.3">
      <c r="A107" s="102" t="str">
        <f>VLOOKUP(E107,'LISTADO ATM'!$A$2:$C$895,3,0)</f>
        <v>DISTRITO NACIONAL</v>
      </c>
      <c r="B107" s="111" t="s">
        <v>2556</v>
      </c>
      <c r="C107" s="103">
        <v>44224.488437499997</v>
      </c>
      <c r="D107" s="102" t="s">
        <v>2189</v>
      </c>
      <c r="E107" s="99">
        <v>744</v>
      </c>
      <c r="F107" s="84" t="str">
        <f>VLOOKUP(E107,VIP!$A$2:$O11433,2,0)</f>
        <v>DRBR289</v>
      </c>
      <c r="G107" s="98" t="str">
        <f>VLOOKUP(E107,'LISTADO ATM'!$A$2:$B$894,2,0)</f>
        <v xml:space="preserve">ATM Multicentro La Sirena Venezuela </v>
      </c>
      <c r="H107" s="98" t="str">
        <f>VLOOKUP(E107,VIP!$A$2:$O16353,7,FALSE)</f>
        <v>Si</v>
      </c>
      <c r="I107" s="98" t="str">
        <f>VLOOKUP(E107,VIP!$A$2:$O8318,8,FALSE)</f>
        <v>Si</v>
      </c>
      <c r="J107" s="98" t="str">
        <f>VLOOKUP(E107,VIP!$A$2:$O8268,8,FALSE)</f>
        <v>Si</v>
      </c>
      <c r="K107" s="98" t="str">
        <f>VLOOKUP(E107,VIP!$A$2:$O11842,6,0)</f>
        <v>SI</v>
      </c>
      <c r="L107" s="106" t="s">
        <v>2254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2254</v>
      </c>
    </row>
    <row r="108" spans="1:17" ht="17.399999999999999" x14ac:dyDescent="0.3">
      <c r="A108" s="102" t="str">
        <f>VLOOKUP(E108,'LISTADO ATM'!$A$2:$C$895,3,0)</f>
        <v>DISTRITO NACIONAL</v>
      </c>
      <c r="B108" s="111" t="s">
        <v>2555</v>
      </c>
      <c r="C108" s="103">
        <v>44224.489421296297</v>
      </c>
      <c r="D108" s="102" t="s">
        <v>2189</v>
      </c>
      <c r="E108" s="99">
        <v>568</v>
      </c>
      <c r="F108" s="84" t="str">
        <f>VLOOKUP(E108,VIP!$A$2:$O11432,2,0)</f>
        <v>DRBR01F</v>
      </c>
      <c r="G108" s="98" t="str">
        <f>VLOOKUP(E108,'LISTADO ATM'!$A$2:$B$894,2,0)</f>
        <v xml:space="preserve">ATM Ministerio de Educación </v>
      </c>
      <c r="H108" s="98" t="str">
        <f>VLOOKUP(E108,VIP!$A$2:$O16352,7,FALSE)</f>
        <v>Si</v>
      </c>
      <c r="I108" s="98" t="str">
        <f>VLOOKUP(E108,VIP!$A$2:$O8317,8,FALSE)</f>
        <v>Si</v>
      </c>
      <c r="J108" s="98" t="str">
        <f>VLOOKUP(E108,VIP!$A$2:$O8267,8,FALSE)</f>
        <v>Si</v>
      </c>
      <c r="K108" s="98" t="str">
        <f>VLOOKUP(E108,VIP!$A$2:$O11841,6,0)</f>
        <v>NO</v>
      </c>
      <c r="L108" s="106" t="s">
        <v>2254</v>
      </c>
      <c r="M108" s="121" t="s">
        <v>2544</v>
      </c>
      <c r="N108" s="104" t="s">
        <v>2481</v>
      </c>
      <c r="O108" s="102" t="s">
        <v>2483</v>
      </c>
      <c r="P108" s="102"/>
      <c r="Q108" s="120">
        <v>44224.593240740738</v>
      </c>
    </row>
    <row r="109" spans="1:17" ht="17.399999999999999" x14ac:dyDescent="0.3">
      <c r="A109" s="102" t="str">
        <f>VLOOKUP(E109,'LISTADO ATM'!$A$2:$C$895,3,0)</f>
        <v>DISTRITO NACIONAL</v>
      </c>
      <c r="B109" s="111" t="s">
        <v>2554</v>
      </c>
      <c r="C109" s="103">
        <v>44224.493715277778</v>
      </c>
      <c r="D109" s="102" t="s">
        <v>2189</v>
      </c>
      <c r="E109" s="99">
        <v>12</v>
      </c>
      <c r="F109" s="84" t="str">
        <f>VLOOKUP(E109,VIP!$A$2:$O11431,2,0)</f>
        <v>DRBR012</v>
      </c>
      <c r="G109" s="98" t="str">
        <f>VLOOKUP(E109,'LISTADO ATM'!$A$2:$B$894,2,0)</f>
        <v xml:space="preserve">ATM Comercial Ganadera (San Isidro) </v>
      </c>
      <c r="H109" s="98" t="str">
        <f>VLOOKUP(E109,VIP!$A$2:$O16351,7,FALSE)</f>
        <v>Si</v>
      </c>
      <c r="I109" s="98" t="str">
        <f>VLOOKUP(E109,VIP!$A$2:$O8316,8,FALSE)</f>
        <v>No</v>
      </c>
      <c r="J109" s="98" t="str">
        <f>VLOOKUP(E109,VIP!$A$2:$O8266,8,FALSE)</f>
        <v>No</v>
      </c>
      <c r="K109" s="98" t="str">
        <f>VLOOKUP(E109,VIP!$A$2:$O11840,6,0)</f>
        <v>NO</v>
      </c>
      <c r="L109" s="106" t="s">
        <v>2254</v>
      </c>
      <c r="M109" s="121" t="s">
        <v>2544</v>
      </c>
      <c r="N109" s="104" t="s">
        <v>2481</v>
      </c>
      <c r="O109" s="102" t="s">
        <v>2483</v>
      </c>
      <c r="P109" s="102"/>
      <c r="Q109" s="120">
        <v>44224.589768518519</v>
      </c>
    </row>
    <row r="110" spans="1:17" ht="17.399999999999999" x14ac:dyDescent="0.3">
      <c r="A110" s="102" t="str">
        <f>VLOOKUP(E110,'LISTADO ATM'!$A$2:$C$895,3,0)</f>
        <v>NORTE</v>
      </c>
      <c r="B110" s="111" t="s">
        <v>2553</v>
      </c>
      <c r="C110" s="103">
        <v>44224.502754629626</v>
      </c>
      <c r="D110" s="102" t="s">
        <v>2190</v>
      </c>
      <c r="E110" s="99">
        <v>937</v>
      </c>
      <c r="F110" s="84" t="str">
        <f>VLOOKUP(E110,VIP!$A$2:$O11430,2,0)</f>
        <v>DRBR937</v>
      </c>
      <c r="G110" s="98" t="str">
        <f>VLOOKUP(E110,'LISTADO ATM'!$A$2:$B$894,2,0)</f>
        <v xml:space="preserve">ATM Autobanco Oficina La Vega II </v>
      </c>
      <c r="H110" s="98" t="str">
        <f>VLOOKUP(E110,VIP!$A$2:$O16350,7,FALSE)</f>
        <v>Si</v>
      </c>
      <c r="I110" s="98" t="str">
        <f>VLOOKUP(E110,VIP!$A$2:$O8315,8,FALSE)</f>
        <v>Si</v>
      </c>
      <c r="J110" s="98" t="str">
        <f>VLOOKUP(E110,VIP!$A$2:$O8265,8,FALSE)</f>
        <v>Si</v>
      </c>
      <c r="K110" s="98" t="str">
        <f>VLOOKUP(E110,VIP!$A$2:$O11839,6,0)</f>
        <v>NO</v>
      </c>
      <c r="L110" s="106" t="s">
        <v>2463</v>
      </c>
      <c r="M110" s="105" t="s">
        <v>2473</v>
      </c>
      <c r="N110" s="104" t="s">
        <v>2481</v>
      </c>
      <c r="O110" s="102" t="s">
        <v>2504</v>
      </c>
      <c r="P110" s="102"/>
      <c r="Q110" s="105" t="s">
        <v>2463</v>
      </c>
    </row>
    <row r="111" spans="1:17" ht="17.399999999999999" x14ac:dyDescent="0.3">
      <c r="A111" s="102" t="str">
        <f>VLOOKUP(E111,'LISTADO ATM'!$A$2:$C$895,3,0)</f>
        <v>DISTRITO NACIONAL</v>
      </c>
      <c r="B111" s="111" t="s">
        <v>2552</v>
      </c>
      <c r="C111" s="103">
        <v>44224.510428240741</v>
      </c>
      <c r="D111" s="102" t="s">
        <v>2189</v>
      </c>
      <c r="E111" s="99">
        <v>909</v>
      </c>
      <c r="F111" s="84" t="str">
        <f>VLOOKUP(E111,VIP!$A$2:$O11429,2,0)</f>
        <v>DRBR01A</v>
      </c>
      <c r="G111" s="98" t="str">
        <f>VLOOKUP(E111,'LISTADO ATM'!$A$2:$B$894,2,0)</f>
        <v xml:space="preserve">ATM UNP UASD </v>
      </c>
      <c r="H111" s="98" t="str">
        <f>VLOOKUP(E111,VIP!$A$2:$O16349,7,FALSE)</f>
        <v>Si</v>
      </c>
      <c r="I111" s="98" t="str">
        <f>VLOOKUP(E111,VIP!$A$2:$O8314,8,FALSE)</f>
        <v>Si</v>
      </c>
      <c r="J111" s="98" t="str">
        <f>VLOOKUP(E111,VIP!$A$2:$O8264,8,FALSE)</f>
        <v>Si</v>
      </c>
      <c r="K111" s="98" t="str">
        <f>VLOOKUP(E111,VIP!$A$2:$O11838,6,0)</f>
        <v>SI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2228</v>
      </c>
    </row>
    <row r="112" spans="1:17" ht="17.399999999999999" x14ac:dyDescent="0.3">
      <c r="A112" s="102" t="str">
        <f>VLOOKUP(E112,'LISTADO ATM'!$A$2:$C$895,3,0)</f>
        <v>ESTE</v>
      </c>
      <c r="B112" s="111" t="s">
        <v>2551</v>
      </c>
      <c r="C112" s="103">
        <v>44224.510879629626</v>
      </c>
      <c r="D112" s="102" t="s">
        <v>2189</v>
      </c>
      <c r="E112" s="99">
        <v>111</v>
      </c>
      <c r="F112" s="84" t="str">
        <f>VLOOKUP(E112,VIP!$A$2:$O11428,2,0)</f>
        <v>DRBR111</v>
      </c>
      <c r="G112" s="98" t="str">
        <f>VLOOKUP(E112,'LISTADO ATM'!$A$2:$B$894,2,0)</f>
        <v xml:space="preserve">ATM Oficina San Pedro </v>
      </c>
      <c r="H112" s="98" t="str">
        <f>VLOOKUP(E112,VIP!$A$2:$O16348,7,FALSE)</f>
        <v>Si</v>
      </c>
      <c r="I112" s="98" t="str">
        <f>VLOOKUP(E112,VIP!$A$2:$O8313,8,FALSE)</f>
        <v>Si</v>
      </c>
      <c r="J112" s="98" t="str">
        <f>VLOOKUP(E112,VIP!$A$2:$O8263,8,FALSE)</f>
        <v>Si</v>
      </c>
      <c r="K112" s="98" t="str">
        <f>VLOOKUP(E112,VIP!$A$2:$O11837,6,0)</f>
        <v>SI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2228</v>
      </c>
    </row>
    <row r="113" spans="1:17" ht="17.399999999999999" x14ac:dyDescent="0.3">
      <c r="A113" s="102" t="str">
        <f>VLOOKUP(E113,'LISTADO ATM'!$A$2:$C$895,3,0)</f>
        <v>DISTRITO NACIONAL</v>
      </c>
      <c r="B113" s="111" t="s">
        <v>2550</v>
      </c>
      <c r="C113" s="103">
        <v>44224.51767361111</v>
      </c>
      <c r="D113" s="102" t="s">
        <v>2189</v>
      </c>
      <c r="E113" s="99">
        <v>979</v>
      </c>
      <c r="F113" s="84" t="str">
        <f>VLOOKUP(E113,VIP!$A$2:$O11427,2,0)</f>
        <v>DRBR979</v>
      </c>
      <c r="G113" s="98" t="str">
        <f>VLOOKUP(E113,'LISTADO ATM'!$A$2:$B$894,2,0)</f>
        <v xml:space="preserve">ATM Oficina Luperón I </v>
      </c>
      <c r="H113" s="98" t="str">
        <f>VLOOKUP(E113,VIP!$A$2:$O16347,7,FALSE)</f>
        <v>Si</v>
      </c>
      <c r="I113" s="98" t="str">
        <f>VLOOKUP(E113,VIP!$A$2:$O8312,8,FALSE)</f>
        <v>Si</v>
      </c>
      <c r="J113" s="98" t="str">
        <f>VLOOKUP(E113,VIP!$A$2:$O8262,8,FALSE)</f>
        <v>Si</v>
      </c>
      <c r="K113" s="98" t="str">
        <f>VLOOKUP(E113,VIP!$A$2:$O11836,6,0)</f>
        <v>NO</v>
      </c>
      <c r="L113" s="106" t="s">
        <v>2228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2228</v>
      </c>
    </row>
    <row r="114" spans="1:17" ht="17.399999999999999" x14ac:dyDescent="0.3">
      <c r="A114" s="102" t="str">
        <f>VLOOKUP(E114,'LISTADO ATM'!$A$2:$C$895,3,0)</f>
        <v>ESTE</v>
      </c>
      <c r="B114" s="111" t="s">
        <v>2549</v>
      </c>
      <c r="C114" s="103">
        <v>44224.557488425926</v>
      </c>
      <c r="D114" s="102" t="s">
        <v>2189</v>
      </c>
      <c r="E114" s="99">
        <v>293</v>
      </c>
      <c r="F114" s="84" t="str">
        <f>VLOOKUP(E114,VIP!$A$2:$O11426,2,0)</f>
        <v>DRBR293</v>
      </c>
      <c r="G114" s="98" t="str">
        <f>VLOOKUP(E114,'LISTADO ATM'!$A$2:$B$894,2,0)</f>
        <v xml:space="preserve">ATM S/M Nueva Visión (San Pedro) </v>
      </c>
      <c r="H114" s="98" t="str">
        <f>VLOOKUP(E114,VIP!$A$2:$O16346,7,FALSE)</f>
        <v>Si</v>
      </c>
      <c r="I114" s="98" t="str">
        <f>VLOOKUP(E114,VIP!$A$2:$O8311,8,FALSE)</f>
        <v>Si</v>
      </c>
      <c r="J114" s="98" t="str">
        <f>VLOOKUP(E114,VIP!$A$2:$O8261,8,FALSE)</f>
        <v>Si</v>
      </c>
      <c r="K114" s="98" t="str">
        <f>VLOOKUP(E114,VIP!$A$2:$O11835,6,0)</f>
        <v>NO</v>
      </c>
      <c r="L114" s="106" t="s">
        <v>2228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2228</v>
      </c>
    </row>
    <row r="115" spans="1:17" ht="17.399999999999999" x14ac:dyDescent="0.3">
      <c r="A115" s="102" t="str">
        <f>VLOOKUP(E115,'LISTADO ATM'!$A$2:$C$895,3,0)</f>
        <v>SUR</v>
      </c>
      <c r="B115" s="111" t="s">
        <v>2548</v>
      </c>
      <c r="C115" s="103">
        <v>44224.558020833334</v>
      </c>
      <c r="D115" s="102" t="s">
        <v>2189</v>
      </c>
      <c r="E115" s="99">
        <v>767</v>
      </c>
      <c r="F115" s="84" t="str">
        <f>VLOOKUP(E115,VIP!$A$2:$O11425,2,0)</f>
        <v>DRBR059</v>
      </c>
      <c r="G115" s="98" t="str">
        <f>VLOOKUP(E115,'LISTADO ATM'!$A$2:$B$894,2,0)</f>
        <v xml:space="preserve">ATM S/M Diverso (Azua) </v>
      </c>
      <c r="H115" s="98" t="str">
        <f>VLOOKUP(E115,VIP!$A$2:$O16345,7,FALSE)</f>
        <v>Si</v>
      </c>
      <c r="I115" s="98" t="str">
        <f>VLOOKUP(E115,VIP!$A$2:$O8310,8,FALSE)</f>
        <v>No</v>
      </c>
      <c r="J115" s="98" t="str">
        <f>VLOOKUP(E115,VIP!$A$2:$O8260,8,FALSE)</f>
        <v>No</v>
      </c>
      <c r="K115" s="98" t="str">
        <f>VLOOKUP(E115,VIP!$A$2:$O11834,6,0)</f>
        <v>NO</v>
      </c>
      <c r="L115" s="106" t="s">
        <v>2228</v>
      </c>
      <c r="M115" s="105" t="s">
        <v>2473</v>
      </c>
      <c r="N115" s="104" t="s">
        <v>2481</v>
      </c>
      <c r="O115" s="102" t="s">
        <v>2483</v>
      </c>
      <c r="P115" s="102"/>
      <c r="Q115" s="105" t="s">
        <v>2228</v>
      </c>
    </row>
    <row r="116" spans="1:17" ht="17.399999999999999" x14ac:dyDescent="0.3">
      <c r="A116" s="102" t="str">
        <f>VLOOKUP(E116,'LISTADO ATM'!$A$2:$C$895,3,0)</f>
        <v>NORTE</v>
      </c>
      <c r="B116" s="111" t="s">
        <v>2547</v>
      </c>
      <c r="C116" s="103">
        <v>44224.564780092594</v>
      </c>
      <c r="D116" s="102" t="s">
        <v>2190</v>
      </c>
      <c r="E116" s="99">
        <v>936</v>
      </c>
      <c r="F116" s="84" t="str">
        <f>VLOOKUP(E116,VIP!$A$2:$O11424,2,0)</f>
        <v>DRBR936</v>
      </c>
      <c r="G116" s="98" t="str">
        <f>VLOOKUP(E116,'LISTADO ATM'!$A$2:$B$894,2,0)</f>
        <v xml:space="preserve">ATM Autobanco Oficina La Vega I </v>
      </c>
      <c r="H116" s="98" t="str">
        <f>VLOOKUP(E116,VIP!$A$2:$O16344,7,FALSE)</f>
        <v>Si</v>
      </c>
      <c r="I116" s="98" t="str">
        <f>VLOOKUP(E116,VIP!$A$2:$O8309,8,FALSE)</f>
        <v>Si</v>
      </c>
      <c r="J116" s="98" t="str">
        <f>VLOOKUP(E116,VIP!$A$2:$O8259,8,FALSE)</f>
        <v>Si</v>
      </c>
      <c r="K116" s="98" t="str">
        <f>VLOOKUP(E116,VIP!$A$2:$O11833,6,0)</f>
        <v>NO</v>
      </c>
      <c r="L116" s="106" t="s">
        <v>2463</v>
      </c>
      <c r="M116" s="105" t="s">
        <v>2473</v>
      </c>
      <c r="N116" s="104" t="s">
        <v>2481</v>
      </c>
      <c r="O116" s="102" t="s">
        <v>2504</v>
      </c>
      <c r="P116" s="102"/>
      <c r="Q116" s="105" t="s">
        <v>2463</v>
      </c>
    </row>
    <row r="117" spans="1:17" ht="17.399999999999999" x14ac:dyDescent="0.3">
      <c r="A117" s="102" t="str">
        <f>VLOOKUP(E117,'LISTADO ATM'!$A$2:$C$895,3,0)</f>
        <v>ESTE</v>
      </c>
      <c r="B117" s="111" t="s">
        <v>2546</v>
      </c>
      <c r="C117" s="103">
        <v>44224.565254629626</v>
      </c>
      <c r="D117" s="102" t="s">
        <v>2189</v>
      </c>
      <c r="E117" s="99">
        <v>609</v>
      </c>
      <c r="F117" s="84" t="str">
        <f>VLOOKUP(E117,VIP!$A$2:$O11423,2,0)</f>
        <v>DRBR120</v>
      </c>
      <c r="G117" s="98" t="str">
        <f>VLOOKUP(E117,'LISTADO ATM'!$A$2:$B$894,2,0)</f>
        <v xml:space="preserve">ATM S/M Jumbo (San Pedro) </v>
      </c>
      <c r="H117" s="98" t="str">
        <f>VLOOKUP(E117,VIP!$A$2:$O16343,7,FALSE)</f>
        <v>Si</v>
      </c>
      <c r="I117" s="98" t="str">
        <f>VLOOKUP(E117,VIP!$A$2:$O8308,8,FALSE)</f>
        <v>Si</v>
      </c>
      <c r="J117" s="98" t="str">
        <f>VLOOKUP(E117,VIP!$A$2:$O8258,8,FALSE)</f>
        <v>Si</v>
      </c>
      <c r="K117" s="98" t="str">
        <f>VLOOKUP(E117,VIP!$A$2:$O11832,6,0)</f>
        <v>NO</v>
      </c>
      <c r="L117" s="106" t="s">
        <v>2228</v>
      </c>
      <c r="M117" s="121" t="s">
        <v>2544</v>
      </c>
      <c r="N117" s="104" t="s">
        <v>2481</v>
      </c>
      <c r="O117" s="102" t="s">
        <v>2483</v>
      </c>
      <c r="P117" s="102"/>
      <c r="Q117" s="120">
        <v>44224.658518518518</v>
      </c>
    </row>
    <row r="118" spans="1:17" ht="17.399999999999999" x14ac:dyDescent="0.3">
      <c r="A118" s="102" t="str">
        <f>VLOOKUP(E118,'LISTADO ATM'!$A$2:$C$895,3,0)</f>
        <v>DISTRITO NACIONAL</v>
      </c>
      <c r="B118" s="111" t="s">
        <v>2545</v>
      </c>
      <c r="C118" s="103">
        <v>44224.566168981481</v>
      </c>
      <c r="D118" s="102" t="s">
        <v>2189</v>
      </c>
      <c r="E118" s="99">
        <v>951</v>
      </c>
      <c r="F118" s="84" t="str">
        <f>VLOOKUP(E118,VIP!$A$2:$O11422,2,0)</f>
        <v>DRBR203</v>
      </c>
      <c r="G118" s="98" t="str">
        <f>VLOOKUP(E118,'LISTADO ATM'!$A$2:$B$894,2,0)</f>
        <v xml:space="preserve">ATM Oficina Plaza Haché JFK </v>
      </c>
      <c r="H118" s="98" t="str">
        <f>VLOOKUP(E118,VIP!$A$2:$O16342,7,FALSE)</f>
        <v>Si</v>
      </c>
      <c r="I118" s="98" t="str">
        <f>VLOOKUP(E118,VIP!$A$2:$O8307,8,FALSE)</f>
        <v>Si</v>
      </c>
      <c r="J118" s="98" t="str">
        <f>VLOOKUP(E118,VIP!$A$2:$O8257,8,FALSE)</f>
        <v>Si</v>
      </c>
      <c r="K118" s="98" t="str">
        <f>VLOOKUP(E118,VIP!$A$2:$O11831,6,0)</f>
        <v>NO</v>
      </c>
      <c r="L118" s="106" t="s">
        <v>2228</v>
      </c>
      <c r="M118" s="105" t="s">
        <v>2473</v>
      </c>
      <c r="N118" s="104" t="s">
        <v>2481</v>
      </c>
      <c r="O118" s="102" t="s">
        <v>2483</v>
      </c>
      <c r="P118" s="102"/>
      <c r="Q118" s="105" t="s">
        <v>2228</v>
      </c>
    </row>
    <row r="119" spans="1:17" ht="17.399999999999999" x14ac:dyDescent="0.3">
      <c r="A119" s="102" t="str">
        <f>VLOOKUP(E119,'LISTADO ATM'!$A$2:$C$895,3,0)</f>
        <v>DISTRITO NACIONAL</v>
      </c>
      <c r="B119" s="111" t="s">
        <v>2591</v>
      </c>
      <c r="C119" s="103">
        <v>44224.575648148151</v>
      </c>
      <c r="D119" s="102" t="s">
        <v>2189</v>
      </c>
      <c r="E119" s="99">
        <v>35</v>
      </c>
      <c r="F119" s="84" t="str">
        <f>VLOOKUP(E119,VIP!$A$2:$O11444,2,0)</f>
        <v>DRBR035</v>
      </c>
      <c r="G119" s="98" t="str">
        <f>VLOOKUP(E119,'LISTADO ATM'!$A$2:$B$894,2,0)</f>
        <v xml:space="preserve">ATM Dirección General de Aduanas I </v>
      </c>
      <c r="H119" s="98" t="str">
        <f>VLOOKUP(E119,VIP!$A$2:$O16364,7,FALSE)</f>
        <v>Si</v>
      </c>
      <c r="I119" s="98" t="str">
        <f>VLOOKUP(E119,VIP!$A$2:$O8329,8,FALSE)</f>
        <v>Si</v>
      </c>
      <c r="J119" s="98" t="str">
        <f>VLOOKUP(E119,VIP!$A$2:$O8279,8,FALSE)</f>
        <v>Si</v>
      </c>
      <c r="K119" s="98" t="str">
        <f>VLOOKUP(E119,VIP!$A$2:$O11853,6,0)</f>
        <v>NO</v>
      </c>
      <c r="L119" s="106" t="s">
        <v>2228</v>
      </c>
      <c r="M119" s="105" t="s">
        <v>2473</v>
      </c>
      <c r="N119" s="104" t="s">
        <v>2481</v>
      </c>
      <c r="O119" s="102" t="s">
        <v>2483</v>
      </c>
      <c r="P119" s="102"/>
      <c r="Q119" s="105" t="s">
        <v>2228</v>
      </c>
    </row>
    <row r="120" spans="1:17" ht="17.399999999999999" x14ac:dyDescent="0.3">
      <c r="A120" s="102" t="str">
        <f>VLOOKUP(E120,'LISTADO ATM'!$A$2:$C$895,3,0)</f>
        <v>DISTRITO NACIONAL</v>
      </c>
      <c r="B120" s="111" t="s">
        <v>2590</v>
      </c>
      <c r="C120" s="103">
        <v>44224.583622685182</v>
      </c>
      <c r="D120" s="102" t="s">
        <v>2189</v>
      </c>
      <c r="E120" s="99">
        <v>487</v>
      </c>
      <c r="F120" s="84" t="str">
        <f>VLOOKUP(E120,VIP!$A$2:$O11443,2,0)</f>
        <v>DRBR487</v>
      </c>
      <c r="G120" s="98" t="str">
        <f>VLOOKUP(E120,'LISTADO ATM'!$A$2:$B$894,2,0)</f>
        <v xml:space="preserve">ATM Olé Hainamosa </v>
      </c>
      <c r="H120" s="98" t="str">
        <f>VLOOKUP(E120,VIP!$A$2:$O16363,7,FALSE)</f>
        <v>Si</v>
      </c>
      <c r="I120" s="98" t="str">
        <f>VLOOKUP(E120,VIP!$A$2:$O8328,8,FALSE)</f>
        <v>Si</v>
      </c>
      <c r="J120" s="98" t="str">
        <f>VLOOKUP(E120,VIP!$A$2:$O8278,8,FALSE)</f>
        <v>Si</v>
      </c>
      <c r="K120" s="98" t="str">
        <f>VLOOKUP(E120,VIP!$A$2:$O11852,6,0)</f>
        <v>SI</v>
      </c>
      <c r="L120" s="106" t="s">
        <v>2228</v>
      </c>
      <c r="M120" s="121" t="s">
        <v>2544</v>
      </c>
      <c r="N120" s="104" t="s">
        <v>2481</v>
      </c>
      <c r="O120" s="102" t="s">
        <v>2483</v>
      </c>
      <c r="P120" s="102"/>
      <c r="Q120" s="120">
        <v>44224.658518518518</v>
      </c>
    </row>
    <row r="121" spans="1:17" ht="17.399999999999999" x14ac:dyDescent="0.3">
      <c r="A121" s="102" t="str">
        <f>VLOOKUP(E121,'LISTADO ATM'!$A$2:$C$895,3,0)</f>
        <v>DISTRITO NACIONAL</v>
      </c>
      <c r="B121" s="111" t="s">
        <v>2589</v>
      </c>
      <c r="C121" s="103">
        <v>44224.584363425929</v>
      </c>
      <c r="D121" s="102" t="s">
        <v>2189</v>
      </c>
      <c r="E121" s="99">
        <v>240</v>
      </c>
      <c r="F121" s="84" t="str">
        <f>VLOOKUP(E121,VIP!$A$2:$O11442,2,0)</f>
        <v>DRBR24D</v>
      </c>
      <c r="G121" s="98" t="str">
        <f>VLOOKUP(E121,'LISTADO ATM'!$A$2:$B$894,2,0)</f>
        <v xml:space="preserve">ATM Oficina Carrefour I </v>
      </c>
      <c r="H121" s="98" t="str">
        <f>VLOOKUP(E121,VIP!$A$2:$O16362,7,FALSE)</f>
        <v>Si</v>
      </c>
      <c r="I121" s="98" t="str">
        <f>VLOOKUP(E121,VIP!$A$2:$O8327,8,FALSE)</f>
        <v>Si</v>
      </c>
      <c r="J121" s="98" t="str">
        <f>VLOOKUP(E121,VIP!$A$2:$O8277,8,FALSE)</f>
        <v>Si</v>
      </c>
      <c r="K121" s="98" t="str">
        <f>VLOOKUP(E121,VIP!$A$2:$O11851,6,0)</f>
        <v>SI</v>
      </c>
      <c r="L121" s="106" t="s">
        <v>2228</v>
      </c>
      <c r="M121" s="121" t="s">
        <v>2544</v>
      </c>
      <c r="N121" s="104" t="s">
        <v>2481</v>
      </c>
      <c r="O121" s="102" t="s">
        <v>2483</v>
      </c>
      <c r="P121" s="102"/>
      <c r="Q121" s="120">
        <v>44224.656435185185</v>
      </c>
    </row>
    <row r="122" spans="1:17" ht="17.399999999999999" x14ac:dyDescent="0.3">
      <c r="A122" s="102" t="str">
        <f>VLOOKUP(E122,'LISTADO ATM'!$A$2:$C$895,3,0)</f>
        <v>DISTRITO NACIONAL</v>
      </c>
      <c r="B122" s="111" t="s">
        <v>2588</v>
      </c>
      <c r="C122" s="103">
        <v>44224.59516203704</v>
      </c>
      <c r="D122" s="102" t="s">
        <v>2477</v>
      </c>
      <c r="E122" s="99">
        <v>438</v>
      </c>
      <c r="F122" s="84" t="str">
        <f>VLOOKUP(E122,VIP!$A$2:$O11441,2,0)</f>
        <v>DRBR438</v>
      </c>
      <c r="G122" s="98" t="str">
        <f>VLOOKUP(E122,'LISTADO ATM'!$A$2:$B$894,2,0)</f>
        <v xml:space="preserve">ATM Autobanco Torre IV </v>
      </c>
      <c r="H122" s="98" t="str">
        <f>VLOOKUP(E122,VIP!$A$2:$O16361,7,FALSE)</f>
        <v>Si</v>
      </c>
      <c r="I122" s="98" t="str">
        <f>VLOOKUP(E122,VIP!$A$2:$O8326,8,FALSE)</f>
        <v>Si</v>
      </c>
      <c r="J122" s="98" t="str">
        <f>VLOOKUP(E122,VIP!$A$2:$O8276,8,FALSE)</f>
        <v>Si</v>
      </c>
      <c r="K122" s="98" t="str">
        <f>VLOOKUP(E122,VIP!$A$2:$O11850,6,0)</f>
        <v>SI</v>
      </c>
      <c r="L122" s="106" t="s">
        <v>2466</v>
      </c>
      <c r="M122" s="105" t="s">
        <v>2473</v>
      </c>
      <c r="N122" s="104" t="s">
        <v>2481</v>
      </c>
      <c r="O122" s="102" t="s">
        <v>2482</v>
      </c>
      <c r="P122" s="102"/>
      <c r="Q122" s="105" t="s">
        <v>2466</v>
      </c>
    </row>
    <row r="123" spans="1:17" ht="17.399999999999999" x14ac:dyDescent="0.3">
      <c r="A123" s="102" t="str">
        <f>VLOOKUP(E123,'LISTADO ATM'!$A$2:$C$895,3,0)</f>
        <v>DISTRITO NACIONAL</v>
      </c>
      <c r="B123" s="111" t="s">
        <v>2587</v>
      </c>
      <c r="C123" s="103">
        <v>44224.597766203704</v>
      </c>
      <c r="D123" s="102" t="s">
        <v>2477</v>
      </c>
      <c r="E123" s="99">
        <v>580</v>
      </c>
      <c r="F123" s="84" t="str">
        <f>VLOOKUP(E123,VIP!$A$2:$O11440,2,0)</f>
        <v>DRBR523</v>
      </c>
      <c r="G123" s="98" t="str">
        <f>VLOOKUP(E123,'LISTADO ATM'!$A$2:$B$894,2,0)</f>
        <v xml:space="preserve">ATM Edificio Propagas </v>
      </c>
      <c r="H123" s="98" t="str">
        <f>VLOOKUP(E123,VIP!$A$2:$O16360,7,FALSE)</f>
        <v>Si</v>
      </c>
      <c r="I123" s="98" t="str">
        <f>VLOOKUP(E123,VIP!$A$2:$O8325,8,FALSE)</f>
        <v>Si</v>
      </c>
      <c r="J123" s="98" t="str">
        <f>VLOOKUP(E123,VIP!$A$2:$O8275,8,FALSE)</f>
        <v>Si</v>
      </c>
      <c r="K123" s="98" t="str">
        <f>VLOOKUP(E123,VIP!$A$2:$O11849,6,0)</f>
        <v>NO</v>
      </c>
      <c r="L123" s="106" t="s">
        <v>2430</v>
      </c>
      <c r="M123" s="121" t="s">
        <v>2544</v>
      </c>
      <c r="N123" s="104" t="s">
        <v>2481</v>
      </c>
      <c r="O123" s="102" t="s">
        <v>2482</v>
      </c>
      <c r="P123" s="102"/>
      <c r="Q123" s="120">
        <v>44224.664074074077</v>
      </c>
    </row>
    <row r="124" spans="1:17" ht="17.399999999999999" x14ac:dyDescent="0.3">
      <c r="A124" s="102" t="str">
        <f>VLOOKUP(E124,'LISTADO ATM'!$A$2:$C$895,3,0)</f>
        <v>NORTE</v>
      </c>
      <c r="B124" s="111" t="s">
        <v>2586</v>
      </c>
      <c r="C124" s="103">
        <v>44224.603020833332</v>
      </c>
      <c r="D124" s="102" t="s">
        <v>2498</v>
      </c>
      <c r="E124" s="99">
        <v>779</v>
      </c>
      <c r="F124" s="84" t="str">
        <f>VLOOKUP(E124,VIP!$A$2:$O11439,2,0)</f>
        <v>DRBR206</v>
      </c>
      <c r="G124" s="98" t="str">
        <f>VLOOKUP(E124,'LISTADO ATM'!$A$2:$B$894,2,0)</f>
        <v xml:space="preserve">ATM Zona Franca Esperanza I (Mao) </v>
      </c>
      <c r="H124" s="98" t="str">
        <f>VLOOKUP(E124,VIP!$A$2:$O16359,7,FALSE)</f>
        <v>Si</v>
      </c>
      <c r="I124" s="98" t="str">
        <f>VLOOKUP(E124,VIP!$A$2:$O8324,8,FALSE)</f>
        <v>Si</v>
      </c>
      <c r="J124" s="98" t="str">
        <f>VLOOKUP(E124,VIP!$A$2:$O8274,8,FALSE)</f>
        <v>Si</v>
      </c>
      <c r="K124" s="98" t="str">
        <f>VLOOKUP(E124,VIP!$A$2:$O11848,6,0)</f>
        <v>NO</v>
      </c>
      <c r="L124" s="106" t="s">
        <v>2466</v>
      </c>
      <c r="M124" s="105" t="s">
        <v>2473</v>
      </c>
      <c r="N124" s="104" t="s">
        <v>2481</v>
      </c>
      <c r="O124" s="102" t="s">
        <v>2499</v>
      </c>
      <c r="P124" s="102"/>
      <c r="Q124" s="105" t="s">
        <v>2466</v>
      </c>
    </row>
    <row r="125" spans="1:17" ht="17.399999999999999" x14ac:dyDescent="0.3">
      <c r="A125" s="102" t="str">
        <f>VLOOKUP(E125,'LISTADO ATM'!$A$2:$C$895,3,0)</f>
        <v>ESTE</v>
      </c>
      <c r="B125" s="111" t="s">
        <v>2585</v>
      </c>
      <c r="C125" s="103">
        <v>44224.604664351849</v>
      </c>
      <c r="D125" s="102" t="s">
        <v>2477</v>
      </c>
      <c r="E125" s="99">
        <v>795</v>
      </c>
      <c r="F125" s="84" t="str">
        <f>VLOOKUP(E125,VIP!$A$2:$O11438,2,0)</f>
        <v>DRBR795</v>
      </c>
      <c r="G125" s="98" t="str">
        <f>VLOOKUP(E125,'LISTADO ATM'!$A$2:$B$894,2,0)</f>
        <v xml:space="preserve">ATM UNP Guaymate (La Romana) </v>
      </c>
      <c r="H125" s="98" t="str">
        <f>VLOOKUP(E125,VIP!$A$2:$O16358,7,FALSE)</f>
        <v>Si</v>
      </c>
      <c r="I125" s="98" t="str">
        <f>VLOOKUP(E125,VIP!$A$2:$O8323,8,FALSE)</f>
        <v>Si</v>
      </c>
      <c r="J125" s="98" t="str">
        <f>VLOOKUP(E125,VIP!$A$2:$O8273,8,FALSE)</f>
        <v>Si</v>
      </c>
      <c r="K125" s="98" t="str">
        <f>VLOOKUP(E125,VIP!$A$2:$O11847,6,0)</f>
        <v>NO</v>
      </c>
      <c r="L125" s="106" t="s">
        <v>2466</v>
      </c>
      <c r="M125" s="105" t="s">
        <v>2473</v>
      </c>
      <c r="N125" s="104" t="s">
        <v>2481</v>
      </c>
      <c r="O125" s="102" t="s">
        <v>2482</v>
      </c>
      <c r="P125" s="102"/>
      <c r="Q125" s="105" t="s">
        <v>2466</v>
      </c>
    </row>
    <row r="126" spans="1:17" ht="17.399999999999999" x14ac:dyDescent="0.3">
      <c r="A126" s="102" t="str">
        <f>VLOOKUP(E126,'LISTADO ATM'!$A$2:$C$895,3,0)</f>
        <v>NORTE</v>
      </c>
      <c r="B126" s="111" t="s">
        <v>2584</v>
      </c>
      <c r="C126" s="103">
        <v>44224.607106481482</v>
      </c>
      <c r="D126" s="102" t="s">
        <v>2494</v>
      </c>
      <c r="E126" s="99">
        <v>809</v>
      </c>
      <c r="F126" s="84" t="str">
        <f>VLOOKUP(E126,VIP!$A$2:$O11437,2,0)</f>
        <v>DRBR809</v>
      </c>
      <c r="G126" s="98" t="str">
        <f>VLOOKUP(E126,'LISTADO ATM'!$A$2:$B$894,2,0)</f>
        <v>ATM Yoma (Cotuí)</v>
      </c>
      <c r="H126" s="98" t="str">
        <f>VLOOKUP(E126,VIP!$A$2:$O16357,7,FALSE)</f>
        <v>Si</v>
      </c>
      <c r="I126" s="98" t="str">
        <f>VLOOKUP(E126,VIP!$A$2:$O8322,8,FALSE)</f>
        <v>Si</v>
      </c>
      <c r="J126" s="98" t="str">
        <f>VLOOKUP(E126,VIP!$A$2:$O8272,8,FALSE)</f>
        <v>Si</v>
      </c>
      <c r="K126" s="98" t="str">
        <f>VLOOKUP(E126,VIP!$A$2:$O11846,6,0)</f>
        <v>NO</v>
      </c>
      <c r="L126" s="106" t="s">
        <v>2592</v>
      </c>
      <c r="M126" s="105" t="s">
        <v>2473</v>
      </c>
      <c r="N126" s="104" t="s">
        <v>2481</v>
      </c>
      <c r="O126" s="102" t="s">
        <v>2495</v>
      </c>
      <c r="P126" s="102"/>
      <c r="Q126" s="105" t="s">
        <v>2466</v>
      </c>
    </row>
    <row r="127" spans="1:17" ht="17.399999999999999" x14ac:dyDescent="0.3">
      <c r="A127" s="102" t="str">
        <f>VLOOKUP(E127,'LISTADO ATM'!$A$2:$C$895,3,0)</f>
        <v>DISTRITO NACIONAL</v>
      </c>
      <c r="B127" s="111" t="s">
        <v>2583</v>
      </c>
      <c r="C127" s="103">
        <v>44224.609409722223</v>
      </c>
      <c r="D127" s="102" t="s">
        <v>2477</v>
      </c>
      <c r="E127" s="99">
        <v>875</v>
      </c>
      <c r="F127" s="84" t="str">
        <f>VLOOKUP(E127,VIP!$A$2:$O11436,2,0)</f>
        <v>DRBR875</v>
      </c>
      <c r="G127" s="98" t="str">
        <f>VLOOKUP(E127,'LISTADO ATM'!$A$2:$B$894,2,0)</f>
        <v xml:space="preserve">ATM Texaco Aut. Duarte KM 14 1/2 (Los Alcarrizos) </v>
      </c>
      <c r="H127" s="98" t="str">
        <f>VLOOKUP(E127,VIP!$A$2:$O16356,7,FALSE)</f>
        <v>Si</v>
      </c>
      <c r="I127" s="98" t="str">
        <f>VLOOKUP(E127,VIP!$A$2:$O8321,8,FALSE)</f>
        <v>Si</v>
      </c>
      <c r="J127" s="98" t="str">
        <f>VLOOKUP(E127,VIP!$A$2:$O8271,8,FALSE)</f>
        <v>Si</v>
      </c>
      <c r="K127" s="98" t="str">
        <f>VLOOKUP(E127,VIP!$A$2:$O11845,6,0)</f>
        <v>NO</v>
      </c>
      <c r="L127" s="106" t="s">
        <v>2430</v>
      </c>
      <c r="M127" s="105" t="s">
        <v>2473</v>
      </c>
      <c r="N127" s="104" t="s">
        <v>2481</v>
      </c>
      <c r="O127" s="102" t="s">
        <v>2482</v>
      </c>
      <c r="P127" s="102"/>
      <c r="Q127" s="105" t="s">
        <v>2430</v>
      </c>
    </row>
    <row r="128" spans="1:17" ht="17.399999999999999" x14ac:dyDescent="0.3">
      <c r="A128" s="102" t="str">
        <f>VLOOKUP(E128,'LISTADO ATM'!$A$2:$C$895,3,0)</f>
        <v>DISTRITO NACIONAL</v>
      </c>
      <c r="B128" s="111" t="s">
        <v>2582</v>
      </c>
      <c r="C128" s="103">
        <v>44224.611354166664</v>
      </c>
      <c r="D128" s="102" t="s">
        <v>2494</v>
      </c>
      <c r="E128" s="99">
        <v>56</v>
      </c>
      <c r="F128" s="84" t="str">
        <f>VLOOKUP(E128,VIP!$A$2:$O11435,2,0)</f>
        <v>DRBR725</v>
      </c>
      <c r="G128" s="98" t="str">
        <f>VLOOKUP(E128,'LISTADO ATM'!$A$2:$B$894,2,0)</f>
        <v xml:space="preserve">ATM Oficina Villa Mella II </v>
      </c>
      <c r="H128" s="98" t="str">
        <f>VLOOKUP(E128,VIP!$A$2:$O16355,7,FALSE)</f>
        <v>Si</v>
      </c>
      <c r="I128" s="98" t="str">
        <f>VLOOKUP(E128,VIP!$A$2:$O8320,8,FALSE)</f>
        <v>Si</v>
      </c>
      <c r="J128" s="98" t="str">
        <f>VLOOKUP(E128,VIP!$A$2:$O8270,8,FALSE)</f>
        <v>Si</v>
      </c>
      <c r="K128" s="98" t="str">
        <f>VLOOKUP(E128,VIP!$A$2:$O11844,6,0)</f>
        <v>NO</v>
      </c>
      <c r="L128" s="106" t="s">
        <v>2466</v>
      </c>
      <c r="M128" s="105" t="s">
        <v>2473</v>
      </c>
      <c r="N128" s="104" t="s">
        <v>2481</v>
      </c>
      <c r="O128" s="102" t="s">
        <v>2495</v>
      </c>
      <c r="P128" s="102"/>
      <c r="Q128" s="105" t="s">
        <v>2466</v>
      </c>
    </row>
    <row r="129" spans="1:17" ht="17.399999999999999" x14ac:dyDescent="0.3">
      <c r="A129" s="102" t="str">
        <f>VLOOKUP(E129,'LISTADO ATM'!$A$2:$C$895,3,0)</f>
        <v>DISTRITO NACIONAL</v>
      </c>
      <c r="B129" s="111" t="s">
        <v>2581</v>
      </c>
      <c r="C129" s="103">
        <v>44224.61310185185</v>
      </c>
      <c r="D129" s="102" t="s">
        <v>2477</v>
      </c>
      <c r="E129" s="99">
        <v>889</v>
      </c>
      <c r="F129" s="84" t="str">
        <f>VLOOKUP(E129,VIP!$A$2:$O11434,2,0)</f>
        <v>DRBR889</v>
      </c>
      <c r="G129" s="98" t="str">
        <f>VLOOKUP(E129,'LISTADO ATM'!$A$2:$B$894,2,0)</f>
        <v>ATM Oficina Plaza Lama Máximo Gómez II</v>
      </c>
      <c r="H129" s="98" t="str">
        <f>VLOOKUP(E129,VIP!$A$2:$O16354,7,FALSE)</f>
        <v>Si</v>
      </c>
      <c r="I129" s="98" t="str">
        <f>VLOOKUP(E129,VIP!$A$2:$O8319,8,FALSE)</f>
        <v>Si</v>
      </c>
      <c r="J129" s="98" t="str">
        <f>VLOOKUP(E129,VIP!$A$2:$O8269,8,FALSE)</f>
        <v>Si</v>
      </c>
      <c r="K129" s="98" t="str">
        <f>VLOOKUP(E129,VIP!$A$2:$O11843,6,0)</f>
        <v>NO</v>
      </c>
      <c r="L129" s="106" t="s">
        <v>2430</v>
      </c>
      <c r="M129" s="105" t="s">
        <v>2473</v>
      </c>
      <c r="N129" s="104" t="s">
        <v>2481</v>
      </c>
      <c r="O129" s="102" t="s">
        <v>2482</v>
      </c>
      <c r="P129" s="102"/>
      <c r="Q129" s="105" t="s">
        <v>2430</v>
      </c>
    </row>
    <row r="130" spans="1:17" ht="17.399999999999999" x14ac:dyDescent="0.3">
      <c r="A130" s="102" t="str">
        <f>VLOOKUP(E130,'LISTADO ATM'!$A$2:$C$895,3,0)</f>
        <v>DISTRITO NACIONAL</v>
      </c>
      <c r="B130" s="111" t="s">
        <v>2580</v>
      </c>
      <c r="C130" s="103">
        <v>44224.617025462961</v>
      </c>
      <c r="D130" s="102" t="s">
        <v>2477</v>
      </c>
      <c r="E130" s="99">
        <v>993</v>
      </c>
      <c r="F130" s="84" t="str">
        <f>VLOOKUP(E130,VIP!$A$2:$O11433,2,0)</f>
        <v>DRBR993</v>
      </c>
      <c r="G130" s="98" t="str">
        <f>VLOOKUP(E130,'LISTADO ATM'!$A$2:$B$894,2,0)</f>
        <v xml:space="preserve">ATM Centro Medico Integral II </v>
      </c>
      <c r="H130" s="98" t="str">
        <f>VLOOKUP(E130,VIP!$A$2:$O16353,7,FALSE)</f>
        <v>Si</v>
      </c>
      <c r="I130" s="98" t="str">
        <f>VLOOKUP(E130,VIP!$A$2:$O8318,8,FALSE)</f>
        <v>Si</v>
      </c>
      <c r="J130" s="98" t="str">
        <f>VLOOKUP(E130,VIP!$A$2:$O8268,8,FALSE)</f>
        <v>Si</v>
      </c>
      <c r="K130" s="98" t="str">
        <f>VLOOKUP(E130,VIP!$A$2:$O11842,6,0)</f>
        <v>NO</v>
      </c>
      <c r="L130" s="106" t="s">
        <v>2430</v>
      </c>
      <c r="M130" s="121" t="s">
        <v>2544</v>
      </c>
      <c r="N130" s="104" t="s">
        <v>2481</v>
      </c>
      <c r="O130" s="102" t="s">
        <v>2482</v>
      </c>
      <c r="P130" s="102"/>
      <c r="Q130" s="120">
        <v>44224.662685185183</v>
      </c>
    </row>
    <row r="131" spans="1:17" ht="17.399999999999999" x14ac:dyDescent="0.3">
      <c r="A131" s="102" t="str">
        <f>VLOOKUP(E131,'LISTADO ATM'!$A$2:$C$895,3,0)</f>
        <v>DISTRITO NACIONAL</v>
      </c>
      <c r="B131" s="111" t="s">
        <v>2579</v>
      </c>
      <c r="C131" s="103">
        <v>44224.628182870372</v>
      </c>
      <c r="D131" s="102" t="s">
        <v>2189</v>
      </c>
      <c r="E131" s="99">
        <v>769</v>
      </c>
      <c r="F131" s="84" t="str">
        <f>VLOOKUP(E131,VIP!$A$2:$O11432,2,0)</f>
        <v>DRBR769</v>
      </c>
      <c r="G131" s="98" t="str">
        <f>VLOOKUP(E131,'LISTADO ATM'!$A$2:$B$894,2,0)</f>
        <v>ATM UNP Pablo Mella Morales</v>
      </c>
      <c r="H131" s="98" t="str">
        <f>VLOOKUP(E131,VIP!$A$2:$O16352,7,FALSE)</f>
        <v>Si</v>
      </c>
      <c r="I131" s="98" t="str">
        <f>VLOOKUP(E131,VIP!$A$2:$O8317,8,FALSE)</f>
        <v>Si</v>
      </c>
      <c r="J131" s="98" t="str">
        <f>VLOOKUP(E131,VIP!$A$2:$O8267,8,FALSE)</f>
        <v>Si</v>
      </c>
      <c r="K131" s="98" t="str">
        <f>VLOOKUP(E131,VIP!$A$2:$O11841,6,0)</f>
        <v>NO</v>
      </c>
      <c r="L131" s="106" t="s">
        <v>2463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2463</v>
      </c>
    </row>
    <row r="132" spans="1:17" ht="17.399999999999999" x14ac:dyDescent="0.3">
      <c r="A132" s="102" t="str">
        <f>VLOOKUP(E132,'LISTADO ATM'!$A$2:$C$895,3,0)</f>
        <v>SUR</v>
      </c>
      <c r="B132" s="111" t="s">
        <v>2578</v>
      </c>
      <c r="C132" s="103">
        <v>44224.629282407404</v>
      </c>
      <c r="D132" s="102" t="s">
        <v>2189</v>
      </c>
      <c r="E132" s="99">
        <v>48</v>
      </c>
      <c r="F132" s="84" t="str">
        <f>VLOOKUP(E132,VIP!$A$2:$O11431,2,0)</f>
        <v>DRBR048</v>
      </c>
      <c r="G132" s="98" t="str">
        <f>VLOOKUP(E132,'LISTADO ATM'!$A$2:$B$894,2,0)</f>
        <v xml:space="preserve">ATM Autoservicio Neiba I </v>
      </c>
      <c r="H132" s="98" t="str">
        <f>VLOOKUP(E132,VIP!$A$2:$O16351,7,FALSE)</f>
        <v>Si</v>
      </c>
      <c r="I132" s="98" t="str">
        <f>VLOOKUP(E132,VIP!$A$2:$O8316,8,FALSE)</f>
        <v>Si</v>
      </c>
      <c r="J132" s="98" t="str">
        <f>VLOOKUP(E132,VIP!$A$2:$O8266,8,FALSE)</f>
        <v>Si</v>
      </c>
      <c r="K132" s="98" t="str">
        <f>VLOOKUP(E132,VIP!$A$2:$O11840,6,0)</f>
        <v>SI</v>
      </c>
      <c r="L132" s="106" t="s">
        <v>2463</v>
      </c>
      <c r="M132" s="105" t="s">
        <v>2473</v>
      </c>
      <c r="N132" s="104" t="s">
        <v>2481</v>
      </c>
      <c r="O132" s="102" t="s">
        <v>2483</v>
      </c>
      <c r="P132" s="102"/>
      <c r="Q132" s="105" t="s">
        <v>2463</v>
      </c>
    </row>
    <row r="133" spans="1:17" ht="17.399999999999999" x14ac:dyDescent="0.3">
      <c r="A133" s="102" t="str">
        <f>VLOOKUP(E133,'LISTADO ATM'!$A$2:$C$895,3,0)</f>
        <v>NORTE</v>
      </c>
      <c r="B133" s="111" t="s">
        <v>2577</v>
      </c>
      <c r="C133" s="103">
        <v>44224.629814814813</v>
      </c>
      <c r="D133" s="102" t="s">
        <v>2190</v>
      </c>
      <c r="E133" s="99">
        <v>877</v>
      </c>
      <c r="F133" s="84" t="str">
        <f>VLOOKUP(E133,VIP!$A$2:$O11430,2,0)</f>
        <v>DRBR877</v>
      </c>
      <c r="G133" s="98" t="str">
        <f>VLOOKUP(E133,'LISTADO ATM'!$A$2:$B$894,2,0)</f>
        <v xml:space="preserve">ATM Estación Los Samanes (Ranchito, La Vega) </v>
      </c>
      <c r="H133" s="98" t="str">
        <f>VLOOKUP(E133,VIP!$A$2:$O16350,7,FALSE)</f>
        <v>Si</v>
      </c>
      <c r="I133" s="98" t="str">
        <f>VLOOKUP(E133,VIP!$A$2:$O8315,8,FALSE)</f>
        <v>Si</v>
      </c>
      <c r="J133" s="98" t="str">
        <f>VLOOKUP(E133,VIP!$A$2:$O8265,8,FALSE)</f>
        <v>Si</v>
      </c>
      <c r="K133" s="98" t="str">
        <f>VLOOKUP(E133,VIP!$A$2:$O11839,6,0)</f>
        <v>NO</v>
      </c>
      <c r="L133" s="106" t="s">
        <v>2463</v>
      </c>
      <c r="M133" s="105" t="s">
        <v>2473</v>
      </c>
      <c r="N133" s="104" t="s">
        <v>2481</v>
      </c>
      <c r="O133" s="102" t="s">
        <v>2504</v>
      </c>
      <c r="P133" s="102"/>
      <c r="Q133" s="105" t="s">
        <v>2463</v>
      </c>
    </row>
    <row r="134" spans="1:17" ht="17.399999999999999" x14ac:dyDescent="0.3">
      <c r="A134" s="102" t="str">
        <f>VLOOKUP(E134,'LISTADO ATM'!$A$2:$C$895,3,0)</f>
        <v>DISTRITO NACIONAL</v>
      </c>
      <c r="B134" s="111" t="s">
        <v>2576</v>
      </c>
      <c r="C134" s="103">
        <v>44224.631944444445</v>
      </c>
      <c r="D134" s="102" t="s">
        <v>2477</v>
      </c>
      <c r="E134" s="99">
        <v>267</v>
      </c>
      <c r="F134" s="84" t="str">
        <f>VLOOKUP(E134,VIP!$A$2:$O11429,2,0)</f>
        <v>DRBR267</v>
      </c>
      <c r="G134" s="98" t="str">
        <f>VLOOKUP(E134,'LISTADO ATM'!$A$2:$B$894,2,0)</f>
        <v xml:space="preserve">ATM Centro de Caja México </v>
      </c>
      <c r="H134" s="98" t="str">
        <f>VLOOKUP(E134,VIP!$A$2:$O16349,7,FALSE)</f>
        <v>Si</v>
      </c>
      <c r="I134" s="98" t="str">
        <f>VLOOKUP(E134,VIP!$A$2:$O8314,8,FALSE)</f>
        <v>Si</v>
      </c>
      <c r="J134" s="98" t="str">
        <f>VLOOKUP(E134,VIP!$A$2:$O8264,8,FALSE)</f>
        <v>Si</v>
      </c>
      <c r="K134" s="98" t="str">
        <f>VLOOKUP(E134,VIP!$A$2:$O11838,6,0)</f>
        <v>NO</v>
      </c>
      <c r="L134" s="106" t="s">
        <v>2466</v>
      </c>
      <c r="M134" s="105" t="s">
        <v>2473</v>
      </c>
      <c r="N134" s="104" t="s">
        <v>2481</v>
      </c>
      <c r="O134" s="102" t="s">
        <v>2482</v>
      </c>
      <c r="P134" s="102"/>
      <c r="Q134" s="105" t="s">
        <v>2466</v>
      </c>
    </row>
    <row r="135" spans="1:17" ht="17.399999999999999" x14ac:dyDescent="0.3">
      <c r="A135" s="102" t="str">
        <f>VLOOKUP(E135,'LISTADO ATM'!$A$2:$C$895,3,0)</f>
        <v>DISTRITO NACIONAL</v>
      </c>
      <c r="B135" s="111" t="s">
        <v>2575</v>
      </c>
      <c r="C135" s="103">
        <v>44224.632581018515</v>
      </c>
      <c r="D135" s="102" t="s">
        <v>2477</v>
      </c>
      <c r="E135" s="99">
        <v>302</v>
      </c>
      <c r="F135" s="84" t="str">
        <f>VLOOKUP(E135,VIP!$A$2:$O11428,2,0)</f>
        <v>DRBR302</v>
      </c>
      <c r="G135" s="98" t="str">
        <f>VLOOKUP(E135,'LISTADO ATM'!$A$2:$B$894,2,0)</f>
        <v xml:space="preserve">ATM S/M Aprezio Los Mameyes  </v>
      </c>
      <c r="H135" s="98" t="str">
        <f>VLOOKUP(E135,VIP!$A$2:$O16348,7,FALSE)</f>
        <v>Si</v>
      </c>
      <c r="I135" s="98" t="str">
        <f>VLOOKUP(E135,VIP!$A$2:$O8313,8,FALSE)</f>
        <v>Si</v>
      </c>
      <c r="J135" s="98" t="str">
        <f>VLOOKUP(E135,VIP!$A$2:$O8263,8,FALSE)</f>
        <v>Si</v>
      </c>
      <c r="K135" s="98" t="str">
        <f>VLOOKUP(E135,VIP!$A$2:$O11837,6,0)</f>
        <v>NO</v>
      </c>
      <c r="L135" s="106" t="s">
        <v>2466</v>
      </c>
      <c r="M135" s="105" t="s">
        <v>2473</v>
      </c>
      <c r="N135" s="104" t="s">
        <v>2481</v>
      </c>
      <c r="O135" s="102" t="s">
        <v>2482</v>
      </c>
      <c r="P135" s="102"/>
      <c r="Q135" s="105" t="s">
        <v>2466</v>
      </c>
    </row>
    <row r="136" spans="1:17" ht="17.399999999999999" x14ac:dyDescent="0.3">
      <c r="A136" s="102" t="str">
        <f>VLOOKUP(E136,'LISTADO ATM'!$A$2:$C$895,3,0)</f>
        <v>NORTE</v>
      </c>
      <c r="B136" s="111" t="s">
        <v>2574</v>
      </c>
      <c r="C136" s="103">
        <v>44224.646608796298</v>
      </c>
      <c r="D136" s="102" t="s">
        <v>2190</v>
      </c>
      <c r="E136" s="99">
        <v>538</v>
      </c>
      <c r="F136" s="84" t="str">
        <f>VLOOKUP(E136,VIP!$A$2:$O11427,2,0)</f>
        <v>DRBR538</v>
      </c>
      <c r="G136" s="98" t="str">
        <f>VLOOKUP(E136,'LISTADO ATM'!$A$2:$B$894,2,0)</f>
        <v>ATM  Autoservicio San Fco. Macorís</v>
      </c>
      <c r="H136" s="98" t="str">
        <f>VLOOKUP(E136,VIP!$A$2:$O16347,7,FALSE)</f>
        <v>Si</v>
      </c>
      <c r="I136" s="98" t="str">
        <f>VLOOKUP(E136,VIP!$A$2:$O8312,8,FALSE)</f>
        <v>Si</v>
      </c>
      <c r="J136" s="98" t="str">
        <f>VLOOKUP(E136,VIP!$A$2:$O8262,8,FALSE)</f>
        <v>Si</v>
      </c>
      <c r="K136" s="98" t="str">
        <f>VLOOKUP(E136,VIP!$A$2:$O11836,6,0)</f>
        <v>NO</v>
      </c>
      <c r="L136" s="106" t="s">
        <v>2228</v>
      </c>
      <c r="M136" s="105" t="s">
        <v>2473</v>
      </c>
      <c r="N136" s="104" t="s">
        <v>2481</v>
      </c>
      <c r="O136" s="102" t="s">
        <v>2504</v>
      </c>
      <c r="P136" s="102"/>
      <c r="Q136" s="105" t="s">
        <v>2228</v>
      </c>
    </row>
    <row r="137" spans="1:17" ht="17.399999999999999" x14ac:dyDescent="0.3">
      <c r="A137" s="102" t="str">
        <f>VLOOKUP(E137,'LISTADO ATM'!$A$2:$C$895,3,0)</f>
        <v>DISTRITO NACIONAL</v>
      </c>
      <c r="B137" s="111" t="s">
        <v>2573</v>
      </c>
      <c r="C137" s="103">
        <v>44224.647326388891</v>
      </c>
      <c r="D137" s="102" t="s">
        <v>2477</v>
      </c>
      <c r="E137" s="99">
        <v>813</v>
      </c>
      <c r="F137" s="84" t="str">
        <f>VLOOKUP(E137,VIP!$A$2:$O11426,2,0)</f>
        <v>DRBR815</v>
      </c>
      <c r="G137" s="98" t="str">
        <f>VLOOKUP(E137,'LISTADO ATM'!$A$2:$B$894,2,0)</f>
        <v>ATM Occidental Mall</v>
      </c>
      <c r="H137" s="98" t="str">
        <f>VLOOKUP(E137,VIP!$A$2:$O16346,7,FALSE)</f>
        <v>Si</v>
      </c>
      <c r="I137" s="98" t="str">
        <f>VLOOKUP(E137,VIP!$A$2:$O8311,8,FALSE)</f>
        <v>Si</v>
      </c>
      <c r="J137" s="98" t="str">
        <f>VLOOKUP(E137,VIP!$A$2:$O8261,8,FALSE)</f>
        <v>Si</v>
      </c>
      <c r="K137" s="98" t="str">
        <f>VLOOKUP(E137,VIP!$A$2:$O11835,6,0)</f>
        <v>NO</v>
      </c>
      <c r="L137" s="106" t="s">
        <v>2430</v>
      </c>
      <c r="M137" s="105" t="s">
        <v>2473</v>
      </c>
      <c r="N137" s="104" t="s">
        <v>2481</v>
      </c>
      <c r="O137" s="102" t="s">
        <v>2482</v>
      </c>
      <c r="P137" s="102"/>
      <c r="Q137" s="105" t="s">
        <v>2430</v>
      </c>
    </row>
    <row r="138" spans="1:17" ht="17.399999999999999" x14ac:dyDescent="0.3">
      <c r="A138" s="102" t="str">
        <f>VLOOKUP(E138,'LISTADO ATM'!$A$2:$C$895,3,0)</f>
        <v>DISTRITO NACIONAL</v>
      </c>
      <c r="B138" s="111" t="s">
        <v>2572</v>
      </c>
      <c r="C138" s="103">
        <v>44224.647777777776</v>
      </c>
      <c r="D138" s="102" t="s">
        <v>2189</v>
      </c>
      <c r="E138" s="99">
        <v>239</v>
      </c>
      <c r="F138" s="84" t="str">
        <f>VLOOKUP(E138,VIP!$A$2:$O11425,2,0)</f>
        <v>DRBR239</v>
      </c>
      <c r="G138" s="98" t="str">
        <f>VLOOKUP(E138,'LISTADO ATM'!$A$2:$B$894,2,0)</f>
        <v xml:space="preserve">ATM Autobanco Charles de Gaulle </v>
      </c>
      <c r="H138" s="98" t="str">
        <f>VLOOKUP(E138,VIP!$A$2:$O16345,7,FALSE)</f>
        <v>Si</v>
      </c>
      <c r="I138" s="98" t="str">
        <f>VLOOKUP(E138,VIP!$A$2:$O8310,8,FALSE)</f>
        <v>Si</v>
      </c>
      <c r="J138" s="98" t="str">
        <f>VLOOKUP(E138,VIP!$A$2:$O8260,8,FALSE)</f>
        <v>Si</v>
      </c>
      <c r="K138" s="98" t="str">
        <f>VLOOKUP(E138,VIP!$A$2:$O11834,6,0)</f>
        <v>SI</v>
      </c>
      <c r="L138" s="106" t="s">
        <v>2228</v>
      </c>
      <c r="M138" s="105" t="s">
        <v>2473</v>
      </c>
      <c r="N138" s="104" t="s">
        <v>2481</v>
      </c>
      <c r="O138" s="102" t="s">
        <v>2483</v>
      </c>
      <c r="P138" s="102"/>
      <c r="Q138" s="105" t="s">
        <v>2228</v>
      </c>
    </row>
    <row r="139" spans="1:17" ht="17.399999999999999" x14ac:dyDescent="0.3">
      <c r="A139" s="102" t="str">
        <f>VLOOKUP(E139,'LISTADO ATM'!$A$2:$C$895,3,0)</f>
        <v>NORTE</v>
      </c>
      <c r="B139" s="111" t="s">
        <v>2571</v>
      </c>
      <c r="C139" s="103">
        <v>44224.648252314815</v>
      </c>
      <c r="D139" s="102" t="s">
        <v>2190</v>
      </c>
      <c r="E139" s="99">
        <v>679</v>
      </c>
      <c r="F139" s="84" t="str">
        <f>VLOOKUP(E139,VIP!$A$2:$O11424,2,0)</f>
        <v>DRBR679</v>
      </c>
      <c r="G139" s="98" t="str">
        <f>VLOOKUP(E139,'LISTADO ATM'!$A$2:$B$894,2,0)</f>
        <v>ATM Base Aerea Puerto Plata</v>
      </c>
      <c r="H139" s="98" t="str">
        <f>VLOOKUP(E139,VIP!$A$2:$O16344,7,FALSE)</f>
        <v>Si</v>
      </c>
      <c r="I139" s="98" t="str">
        <f>VLOOKUP(E139,VIP!$A$2:$O8309,8,FALSE)</f>
        <v>Si</v>
      </c>
      <c r="J139" s="98" t="str">
        <f>VLOOKUP(E139,VIP!$A$2:$O8259,8,FALSE)</f>
        <v>Si</v>
      </c>
      <c r="K139" s="98" t="str">
        <f>VLOOKUP(E139,VIP!$A$2:$O11833,6,0)</f>
        <v>NO</v>
      </c>
      <c r="L139" s="106" t="s">
        <v>2463</v>
      </c>
      <c r="M139" s="105" t="s">
        <v>2473</v>
      </c>
      <c r="N139" s="104" t="s">
        <v>2481</v>
      </c>
      <c r="O139" s="102" t="s">
        <v>2504</v>
      </c>
      <c r="P139" s="102"/>
      <c r="Q139" s="105" t="s">
        <v>2463</v>
      </c>
    </row>
    <row r="140" spans="1:17" ht="17.399999999999999" x14ac:dyDescent="0.3">
      <c r="A140" s="102" t="str">
        <f>VLOOKUP(E140,'LISTADO ATM'!$A$2:$C$895,3,0)</f>
        <v>NORTE</v>
      </c>
      <c r="B140" s="111" t="s">
        <v>2570</v>
      </c>
      <c r="C140" s="103">
        <v>44224.649629629632</v>
      </c>
      <c r="D140" s="102" t="s">
        <v>2494</v>
      </c>
      <c r="E140" s="99">
        <v>950</v>
      </c>
      <c r="F140" s="84" t="str">
        <f>VLOOKUP(E140,VIP!$A$2:$O11423,2,0)</f>
        <v>DRBR12G</v>
      </c>
      <c r="G140" s="98" t="str">
        <f>VLOOKUP(E140,'LISTADO ATM'!$A$2:$B$894,2,0)</f>
        <v xml:space="preserve">ATM Oficina Monterrico </v>
      </c>
      <c r="H140" s="98" t="str">
        <f>VLOOKUP(E140,VIP!$A$2:$O16343,7,FALSE)</f>
        <v>Si</v>
      </c>
      <c r="I140" s="98" t="str">
        <f>VLOOKUP(E140,VIP!$A$2:$O8308,8,FALSE)</f>
        <v>Si</v>
      </c>
      <c r="J140" s="98" t="str">
        <f>VLOOKUP(E140,VIP!$A$2:$O8258,8,FALSE)</f>
        <v>Si</v>
      </c>
      <c r="K140" s="98" t="str">
        <f>VLOOKUP(E140,VIP!$A$2:$O11832,6,0)</f>
        <v>SI</v>
      </c>
      <c r="L140" s="106" t="s">
        <v>2430</v>
      </c>
      <c r="M140" s="105" t="s">
        <v>2473</v>
      </c>
      <c r="N140" s="104" t="s">
        <v>2481</v>
      </c>
      <c r="O140" s="102" t="s">
        <v>2495</v>
      </c>
      <c r="P140" s="102"/>
      <c r="Q140" s="105" t="s">
        <v>2430</v>
      </c>
    </row>
  </sheetData>
  <autoFilter ref="A4:Q34">
    <sortState ref="A5:Q140">
      <sortCondition ref="C4:C3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34 B66:B1048576">
    <cfRule type="duplicateValues" dxfId="177" priority="2145"/>
  </conditionalFormatting>
  <conditionalFormatting sqref="B5:B34 B66:B1048576">
    <cfRule type="duplicateValues" dxfId="176" priority="329585"/>
  </conditionalFormatting>
  <conditionalFormatting sqref="B1:B34 B66:B1048576">
    <cfRule type="duplicateValues" dxfId="175" priority="329597"/>
    <cfRule type="duplicateValues" dxfId="174" priority="329598"/>
    <cfRule type="duplicateValues" dxfId="173" priority="329599"/>
  </conditionalFormatting>
  <conditionalFormatting sqref="B1:B34 B66:B1048576">
    <cfRule type="duplicateValues" dxfId="172" priority="329609"/>
    <cfRule type="duplicateValues" dxfId="171" priority="329610"/>
  </conditionalFormatting>
  <conditionalFormatting sqref="B5:B34 B66:B1048576">
    <cfRule type="duplicateValues" dxfId="170" priority="329617"/>
    <cfRule type="duplicateValues" dxfId="169" priority="329618"/>
    <cfRule type="duplicateValues" dxfId="168" priority="329619"/>
  </conditionalFormatting>
  <conditionalFormatting sqref="B5:B34 B66:B1048576">
    <cfRule type="duplicateValues" dxfId="167" priority="1154"/>
    <cfRule type="duplicateValues" dxfId="166" priority="1155"/>
  </conditionalFormatting>
  <conditionalFormatting sqref="B66:B1048576">
    <cfRule type="duplicateValues" dxfId="165" priority="1052"/>
  </conditionalFormatting>
  <conditionalFormatting sqref="E141:E1048576 E1:E62">
    <cfRule type="duplicateValues" dxfId="164" priority="181"/>
  </conditionalFormatting>
  <conditionalFormatting sqref="E141:E1048576">
    <cfRule type="duplicateValues" dxfId="163" priority="344685"/>
  </conditionalFormatting>
  <conditionalFormatting sqref="E141:E1048576 E1:E62">
    <cfRule type="duplicateValues" dxfId="162" priority="344688"/>
    <cfRule type="duplicateValues" dxfId="161" priority="344689"/>
  </conditionalFormatting>
  <conditionalFormatting sqref="E141:E1048576 E5:E62">
    <cfRule type="duplicateValues" dxfId="160" priority="344694"/>
    <cfRule type="duplicateValues" dxfId="159" priority="344695"/>
  </conditionalFormatting>
  <conditionalFormatting sqref="E141:E1048576 E5:E62">
    <cfRule type="duplicateValues" dxfId="158" priority="344698"/>
  </conditionalFormatting>
  <conditionalFormatting sqref="E141:E1048576 E1:E62">
    <cfRule type="duplicateValues" dxfId="157" priority="344700"/>
    <cfRule type="duplicateValues" dxfId="156" priority="344701"/>
    <cfRule type="duplicateValues" dxfId="155" priority="344702"/>
  </conditionalFormatting>
  <conditionalFormatting sqref="E141:E1048576 E5:E62">
    <cfRule type="duplicateValues" dxfId="154" priority="344709"/>
    <cfRule type="duplicateValues" dxfId="153" priority="344710"/>
    <cfRule type="duplicateValues" dxfId="152" priority="344711"/>
  </conditionalFormatting>
  <conditionalFormatting sqref="E141:E1048576">
    <cfRule type="duplicateValues" dxfId="151" priority="344717"/>
    <cfRule type="duplicateValues" dxfId="150" priority="344718"/>
    <cfRule type="duplicateValues" dxfId="149" priority="344719"/>
  </conditionalFormatting>
  <conditionalFormatting sqref="B56:B63">
    <cfRule type="duplicateValues" dxfId="148" priority="344753"/>
  </conditionalFormatting>
  <conditionalFormatting sqref="B56:B63">
    <cfRule type="duplicateValues" dxfId="147" priority="344757"/>
    <cfRule type="duplicateValues" dxfId="146" priority="344758"/>
    <cfRule type="duplicateValues" dxfId="145" priority="344759"/>
  </conditionalFormatting>
  <conditionalFormatting sqref="B56:B63">
    <cfRule type="duplicateValues" dxfId="144" priority="344763"/>
    <cfRule type="duplicateValues" dxfId="143" priority="344764"/>
  </conditionalFormatting>
  <conditionalFormatting sqref="B5:B34">
    <cfRule type="duplicateValues" dxfId="142" priority="344995"/>
  </conditionalFormatting>
  <conditionalFormatting sqref="B5:B34">
    <cfRule type="duplicateValues" dxfId="141" priority="344997"/>
    <cfRule type="duplicateValues" dxfId="140" priority="344998"/>
    <cfRule type="duplicateValues" dxfId="139" priority="344999"/>
  </conditionalFormatting>
  <conditionalFormatting sqref="B5:B34">
    <cfRule type="duplicateValues" dxfId="138" priority="345003"/>
    <cfRule type="duplicateValues" dxfId="137" priority="345004"/>
  </conditionalFormatting>
  <conditionalFormatting sqref="E63:E64">
    <cfRule type="duplicateValues" dxfId="136" priority="345036"/>
  </conditionalFormatting>
  <conditionalFormatting sqref="E63:E64">
    <cfRule type="duplicateValues" dxfId="135" priority="345076"/>
    <cfRule type="duplicateValues" dxfId="134" priority="345077"/>
  </conditionalFormatting>
  <conditionalFormatting sqref="E63:E64">
    <cfRule type="duplicateValues" dxfId="133" priority="345081"/>
    <cfRule type="duplicateValues" dxfId="132" priority="345082"/>
    <cfRule type="duplicateValues" dxfId="131" priority="345083"/>
  </conditionalFormatting>
  <conditionalFormatting sqref="B35:B55">
    <cfRule type="duplicateValues" dxfId="130" priority="345098"/>
  </conditionalFormatting>
  <conditionalFormatting sqref="B35:B55">
    <cfRule type="duplicateValues" dxfId="129" priority="345102"/>
    <cfRule type="duplicateValues" dxfId="128" priority="345103"/>
    <cfRule type="duplicateValues" dxfId="127" priority="345104"/>
  </conditionalFormatting>
  <conditionalFormatting sqref="B35:B55">
    <cfRule type="duplicateValues" dxfId="126" priority="345108"/>
    <cfRule type="duplicateValues" dxfId="125" priority="345109"/>
  </conditionalFormatting>
  <conditionalFormatting sqref="E5:E62">
    <cfRule type="duplicateValues" dxfId="124" priority="345158"/>
    <cfRule type="duplicateValues" dxfId="123" priority="345159"/>
  </conditionalFormatting>
  <conditionalFormatting sqref="E5:E62">
    <cfRule type="duplicateValues" dxfId="122" priority="345162"/>
  </conditionalFormatting>
  <conditionalFormatting sqref="E65:E75">
    <cfRule type="duplicateValues" dxfId="121" priority="345238"/>
  </conditionalFormatting>
  <conditionalFormatting sqref="E65:E75">
    <cfRule type="duplicateValues" dxfId="120" priority="345240"/>
    <cfRule type="duplicateValues" dxfId="119" priority="345241"/>
  </conditionalFormatting>
  <conditionalFormatting sqref="E65:E75">
    <cfRule type="duplicateValues" dxfId="118" priority="345244"/>
    <cfRule type="duplicateValues" dxfId="117" priority="345245"/>
    <cfRule type="duplicateValues" dxfId="116" priority="345246"/>
  </conditionalFormatting>
  <conditionalFormatting sqref="E76:E97">
    <cfRule type="duplicateValues" dxfId="115" priority="30"/>
  </conditionalFormatting>
  <conditionalFormatting sqref="E76:E97">
    <cfRule type="duplicateValues" dxfId="114" priority="28"/>
    <cfRule type="duplicateValues" dxfId="113" priority="29"/>
  </conditionalFormatting>
  <conditionalFormatting sqref="E76:E97">
    <cfRule type="duplicateValues" dxfId="112" priority="25"/>
    <cfRule type="duplicateValues" dxfId="111" priority="26"/>
    <cfRule type="duplicateValues" dxfId="110" priority="27"/>
  </conditionalFormatting>
  <conditionalFormatting sqref="E98:E118">
    <cfRule type="duplicateValues" dxfId="109" priority="24"/>
  </conditionalFormatting>
  <conditionalFormatting sqref="E98:E118">
    <cfRule type="duplicateValues" dxfId="108" priority="22"/>
    <cfRule type="duplicateValues" dxfId="107" priority="23"/>
  </conditionalFormatting>
  <conditionalFormatting sqref="E98:E118">
    <cfRule type="duplicateValues" dxfId="106" priority="19"/>
    <cfRule type="duplicateValues" dxfId="105" priority="20"/>
    <cfRule type="duplicateValues" dxfId="104" priority="21"/>
  </conditionalFormatting>
  <conditionalFormatting sqref="B119">
    <cfRule type="duplicateValues" dxfId="103" priority="18"/>
  </conditionalFormatting>
  <conditionalFormatting sqref="B119">
    <cfRule type="duplicateValues" dxfId="102" priority="15"/>
    <cfRule type="duplicateValues" dxfId="101" priority="16"/>
    <cfRule type="duplicateValues" dxfId="100" priority="17"/>
  </conditionalFormatting>
  <conditionalFormatting sqref="B119">
    <cfRule type="duplicateValues" dxfId="99" priority="13"/>
    <cfRule type="duplicateValues" dxfId="98" priority="14"/>
  </conditionalFormatting>
  <conditionalFormatting sqref="B64:B140">
    <cfRule type="duplicateValues" dxfId="11" priority="345310"/>
  </conditionalFormatting>
  <conditionalFormatting sqref="B64:B140">
    <cfRule type="duplicateValues" dxfId="10" priority="345312"/>
    <cfRule type="duplicateValues" dxfId="9" priority="345313"/>
    <cfRule type="duplicateValues" dxfId="8" priority="345314"/>
  </conditionalFormatting>
  <conditionalFormatting sqref="B64:B140">
    <cfRule type="duplicateValues" dxfId="7" priority="345318"/>
    <cfRule type="duplicateValues" dxfId="6" priority="345319"/>
  </conditionalFormatting>
  <conditionalFormatting sqref="E119:E140">
    <cfRule type="duplicateValues" dxfId="5" priority="345322"/>
  </conditionalFormatting>
  <conditionalFormatting sqref="E119:E140">
    <cfRule type="duplicateValues" dxfId="4" priority="345324"/>
    <cfRule type="duplicateValues" dxfId="3" priority="345325"/>
  </conditionalFormatting>
  <conditionalFormatting sqref="E119:E140">
    <cfRule type="duplicateValues" dxfId="2" priority="345328"/>
    <cfRule type="duplicateValues" dxfId="1" priority="345329"/>
    <cfRule type="duplicateValues" dxfId="0" priority="34533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2" t="s">
        <v>0</v>
      </c>
      <c r="B1" s="15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4" t="s">
        <v>8</v>
      </c>
      <c r="B9" s="15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6" t="s">
        <v>9</v>
      </c>
      <c r="B14" s="15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="80" zoomScaleNormal="80" workbookViewId="0">
      <selection activeCell="A3" sqref="A3:E3"/>
    </sheetView>
  </sheetViews>
  <sheetFormatPr baseColWidth="10" defaultColWidth="52.6640625" defaultRowHeight="14.4" x14ac:dyDescent="0.3"/>
  <cols>
    <col min="1" max="1" width="25.6640625" style="86" bestFit="1" customWidth="1"/>
    <col min="2" max="2" width="21.6640625" style="108" bestFit="1" customWidth="1"/>
    <col min="3" max="3" width="56.44140625" style="86" bestFit="1" customWidth="1"/>
    <col min="4" max="4" width="39.33203125" style="86" bestFit="1" customWidth="1"/>
    <col min="5" max="5" width="23.33203125" style="86" customWidth="1"/>
    <col min="6" max="16384" width="52.6640625" style="86"/>
  </cols>
  <sheetData>
    <row r="1" spans="1:5" ht="23.4" x14ac:dyDescent="0.3">
      <c r="A1" s="128" t="s">
        <v>2479</v>
      </c>
      <c r="B1" s="129"/>
      <c r="C1" s="129"/>
      <c r="D1" s="129"/>
      <c r="E1" s="130"/>
    </row>
    <row r="2" spans="1:5" ht="23.4" x14ac:dyDescent="0.3">
      <c r="A2" s="128" t="s">
        <v>2158</v>
      </c>
      <c r="B2" s="129"/>
      <c r="C2" s="129"/>
      <c r="D2" s="129"/>
      <c r="E2" s="130"/>
    </row>
    <row r="3" spans="1:5" ht="26.4" x14ac:dyDescent="0.3">
      <c r="A3" s="131" t="s">
        <v>2479</v>
      </c>
      <c r="B3" s="132"/>
      <c r="C3" s="132"/>
      <c r="D3" s="132"/>
      <c r="E3" s="133"/>
    </row>
    <row r="4" spans="1:5" x14ac:dyDescent="0.3">
      <c r="E4" s="108"/>
    </row>
    <row r="5" spans="1:5" ht="18" thickBot="1" x14ac:dyDescent="0.35">
      <c r="A5" s="87" t="s">
        <v>2423</v>
      </c>
      <c r="B5" s="107" t="s">
        <v>2506</v>
      </c>
      <c r="C5" s="88"/>
      <c r="D5" s="89"/>
      <c r="E5" s="90"/>
    </row>
    <row r="6" spans="1:5" ht="18" thickBot="1" x14ac:dyDescent="0.35">
      <c r="A6" s="87" t="s">
        <v>2424</v>
      </c>
      <c r="B6" s="107" t="s">
        <v>2508</v>
      </c>
      <c r="C6" s="88"/>
      <c r="D6" s="89"/>
      <c r="E6" s="90"/>
    </row>
    <row r="7" spans="1:5" ht="15" thickBot="1" x14ac:dyDescent="0.35">
      <c r="E7" s="108"/>
    </row>
    <row r="8" spans="1:5" ht="18" thickBot="1" x14ac:dyDescent="0.35">
      <c r="A8" s="134" t="s">
        <v>2425</v>
      </c>
      <c r="B8" s="135"/>
      <c r="C8" s="135"/>
      <c r="D8" s="135"/>
      <c r="E8" s="136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" thickBot="1" x14ac:dyDescent="0.35">
      <c r="A11" s="95" t="s">
        <v>2428</v>
      </c>
      <c r="B11" s="117">
        <f>COUNT(B10:B10)</f>
        <v>0</v>
      </c>
      <c r="C11" s="141"/>
      <c r="D11" s="142"/>
      <c r="E11" s="143"/>
    </row>
    <row r="12" spans="1:5" ht="15" thickBot="1" x14ac:dyDescent="0.35">
      <c r="E12" s="108"/>
    </row>
    <row r="13" spans="1:5" ht="18" thickBot="1" x14ac:dyDescent="0.35">
      <c r="A13" s="134" t="s">
        <v>2430</v>
      </c>
      <c r="B13" s="135"/>
      <c r="C13" s="135"/>
      <c r="D13" s="135"/>
      <c r="E13" s="136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99" t="str">
        <f>VLOOKUP(B15,'[1]LISTADO ATM'!$A$2:$C$817,3,0)</f>
        <v>DISTRITO NACIONAL</v>
      </c>
      <c r="B15" s="99">
        <v>338</v>
      </c>
      <c r="C15" s="112" t="str">
        <f>VLOOKUP(B15,'[1]LISTADO ATM'!$A$2:$B$816,2,0)</f>
        <v>ATM S/M Aprezio Pantoja</v>
      </c>
      <c r="D15" s="113" t="s">
        <v>2455</v>
      </c>
      <c r="E15" s="99">
        <v>335771642</v>
      </c>
    </row>
    <row r="16" spans="1:5" ht="17.399999999999999" x14ac:dyDescent="0.3">
      <c r="A16" s="99" t="str">
        <f>VLOOKUP(B16,'[1]LISTADO ATM'!$A$2:$C$817,3,0)</f>
        <v>DISTRITO NACIONAL</v>
      </c>
      <c r="B16" s="99">
        <v>930</v>
      </c>
      <c r="C16" s="112" t="str">
        <f>VLOOKUP(B16,'[1]LISTADO ATM'!$A$2:$B$816,2,0)</f>
        <v>ATM Oficina Plaza Spring Center</v>
      </c>
      <c r="D16" s="113" t="s">
        <v>2455</v>
      </c>
      <c r="E16" s="99">
        <v>335771804</v>
      </c>
    </row>
    <row r="17" spans="1:5" ht="17.399999999999999" x14ac:dyDescent="0.3">
      <c r="A17" s="99" t="str">
        <f>VLOOKUP(B17,'[1]LISTADO ATM'!$A$2:$C$817,3,0)</f>
        <v>ESTE</v>
      </c>
      <c r="B17" s="99">
        <v>330</v>
      </c>
      <c r="C17" s="112" t="str">
        <f>VLOOKUP(B17,'[1]LISTADO ATM'!$A$2:$B$816,2,0)</f>
        <v xml:space="preserve">ATM Oficina Boulevard (Higuey) </v>
      </c>
      <c r="D17" s="113" t="s">
        <v>2455</v>
      </c>
      <c r="E17" s="99">
        <v>335772394</v>
      </c>
    </row>
    <row r="18" spans="1:5" ht="17.399999999999999" x14ac:dyDescent="0.3">
      <c r="A18" s="99" t="str">
        <f>VLOOKUP(B18,'[1]LISTADO ATM'!$A$2:$C$817,3,0)</f>
        <v>DISTRITO NACIONAL</v>
      </c>
      <c r="B18" s="99">
        <v>165</v>
      </c>
      <c r="C18" s="112" t="str">
        <f>VLOOKUP(B18,'[1]LISTADO ATM'!$A$2:$B$816,2,0)</f>
        <v>ATM Autoservicio Megacentro</v>
      </c>
      <c r="D18" s="113" t="s">
        <v>2455</v>
      </c>
      <c r="E18" s="99">
        <v>335772906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2" t="str">
        <f>VLOOKUP(B19,'[1]LISTADO ATM'!$A$2:$B$816,2,0)</f>
        <v xml:space="preserve">ATM IAD </v>
      </c>
      <c r="D19" s="113" t="s">
        <v>2455</v>
      </c>
      <c r="E19" s="99">
        <v>335773720</v>
      </c>
    </row>
    <row r="20" spans="1:5" ht="17.399999999999999" x14ac:dyDescent="0.3">
      <c r="A20" s="99" t="str">
        <f>VLOOKUP(B20,'[1]LISTADO ATM'!$A$2:$C$817,3,0)</f>
        <v>DISTRITO NACIONAL</v>
      </c>
      <c r="B20" s="99">
        <v>231</v>
      </c>
      <c r="C20" s="112" t="str">
        <f>VLOOKUP(B20,'[1]LISTADO ATM'!$A$2:$B$816,2,0)</f>
        <v xml:space="preserve">ATM Oficina Zona Oriental </v>
      </c>
      <c r="D20" s="113" t="s">
        <v>2455</v>
      </c>
      <c r="E20" s="99">
        <v>335773853</v>
      </c>
    </row>
    <row r="21" spans="1:5" ht="17.399999999999999" x14ac:dyDescent="0.3">
      <c r="A21" s="99" t="str">
        <f>VLOOKUP(B21,'[1]LISTADO ATM'!$A$2:$C$817,3,0)</f>
        <v>DISTRITO NACIONAL</v>
      </c>
      <c r="B21" s="99">
        <v>811</v>
      </c>
      <c r="C21" s="112" t="str">
        <f>VLOOKUP(B21,'[1]LISTADO ATM'!$A$2:$B$816,2,0)</f>
        <v xml:space="preserve">ATM Almacenes Unidos </v>
      </c>
      <c r="D21" s="113" t="s">
        <v>2455</v>
      </c>
      <c r="E21" s="99">
        <v>335773829</v>
      </c>
    </row>
    <row r="22" spans="1:5" ht="17.399999999999999" x14ac:dyDescent="0.3">
      <c r="A22" s="99" t="str">
        <f>VLOOKUP(B22,'[1]LISTADO ATM'!$A$2:$C$817,3,0)</f>
        <v>DISTRITO NACIONAL</v>
      </c>
      <c r="B22" s="99">
        <v>325</v>
      </c>
      <c r="C22" s="112" t="str">
        <f>VLOOKUP(B22,'[1]LISTADO ATM'!$A$2:$B$816,2,0)</f>
        <v>ATM Casa Edwin</v>
      </c>
      <c r="D22" s="113" t="s">
        <v>2455</v>
      </c>
      <c r="E22" s="99">
        <v>335773905</v>
      </c>
    </row>
    <row r="23" spans="1:5" ht="17.399999999999999" x14ac:dyDescent="0.3">
      <c r="A23" s="99" t="str">
        <f>VLOOKUP(B23,'[1]LISTADO ATM'!$A$2:$C$817,3,0)</f>
        <v>NORTE</v>
      </c>
      <c r="B23" s="99">
        <v>747</v>
      </c>
      <c r="C23" s="112" t="str">
        <f>VLOOKUP(B23,'[1]LISTADO ATM'!$A$2:$B$816,2,0)</f>
        <v xml:space="preserve">ATM Club BR (Santiago) </v>
      </c>
      <c r="D23" s="113" t="s">
        <v>2455</v>
      </c>
      <c r="E23" s="99">
        <v>335773914</v>
      </c>
    </row>
    <row r="24" spans="1:5" ht="17.399999999999999" x14ac:dyDescent="0.3">
      <c r="A24" s="99" t="str">
        <f>VLOOKUP(B24,'[1]LISTADO ATM'!$A$2:$C$817,3,0)</f>
        <v>DISTRITO NACIONAL</v>
      </c>
      <c r="B24" s="99">
        <v>620</v>
      </c>
      <c r="C24" s="112" t="str">
        <f>VLOOKUP(B24,'[1]LISTADO ATM'!$A$2:$B$816,2,0)</f>
        <v xml:space="preserve">ATM Ministerio de Medio Ambiente </v>
      </c>
      <c r="D24" s="113" t="s">
        <v>2455</v>
      </c>
      <c r="E24" s="99">
        <v>335773922</v>
      </c>
    </row>
    <row r="25" spans="1:5" ht="18" thickBot="1" x14ac:dyDescent="0.35">
      <c r="A25" s="114" t="s">
        <v>2428</v>
      </c>
      <c r="B25" s="117">
        <f>COUNT(B15:B24)</f>
        <v>10</v>
      </c>
      <c r="C25" s="115"/>
      <c r="D25" s="115"/>
      <c r="E25" s="115"/>
    </row>
    <row r="26" spans="1:5" ht="15" thickBot="1" x14ac:dyDescent="0.35">
      <c r="E26" s="108"/>
    </row>
    <row r="27" spans="1:5" ht="18" thickBot="1" x14ac:dyDescent="0.35">
      <c r="A27" s="134" t="s">
        <v>2431</v>
      </c>
      <c r="B27" s="135"/>
      <c r="C27" s="135"/>
      <c r="D27" s="135"/>
      <c r="E27" s="136"/>
    </row>
    <row r="28" spans="1:5" ht="17.399999999999999" x14ac:dyDescent="0.3">
      <c r="A28" s="91" t="s">
        <v>15</v>
      </c>
      <c r="B28" s="91" t="s">
        <v>2426</v>
      </c>
      <c r="C28" s="92" t="s">
        <v>46</v>
      </c>
      <c r="D28" s="92" t="s">
        <v>2433</v>
      </c>
      <c r="E28" s="92" t="s">
        <v>2427</v>
      </c>
    </row>
    <row r="29" spans="1:5" ht="17.399999999999999" x14ac:dyDescent="0.3">
      <c r="A29" s="112" t="str">
        <f>VLOOKUP(B29,'[1]LISTADO ATM'!$A$2:$C$817,3,0)</f>
        <v>DISTRITO NACIONAL</v>
      </c>
      <c r="B29" s="112">
        <v>719</v>
      </c>
      <c r="C29" s="112" t="str">
        <f>VLOOKUP(B29,'[1]LISTADO ATM'!$A$2:$B$816,2,0)</f>
        <v xml:space="preserve">ATM Ayuntamiento Municipal San Luís </v>
      </c>
      <c r="D29" s="112" t="s">
        <v>2459</v>
      </c>
      <c r="E29" s="99">
        <v>335769547</v>
      </c>
    </row>
    <row r="30" spans="1:5" ht="17.399999999999999" x14ac:dyDescent="0.3">
      <c r="A30" s="112" t="str">
        <f>VLOOKUP(B30,'[1]LISTADO ATM'!$A$2:$C$817,3,0)</f>
        <v>DISTRITO NACIONAL</v>
      </c>
      <c r="B30" s="112">
        <v>406</v>
      </c>
      <c r="C30" s="112" t="str">
        <f>VLOOKUP(B30,'[1]LISTADO ATM'!$A$2:$B$816,2,0)</f>
        <v xml:space="preserve">ATM UNP Plaza Lama Máximo Gómez </v>
      </c>
      <c r="D30" s="112" t="s">
        <v>2459</v>
      </c>
      <c r="E30" s="77">
        <v>335772891</v>
      </c>
    </row>
    <row r="31" spans="1:5" ht="17.399999999999999" x14ac:dyDescent="0.3">
      <c r="A31" s="112" t="str">
        <f>VLOOKUP(B31,'[1]LISTADO ATM'!$A$2:$C$817,3,0)</f>
        <v>DISTRITO NACIONAL</v>
      </c>
      <c r="B31" s="112">
        <v>152</v>
      </c>
      <c r="C31" s="112" t="str">
        <f>VLOOKUP(B31,'[1]LISTADO ATM'!$A$2:$B$816,2,0)</f>
        <v xml:space="preserve">ATM Kiosco Megacentro II </v>
      </c>
      <c r="D31" s="112" t="s">
        <v>2459</v>
      </c>
      <c r="E31" s="77">
        <v>335773432</v>
      </c>
    </row>
    <row r="32" spans="1:5" ht="17.399999999999999" x14ac:dyDescent="0.3">
      <c r="A32" s="112" t="str">
        <f>VLOOKUP(B32,'[1]LISTADO ATM'!$A$2:$C$817,3,0)</f>
        <v>DISTRITO NACIONAL</v>
      </c>
      <c r="B32" s="99">
        <v>314</v>
      </c>
      <c r="C32" s="112" t="str">
        <f>VLOOKUP(B32,'[1]LISTADO ATM'!$A$2:$B$816,2,0)</f>
        <v xml:space="preserve">ATM UNP Cambita Garabito (San Cristóbal) </v>
      </c>
      <c r="D32" s="112" t="s">
        <v>2459</v>
      </c>
      <c r="E32" s="77">
        <v>335773941</v>
      </c>
    </row>
    <row r="33" spans="1:5" ht="18" thickBot="1" x14ac:dyDescent="0.35">
      <c r="A33" s="95" t="s">
        <v>2428</v>
      </c>
      <c r="B33" s="117">
        <f>COUNT(B29:B32)</f>
        <v>4</v>
      </c>
      <c r="C33" s="115"/>
      <c r="D33" s="93"/>
      <c r="E33" s="94"/>
    </row>
    <row r="34" spans="1:5" ht="15" thickBot="1" x14ac:dyDescent="0.35">
      <c r="E34" s="108"/>
    </row>
    <row r="35" spans="1:5" ht="18" thickBot="1" x14ac:dyDescent="0.35">
      <c r="A35" s="144" t="s">
        <v>2429</v>
      </c>
      <c r="B35" s="145"/>
      <c r="E35" s="108"/>
    </row>
    <row r="36" spans="1:5" ht="18" thickBot="1" x14ac:dyDescent="0.35">
      <c r="A36" s="146">
        <f>+B25+B33</f>
        <v>14</v>
      </c>
      <c r="B36" s="147"/>
      <c r="E36" s="108"/>
    </row>
    <row r="37" spans="1:5" ht="15" thickBot="1" x14ac:dyDescent="0.35">
      <c r="E37" s="108"/>
    </row>
    <row r="38" spans="1:5" ht="18" thickBot="1" x14ac:dyDescent="0.35">
      <c r="A38" s="134" t="s">
        <v>2432</v>
      </c>
      <c r="B38" s="135"/>
      <c r="C38" s="135"/>
      <c r="D38" s="135"/>
      <c r="E38" s="136"/>
    </row>
    <row r="39" spans="1:5" ht="17.399999999999999" x14ac:dyDescent="0.3">
      <c r="A39" s="91" t="s">
        <v>15</v>
      </c>
      <c r="B39" s="96" t="s">
        <v>2426</v>
      </c>
      <c r="C39" s="96" t="s">
        <v>46</v>
      </c>
      <c r="D39" s="137" t="s">
        <v>2433</v>
      </c>
      <c r="E39" s="138"/>
    </row>
    <row r="40" spans="1:5" ht="17.399999999999999" x14ac:dyDescent="0.3">
      <c r="A40" s="99" t="str">
        <f>VLOOKUP(B40,'[1]LISTADO ATM'!$A$2:$C$817,3,0)</f>
        <v>ESTE</v>
      </c>
      <c r="B40" s="99">
        <v>673</v>
      </c>
      <c r="C40" s="112" t="str">
        <f>VLOOKUP(B40,'[1]LISTADO ATM'!$A$2:$B$816,2,0)</f>
        <v>ATM Clínica Dr. Cruz Jiminián</v>
      </c>
      <c r="D40" s="139" t="s">
        <v>2476</v>
      </c>
      <c r="E40" s="140"/>
    </row>
    <row r="41" spans="1:5" ht="17.399999999999999" x14ac:dyDescent="0.3">
      <c r="A41" s="99" t="str">
        <f>VLOOKUP(B41,'[1]LISTADO ATM'!$A$2:$C$817,3,0)</f>
        <v>NORTE</v>
      </c>
      <c r="B41" s="99">
        <v>872</v>
      </c>
      <c r="C41" s="112" t="str">
        <f>VLOOKUP(B41,'[1]LISTADO ATM'!$A$2:$B$816,2,0)</f>
        <v xml:space="preserve">ATM Zona Franca Pisano II (Santiago) </v>
      </c>
      <c r="D41" s="139" t="s">
        <v>2476</v>
      </c>
      <c r="E41" s="140"/>
    </row>
    <row r="42" spans="1:5" ht="17.399999999999999" x14ac:dyDescent="0.3">
      <c r="A42" s="99" t="str">
        <f>VLOOKUP(B42,'[1]LISTADO ATM'!$A$2:$C$817,3,0)</f>
        <v>DISTRITO NACIONAL</v>
      </c>
      <c r="B42" s="99">
        <v>648</v>
      </c>
      <c r="C42" s="112" t="str">
        <f>VLOOKUP(B42,'[1]LISTADO ATM'!$A$2:$B$816,2,0)</f>
        <v xml:space="preserve">ATM Hermandad de Pensionados </v>
      </c>
      <c r="D42" s="139" t="s">
        <v>2500</v>
      </c>
      <c r="E42" s="140"/>
    </row>
    <row r="43" spans="1:5" ht="17.399999999999999" x14ac:dyDescent="0.3">
      <c r="A43" s="99" t="str">
        <f>VLOOKUP(B43,'[1]LISTADO ATM'!$A$2:$C$817,3,0)</f>
        <v>DISTRITO NACIONAL</v>
      </c>
      <c r="B43" s="99">
        <v>382</v>
      </c>
      <c r="C43" s="112" t="str">
        <f>VLOOKUP(B43,'[1]LISTADO ATM'!$A$2:$B$816,2,0)</f>
        <v>ATM Estación del Metro María Montés</v>
      </c>
      <c r="D43" s="139" t="s">
        <v>2500</v>
      </c>
      <c r="E43" s="140"/>
    </row>
    <row r="44" spans="1:5" ht="17.399999999999999" x14ac:dyDescent="0.3">
      <c r="A44" s="99" t="str">
        <f>VLOOKUP(B44,'[1]LISTADO ATM'!$A$2:$C$817,3,0)</f>
        <v>NORTE</v>
      </c>
      <c r="B44" s="99">
        <v>285</v>
      </c>
      <c r="C44" s="112" t="str">
        <f>VLOOKUP(B44,'[1]LISTADO ATM'!$A$2:$B$816,2,0)</f>
        <v xml:space="preserve">ATM Oficina Camino Real (Puerto Plata) </v>
      </c>
      <c r="D44" s="139" t="s">
        <v>2476</v>
      </c>
      <c r="E44" s="140"/>
    </row>
    <row r="45" spans="1:5" ht="17.399999999999999" x14ac:dyDescent="0.3">
      <c r="A45" s="99" t="str">
        <f>VLOOKUP(B45,'[1]LISTADO ATM'!$A$2:$C$817,3,0)</f>
        <v>DISTRITO NACIONAL</v>
      </c>
      <c r="B45" s="99">
        <v>335</v>
      </c>
      <c r="C45" s="112" t="str">
        <f>VLOOKUP(B45,'[1]LISTADO ATM'!$A$2:$B$816,2,0)</f>
        <v>ATM Edificio Aster</v>
      </c>
      <c r="D45" s="139" t="s">
        <v>2476</v>
      </c>
      <c r="E45" s="140"/>
    </row>
    <row r="46" spans="1:5" ht="17.399999999999999" x14ac:dyDescent="0.3">
      <c r="A46" s="99" t="str">
        <f>VLOOKUP(B46,'[1]LISTADO ATM'!$A$2:$C$817,3,0)</f>
        <v>NORTE</v>
      </c>
      <c r="B46" s="99">
        <v>157</v>
      </c>
      <c r="C46" s="112" t="str">
        <f>VLOOKUP(B46,'[1]LISTADO ATM'!$A$2:$B$816,2,0)</f>
        <v xml:space="preserve">ATM Oficina Samaná </v>
      </c>
      <c r="D46" s="139" t="s">
        <v>2476</v>
      </c>
      <c r="E46" s="140"/>
    </row>
    <row r="47" spans="1:5" ht="17.399999999999999" x14ac:dyDescent="0.3">
      <c r="A47" s="99" t="str">
        <f>VLOOKUP(B47,'[1]LISTADO ATM'!$A$2:$C$817,3,0)</f>
        <v>NORTE</v>
      </c>
      <c r="B47" s="99">
        <v>746</v>
      </c>
      <c r="C47" s="112" t="str">
        <f>VLOOKUP(B47,'[1]LISTADO ATM'!$A$2:$B$816,2,0)</f>
        <v xml:space="preserve">ATM Oficina Las Terrenas </v>
      </c>
      <c r="D47" s="139" t="s">
        <v>2500</v>
      </c>
      <c r="E47" s="140"/>
    </row>
    <row r="48" spans="1:5" ht="17.399999999999999" x14ac:dyDescent="0.3">
      <c r="A48" s="99" t="str">
        <f>VLOOKUP(B48,'[1]LISTADO ATM'!$A$2:$C$817,3,0)</f>
        <v>DISTRITO NACIONAL</v>
      </c>
      <c r="B48" s="99">
        <v>54</v>
      </c>
      <c r="C48" s="112" t="str">
        <f>VLOOKUP(B48,'[1]LISTADO ATM'!$A$2:$B$816,2,0)</f>
        <v xml:space="preserve">ATM Autoservicio Galería 360 </v>
      </c>
      <c r="D48" s="139" t="s">
        <v>2476</v>
      </c>
      <c r="E48" s="140"/>
    </row>
    <row r="49" spans="1:5" ht="17.399999999999999" x14ac:dyDescent="0.3">
      <c r="A49" s="99" t="str">
        <f>VLOOKUP(B49,'[1]LISTADO ATM'!$A$2:$C$817,3,0)</f>
        <v>DISTRITO NACIONAL</v>
      </c>
      <c r="B49" s="99">
        <v>139</v>
      </c>
      <c r="C49" s="112" t="str">
        <f>VLOOKUP(B49,'[1]LISTADO ATM'!$A$2:$B$816,2,0)</f>
        <v xml:space="preserve">ATM Oficina Plaza Lama Zona Oriental I </v>
      </c>
      <c r="D49" s="139" t="s">
        <v>2476</v>
      </c>
      <c r="E49" s="140"/>
    </row>
    <row r="50" spans="1:5" ht="17.399999999999999" x14ac:dyDescent="0.3">
      <c r="A50" s="99" t="str">
        <f>VLOOKUP(B50,'[1]LISTADO ATM'!$A$2:$C$817,3,0)</f>
        <v>NORTE</v>
      </c>
      <c r="B50" s="99">
        <v>154</v>
      </c>
      <c r="C50" s="112" t="str">
        <f>VLOOKUP(B50,'[1]LISTADO ATM'!$A$2:$B$816,2,0)</f>
        <v xml:space="preserve">ATM Oficina Sánchez </v>
      </c>
      <c r="D50" s="139" t="s">
        <v>2476</v>
      </c>
      <c r="E50" s="140"/>
    </row>
    <row r="51" spans="1:5" ht="17.399999999999999" x14ac:dyDescent="0.3">
      <c r="A51" s="99" t="str">
        <f>VLOOKUP(B51,'[1]LISTADO ATM'!$A$2:$C$817,3,0)</f>
        <v>NORTE</v>
      </c>
      <c r="B51" s="99">
        <v>283</v>
      </c>
      <c r="C51" s="112" t="str">
        <f>VLOOKUP(B51,'[1]LISTADO ATM'!$A$2:$B$816,2,0)</f>
        <v xml:space="preserve">ATM Oficina Nibaje </v>
      </c>
      <c r="D51" s="139" t="s">
        <v>2476</v>
      </c>
      <c r="E51" s="140"/>
    </row>
    <row r="52" spans="1:5" ht="17.399999999999999" x14ac:dyDescent="0.3">
      <c r="A52" s="99" t="str">
        <f>VLOOKUP(B52,'[1]LISTADO ATM'!$A$2:$C$817,3,0)</f>
        <v>DISTRITO NACIONAL</v>
      </c>
      <c r="B52" s="99">
        <v>377</v>
      </c>
      <c r="C52" s="112" t="str">
        <f>VLOOKUP(B52,'[1]LISTADO ATM'!$A$2:$B$816,2,0)</f>
        <v>ATM Estación del Metro Eduardo Brito</v>
      </c>
      <c r="D52" s="139" t="s">
        <v>2476</v>
      </c>
      <c r="E52" s="140"/>
    </row>
    <row r="53" spans="1:5" ht="17.399999999999999" x14ac:dyDescent="0.3">
      <c r="A53" s="99" t="str">
        <f>VLOOKUP(B53,'[1]LISTADO ATM'!$A$2:$C$817,3,0)</f>
        <v>DISTRITO NACIONAL</v>
      </c>
      <c r="B53" s="99">
        <v>387</v>
      </c>
      <c r="C53" s="112" t="str">
        <f>VLOOKUP(B53,'[1]LISTADO ATM'!$A$2:$B$816,2,0)</f>
        <v xml:space="preserve">ATM S/M La Cadena San Vicente de Paul </v>
      </c>
      <c r="D53" s="139" t="s">
        <v>2476</v>
      </c>
      <c r="E53" s="140"/>
    </row>
    <row r="54" spans="1:5" ht="17.399999999999999" x14ac:dyDescent="0.3">
      <c r="A54" s="99" t="str">
        <f>VLOOKUP(B54,'[1]LISTADO ATM'!$A$2:$C$817,3,0)</f>
        <v>NORTE</v>
      </c>
      <c r="B54" s="99">
        <v>501</v>
      </c>
      <c r="C54" s="112" t="str">
        <f>VLOOKUP(B54,'[1]LISTADO ATM'!$A$2:$B$816,2,0)</f>
        <v xml:space="preserve">ATM UNP La Canela </v>
      </c>
      <c r="D54" s="139" t="s">
        <v>2500</v>
      </c>
      <c r="E54" s="140"/>
    </row>
    <row r="55" spans="1:5" ht="17.399999999999999" x14ac:dyDescent="0.3">
      <c r="A55" s="99" t="str">
        <f>VLOOKUP(B55,'[1]LISTADO ATM'!$A$2:$C$817,3,0)</f>
        <v>DISTRITO NACIONAL</v>
      </c>
      <c r="B55" s="99">
        <v>517</v>
      </c>
      <c r="C55" s="112" t="str">
        <f>VLOOKUP(B55,'[1]LISTADO ATM'!$A$2:$B$816,2,0)</f>
        <v xml:space="preserve">ATM Autobanco Oficina Sans Soucí </v>
      </c>
      <c r="D55" s="139" t="s">
        <v>2476</v>
      </c>
      <c r="E55" s="140"/>
    </row>
    <row r="56" spans="1:5" ht="17.399999999999999" x14ac:dyDescent="0.3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139" t="s">
        <v>2507</v>
      </c>
      <c r="E56" s="140"/>
    </row>
    <row r="57" spans="1:5" ht="17.399999999999999" x14ac:dyDescent="0.3">
      <c r="A57" s="99" t="str">
        <f>VLOOKUP(B57,'[1]LISTADO ATM'!$A$2:$C$817,3,0)</f>
        <v>DISTRITO NACIONAL</v>
      </c>
      <c r="B57" s="99">
        <v>570</v>
      </c>
      <c r="C57" s="112" t="str">
        <f>VLOOKUP(B57,'[1]LISTADO ATM'!$A$2:$B$816,2,0)</f>
        <v xml:space="preserve">ATM S/M Liverpool Villa Mella </v>
      </c>
      <c r="D57" s="139" t="s">
        <v>2500</v>
      </c>
      <c r="E57" s="140"/>
    </row>
    <row r="58" spans="1:5" ht="17.399999999999999" x14ac:dyDescent="0.3">
      <c r="A58" s="99" t="str">
        <f>VLOOKUP(B58,'[1]LISTADO ATM'!$A$2:$C$817,3,0)</f>
        <v>NORTE</v>
      </c>
      <c r="B58" s="99">
        <v>649</v>
      </c>
      <c r="C58" s="112" t="str">
        <f>VLOOKUP(B58,'[1]LISTADO ATM'!$A$2:$B$816,2,0)</f>
        <v xml:space="preserve">ATM Oficina Galería 56 (San Francisco de Macorís) </v>
      </c>
      <c r="D58" s="139" t="s">
        <v>2476</v>
      </c>
      <c r="E58" s="140"/>
    </row>
    <row r="59" spans="1:5" ht="17.399999999999999" x14ac:dyDescent="0.3">
      <c r="A59" s="99" t="str">
        <f>VLOOKUP(B59,'[1]LISTADO ATM'!$A$2:$C$817,3,0)</f>
        <v>NORTE</v>
      </c>
      <c r="B59" s="99">
        <v>882</v>
      </c>
      <c r="C59" s="112" t="str">
        <f>VLOOKUP(B59,'[1]LISTADO ATM'!$A$2:$B$816,2,0)</f>
        <v xml:space="preserve">ATM Oficina Moca II </v>
      </c>
      <c r="D59" s="139" t="s">
        <v>2507</v>
      </c>
      <c r="E59" s="140"/>
    </row>
    <row r="60" spans="1:5" ht="17.399999999999999" x14ac:dyDescent="0.3">
      <c r="A60" s="99" t="str">
        <f>VLOOKUP(B60,'[1]LISTADO ATM'!$A$2:$C$817,3,0)</f>
        <v>NORTE</v>
      </c>
      <c r="B60" s="99">
        <v>903</v>
      </c>
      <c r="C60" s="112" t="str">
        <f>VLOOKUP(B60,'[1]LISTADO ATM'!$A$2:$B$816,2,0)</f>
        <v xml:space="preserve">ATM Oficina La Vega Real I </v>
      </c>
      <c r="D60" s="139" t="s">
        <v>2500</v>
      </c>
      <c r="E60" s="140"/>
    </row>
    <row r="61" spans="1:5" ht="17.399999999999999" x14ac:dyDescent="0.3">
      <c r="A61" s="99" t="str">
        <f>VLOOKUP(B61,'[1]LISTADO ATM'!$A$2:$C$817,3,0)</f>
        <v>DISTRITO NACIONAL</v>
      </c>
      <c r="B61" s="99">
        <v>911</v>
      </c>
      <c r="C61" s="112" t="str">
        <f>VLOOKUP(B61,'[1]LISTADO ATM'!$A$2:$B$816,2,0)</f>
        <v xml:space="preserve">ATM Oficina Venezuela II </v>
      </c>
      <c r="D61" s="139" t="s">
        <v>2507</v>
      </c>
      <c r="E61" s="140"/>
    </row>
    <row r="62" spans="1:5" ht="17.399999999999999" x14ac:dyDescent="0.3">
      <c r="A62" s="99" t="str">
        <f>VLOOKUP(B62,'[1]LISTADO ATM'!$A$2:$C$817,3,0)</f>
        <v>DISTRITO NACIONAL</v>
      </c>
      <c r="B62" s="99">
        <v>957</v>
      </c>
      <c r="C62" s="112" t="str">
        <f>VLOOKUP(B62,'[1]LISTADO ATM'!$A$2:$B$816,2,0)</f>
        <v xml:space="preserve">ATM Oficina Venezuela </v>
      </c>
      <c r="D62" s="139" t="s">
        <v>2500</v>
      </c>
      <c r="E62" s="140"/>
    </row>
    <row r="63" spans="1:5" ht="17.399999999999999" x14ac:dyDescent="0.3">
      <c r="A63" s="99" t="str">
        <f>VLOOKUP(B63,'[1]LISTADO ATM'!$A$2:$C$817,3,0)</f>
        <v>DISTRITO NACIONAL</v>
      </c>
      <c r="B63" s="99">
        <v>302</v>
      </c>
      <c r="C63" s="112" t="str">
        <f>VLOOKUP(B63,'[1]LISTADO ATM'!$A$2:$B$816,2,0)</f>
        <v xml:space="preserve">ATM S/M Aprezio Los Mameyes  </v>
      </c>
      <c r="D63" s="139" t="s">
        <v>2507</v>
      </c>
      <c r="E63" s="140"/>
    </row>
    <row r="64" spans="1:5" ht="18" thickBot="1" x14ac:dyDescent="0.35">
      <c r="A64" s="95" t="s">
        <v>2428</v>
      </c>
      <c r="B64" s="117">
        <f>COUNT(B40:B63)</f>
        <v>24</v>
      </c>
      <c r="C64" s="115"/>
      <c r="D64" s="93"/>
      <c r="E64" s="94"/>
    </row>
  </sheetData>
  <mergeCells count="35">
    <mergeCell ref="D61:E61"/>
    <mergeCell ref="D62:E62"/>
    <mergeCell ref="D63:E63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3:E43"/>
    <mergeCell ref="D44:E44"/>
    <mergeCell ref="D45:E45"/>
    <mergeCell ref="C11:E11"/>
    <mergeCell ref="A13:E13"/>
    <mergeCell ref="A27:E27"/>
    <mergeCell ref="A35:B35"/>
    <mergeCell ref="A36:B36"/>
    <mergeCell ref="A38:E38"/>
    <mergeCell ref="D41:E41"/>
    <mergeCell ref="D42:E42"/>
    <mergeCell ref="D40:E40"/>
    <mergeCell ref="A1:E1"/>
    <mergeCell ref="A2:E2"/>
    <mergeCell ref="A3:E3"/>
    <mergeCell ref="A8:E8"/>
    <mergeCell ref="D39:E39"/>
  </mergeCells>
  <phoneticPr fontId="47" type="noConversion"/>
  <conditionalFormatting sqref="B64 B1:B42">
    <cfRule type="duplicateValues" dxfId="97" priority="24"/>
    <cfRule type="duplicateValues" dxfId="96" priority="25"/>
  </conditionalFormatting>
  <conditionalFormatting sqref="E43">
    <cfRule type="duplicateValues" dxfId="95" priority="22"/>
  </conditionalFormatting>
  <conditionalFormatting sqref="E44">
    <cfRule type="duplicateValues" dxfId="94" priority="21"/>
  </conditionalFormatting>
  <conditionalFormatting sqref="E45">
    <cfRule type="duplicateValues" dxfId="93" priority="20"/>
  </conditionalFormatting>
  <conditionalFormatting sqref="E47">
    <cfRule type="duplicateValues" dxfId="92" priority="19"/>
  </conditionalFormatting>
  <conditionalFormatting sqref="E64 E25:E31 E33:E42 E1:E19">
    <cfRule type="duplicateValues" dxfId="91" priority="26"/>
  </conditionalFormatting>
  <conditionalFormatting sqref="E46">
    <cfRule type="duplicateValues" dxfId="90" priority="27"/>
  </conditionalFormatting>
  <conditionalFormatting sqref="E23">
    <cfRule type="duplicateValues" dxfId="89" priority="18"/>
  </conditionalFormatting>
  <conditionalFormatting sqref="E24">
    <cfRule type="duplicateValues" dxfId="88" priority="17"/>
  </conditionalFormatting>
  <conditionalFormatting sqref="E48">
    <cfRule type="duplicateValues" dxfId="87" priority="16"/>
  </conditionalFormatting>
  <conditionalFormatting sqref="E49">
    <cfRule type="duplicateValues" dxfId="86" priority="15"/>
  </conditionalFormatting>
  <conditionalFormatting sqref="E50">
    <cfRule type="duplicateValues" dxfId="85" priority="14"/>
  </conditionalFormatting>
  <conditionalFormatting sqref="E51">
    <cfRule type="duplicateValues" dxfId="84" priority="13"/>
  </conditionalFormatting>
  <conditionalFormatting sqref="E63">
    <cfRule type="duplicateValues" dxfId="83" priority="12"/>
  </conditionalFormatting>
  <conditionalFormatting sqref="E52">
    <cfRule type="duplicateValues" dxfId="82" priority="11"/>
  </conditionalFormatting>
  <conditionalFormatting sqref="E53">
    <cfRule type="duplicateValues" dxfId="81" priority="10"/>
  </conditionalFormatting>
  <conditionalFormatting sqref="E55">
    <cfRule type="duplicateValues" dxfId="80" priority="9"/>
  </conditionalFormatting>
  <conditionalFormatting sqref="E56">
    <cfRule type="duplicateValues" dxfId="79" priority="8"/>
  </conditionalFormatting>
  <conditionalFormatting sqref="E57">
    <cfRule type="duplicateValues" dxfId="78" priority="7"/>
  </conditionalFormatting>
  <conditionalFormatting sqref="E58">
    <cfRule type="duplicateValues" dxfId="77" priority="6"/>
  </conditionalFormatting>
  <conditionalFormatting sqref="E59">
    <cfRule type="duplicateValues" dxfId="76" priority="5"/>
  </conditionalFormatting>
  <conditionalFormatting sqref="E60">
    <cfRule type="duplicateValues" dxfId="75" priority="4"/>
  </conditionalFormatting>
  <conditionalFormatting sqref="E61">
    <cfRule type="duplicateValues" dxfId="74" priority="3"/>
  </conditionalFormatting>
  <conditionalFormatting sqref="E62">
    <cfRule type="duplicateValues" dxfId="73" priority="2"/>
  </conditionalFormatting>
  <conditionalFormatting sqref="E54">
    <cfRule type="duplicateValues" dxfId="72" priority="28"/>
  </conditionalFormatting>
  <conditionalFormatting sqref="E20:E22">
    <cfRule type="duplicateValues" dxfId="71" priority="29"/>
  </conditionalFormatting>
  <conditionalFormatting sqref="E32">
    <cfRule type="duplicateValues" dxfId="70" priority="1"/>
  </conditionalFormatting>
  <conditionalFormatting sqref="B43:B63">
    <cfRule type="duplicateValues" dxfId="69" priority="30"/>
    <cfRule type="duplicateValues" dxfId="68" priority="31"/>
  </conditionalFormatting>
  <conditionalFormatting sqref="B1:B64">
    <cfRule type="duplicateValues" dxfId="67" priority="3445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6">
        <v>384</v>
      </c>
      <c r="B268" s="116" t="s">
        <v>2496</v>
      </c>
      <c r="C268" s="11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8" t="s">
        <v>2437</v>
      </c>
      <c r="B1" s="149"/>
      <c r="C1" s="149"/>
      <c r="D1" s="14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8" t="s">
        <v>2447</v>
      </c>
      <c r="B25" s="149"/>
      <c r="C25" s="149"/>
      <c r="D25" s="14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28.15079861111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2021-01-28T20:00:38Z</dcterms:modified>
</cp:coreProperties>
</file>