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9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F38" i="1"/>
  <c r="G38" i="1"/>
  <c r="H38" i="1"/>
  <c r="I38" i="1"/>
  <c r="J38" i="1"/>
  <c r="K38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11" i="1"/>
  <c r="F11" i="1"/>
  <c r="G11" i="1"/>
  <c r="H11" i="1"/>
  <c r="I11" i="1"/>
  <c r="J11" i="1"/>
  <c r="K11" i="1"/>
  <c r="A67" i="1"/>
  <c r="F67" i="1"/>
  <c r="G67" i="1"/>
  <c r="H67" i="1"/>
  <c r="I67" i="1"/>
  <c r="J67" i="1"/>
  <c r="K67" i="1"/>
  <c r="A52" i="1"/>
  <c r="F52" i="1"/>
  <c r="G52" i="1"/>
  <c r="H52" i="1"/>
  <c r="I52" i="1"/>
  <c r="J52" i="1"/>
  <c r="K52" i="1"/>
  <c r="A57" i="1"/>
  <c r="F57" i="1"/>
  <c r="G57" i="1"/>
  <c r="H57" i="1"/>
  <c r="I57" i="1"/>
  <c r="J57" i="1"/>
  <c r="K57" i="1"/>
  <c r="A74" i="1"/>
  <c r="F74" i="1"/>
  <c r="G74" i="1"/>
  <c r="H74" i="1"/>
  <c r="I74" i="1"/>
  <c r="J74" i="1"/>
  <c r="K74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B85" i="16" l="1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0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44" i="1" l="1"/>
  <c r="G44" i="1"/>
  <c r="H44" i="1"/>
  <c r="I44" i="1"/>
  <c r="J44" i="1"/>
  <c r="K44" i="1"/>
  <c r="F6" i="1"/>
  <c r="G6" i="1"/>
  <c r="H6" i="1"/>
  <c r="I6" i="1"/>
  <c r="J6" i="1"/>
  <c r="K6" i="1"/>
  <c r="F5" i="1"/>
  <c r="G5" i="1"/>
  <c r="H5" i="1"/>
  <c r="I5" i="1"/>
  <c r="J5" i="1"/>
  <c r="K5" i="1"/>
  <c r="F13" i="1"/>
  <c r="G13" i="1"/>
  <c r="H13" i="1"/>
  <c r="I13" i="1"/>
  <c r="J13" i="1"/>
  <c r="K13" i="1"/>
  <c r="F48" i="1"/>
  <c r="G48" i="1"/>
  <c r="H48" i="1"/>
  <c r="I48" i="1"/>
  <c r="J48" i="1"/>
  <c r="K48" i="1"/>
  <c r="F65" i="1"/>
  <c r="G65" i="1"/>
  <c r="H65" i="1"/>
  <c r="I65" i="1"/>
  <c r="J65" i="1"/>
  <c r="K65" i="1"/>
  <c r="F68" i="1"/>
  <c r="G68" i="1"/>
  <c r="H68" i="1"/>
  <c r="I68" i="1"/>
  <c r="J68" i="1"/>
  <c r="K68" i="1"/>
  <c r="F10" i="1"/>
  <c r="G10" i="1"/>
  <c r="H10" i="1"/>
  <c r="I10" i="1"/>
  <c r="J10" i="1"/>
  <c r="K10" i="1"/>
  <c r="F25" i="1"/>
  <c r="G25" i="1"/>
  <c r="H25" i="1"/>
  <c r="I25" i="1"/>
  <c r="J25" i="1"/>
  <c r="K25" i="1"/>
  <c r="F26" i="1"/>
  <c r="G26" i="1"/>
  <c r="H26" i="1"/>
  <c r="I26" i="1"/>
  <c r="J26" i="1"/>
  <c r="K26" i="1"/>
  <c r="F20" i="1"/>
  <c r="G20" i="1"/>
  <c r="H20" i="1"/>
  <c r="I20" i="1"/>
  <c r="J20" i="1"/>
  <c r="K20" i="1"/>
  <c r="F9" i="1"/>
  <c r="G9" i="1"/>
  <c r="H9" i="1"/>
  <c r="I9" i="1"/>
  <c r="J9" i="1"/>
  <c r="K9" i="1"/>
  <c r="F62" i="1"/>
  <c r="G62" i="1"/>
  <c r="H62" i="1"/>
  <c r="I62" i="1"/>
  <c r="J62" i="1"/>
  <c r="K62" i="1"/>
  <c r="F7" i="1"/>
  <c r="G7" i="1"/>
  <c r="H7" i="1"/>
  <c r="I7" i="1"/>
  <c r="J7" i="1"/>
  <c r="K7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31" i="1"/>
  <c r="G31" i="1"/>
  <c r="H31" i="1"/>
  <c r="I31" i="1"/>
  <c r="J31" i="1"/>
  <c r="K31" i="1"/>
  <c r="F39" i="1"/>
  <c r="G39" i="1"/>
  <c r="H39" i="1"/>
  <c r="I39" i="1"/>
  <c r="J39" i="1"/>
  <c r="K39" i="1"/>
  <c r="F40" i="1"/>
  <c r="G40" i="1"/>
  <c r="H40" i="1"/>
  <c r="I40" i="1"/>
  <c r="J40" i="1"/>
  <c r="K40" i="1"/>
  <c r="F34" i="1"/>
  <c r="G34" i="1"/>
  <c r="H34" i="1"/>
  <c r="I34" i="1"/>
  <c r="J34" i="1"/>
  <c r="K34" i="1"/>
  <c r="F50" i="1"/>
  <c r="G50" i="1"/>
  <c r="H50" i="1"/>
  <c r="I50" i="1"/>
  <c r="J50" i="1"/>
  <c r="K50" i="1"/>
  <c r="F69" i="1"/>
  <c r="G69" i="1"/>
  <c r="H69" i="1"/>
  <c r="I69" i="1"/>
  <c r="J69" i="1"/>
  <c r="K69" i="1"/>
  <c r="A44" i="1"/>
  <c r="A6" i="1"/>
  <c r="A5" i="1"/>
  <c r="A13" i="1"/>
  <c r="A48" i="1"/>
  <c r="A65" i="1"/>
  <c r="A68" i="1"/>
  <c r="A10" i="1"/>
  <c r="A25" i="1"/>
  <c r="A26" i="1"/>
  <c r="A20" i="1"/>
  <c r="A9" i="1"/>
  <c r="A62" i="1"/>
  <c r="A7" i="1"/>
  <c r="A78" i="1"/>
  <c r="A77" i="1"/>
  <c r="A76" i="1"/>
  <c r="A31" i="1"/>
  <c r="A39" i="1"/>
  <c r="A40" i="1"/>
  <c r="A34" i="1"/>
  <c r="A50" i="1"/>
  <c r="A69" i="1"/>
  <c r="F17" i="1"/>
  <c r="G17" i="1"/>
  <c r="H17" i="1"/>
  <c r="I17" i="1"/>
  <c r="J17" i="1"/>
  <c r="K17" i="1"/>
  <c r="F64" i="1"/>
  <c r="G64" i="1"/>
  <c r="H64" i="1"/>
  <c r="I64" i="1"/>
  <c r="J64" i="1"/>
  <c r="K64" i="1"/>
  <c r="F51" i="1"/>
  <c r="G51" i="1"/>
  <c r="H51" i="1"/>
  <c r="I51" i="1"/>
  <c r="J51" i="1"/>
  <c r="K51" i="1"/>
  <c r="F45" i="1"/>
  <c r="G45" i="1"/>
  <c r="H45" i="1"/>
  <c r="I45" i="1"/>
  <c r="J45" i="1"/>
  <c r="K45" i="1"/>
  <c r="F79" i="1"/>
  <c r="G79" i="1"/>
  <c r="H79" i="1"/>
  <c r="I79" i="1"/>
  <c r="J79" i="1"/>
  <c r="K79" i="1"/>
  <c r="F35" i="1"/>
  <c r="G35" i="1"/>
  <c r="H35" i="1"/>
  <c r="I35" i="1"/>
  <c r="J35" i="1"/>
  <c r="K35" i="1"/>
  <c r="F30" i="1"/>
  <c r="G30" i="1"/>
  <c r="H30" i="1"/>
  <c r="I30" i="1"/>
  <c r="J30" i="1"/>
  <c r="K30" i="1"/>
  <c r="F54" i="1"/>
  <c r="G54" i="1"/>
  <c r="H54" i="1"/>
  <c r="I54" i="1"/>
  <c r="J54" i="1"/>
  <c r="K54" i="1"/>
  <c r="F66" i="1"/>
  <c r="G66" i="1"/>
  <c r="H66" i="1"/>
  <c r="I66" i="1"/>
  <c r="J66" i="1"/>
  <c r="K66" i="1"/>
  <c r="F63" i="1"/>
  <c r="G63" i="1"/>
  <c r="H63" i="1"/>
  <c r="I63" i="1"/>
  <c r="J63" i="1"/>
  <c r="K63" i="1"/>
  <c r="A17" i="1"/>
  <c r="A64" i="1"/>
  <c r="A51" i="1"/>
  <c r="A45" i="1"/>
  <c r="A79" i="1"/>
  <c r="A35" i="1"/>
  <c r="A30" i="1"/>
  <c r="A54" i="1"/>
  <c r="A66" i="1"/>
  <c r="A63" i="1"/>
  <c r="F73" i="1" l="1"/>
  <c r="G73" i="1"/>
  <c r="H73" i="1"/>
  <c r="I73" i="1"/>
  <c r="J73" i="1"/>
  <c r="K73" i="1"/>
  <c r="F80" i="1"/>
  <c r="G80" i="1"/>
  <c r="H80" i="1"/>
  <c r="I80" i="1"/>
  <c r="J80" i="1"/>
  <c r="K80" i="1"/>
  <c r="F14" i="1"/>
  <c r="G14" i="1"/>
  <c r="H14" i="1"/>
  <c r="I14" i="1"/>
  <c r="J14" i="1"/>
  <c r="K14" i="1"/>
  <c r="F70" i="1"/>
  <c r="G70" i="1"/>
  <c r="H70" i="1"/>
  <c r="I70" i="1"/>
  <c r="J70" i="1"/>
  <c r="K70" i="1"/>
  <c r="F23" i="1"/>
  <c r="G23" i="1"/>
  <c r="H23" i="1"/>
  <c r="I23" i="1"/>
  <c r="J23" i="1"/>
  <c r="K23" i="1"/>
  <c r="F47" i="1"/>
  <c r="G47" i="1"/>
  <c r="H47" i="1"/>
  <c r="I47" i="1"/>
  <c r="J47" i="1"/>
  <c r="K47" i="1"/>
  <c r="F46" i="1"/>
  <c r="G46" i="1"/>
  <c r="H46" i="1"/>
  <c r="I46" i="1"/>
  <c r="J46" i="1"/>
  <c r="K46" i="1"/>
  <c r="F82" i="1"/>
  <c r="G82" i="1"/>
  <c r="H82" i="1"/>
  <c r="I82" i="1"/>
  <c r="J82" i="1"/>
  <c r="K82" i="1"/>
  <c r="F75" i="1"/>
  <c r="G75" i="1"/>
  <c r="H75" i="1"/>
  <c r="I75" i="1"/>
  <c r="J75" i="1"/>
  <c r="K75" i="1"/>
  <c r="F81" i="1"/>
  <c r="G81" i="1"/>
  <c r="H81" i="1"/>
  <c r="I81" i="1"/>
  <c r="J81" i="1"/>
  <c r="K81" i="1"/>
  <c r="F72" i="1"/>
  <c r="G72" i="1"/>
  <c r="H72" i="1"/>
  <c r="I72" i="1"/>
  <c r="J72" i="1"/>
  <c r="K72" i="1"/>
  <c r="F71" i="1"/>
  <c r="G71" i="1"/>
  <c r="H71" i="1"/>
  <c r="I71" i="1"/>
  <c r="J71" i="1"/>
  <c r="K71" i="1"/>
  <c r="F59" i="1"/>
  <c r="G59" i="1"/>
  <c r="H59" i="1"/>
  <c r="I59" i="1"/>
  <c r="J59" i="1"/>
  <c r="K59" i="1"/>
  <c r="F56" i="1"/>
  <c r="G56" i="1"/>
  <c r="H56" i="1"/>
  <c r="I56" i="1"/>
  <c r="J56" i="1"/>
  <c r="K56" i="1"/>
  <c r="F55" i="1"/>
  <c r="G55" i="1"/>
  <c r="H55" i="1"/>
  <c r="I55" i="1"/>
  <c r="J55" i="1"/>
  <c r="K55" i="1"/>
  <c r="F8" i="1"/>
  <c r="G8" i="1"/>
  <c r="H8" i="1"/>
  <c r="I8" i="1"/>
  <c r="J8" i="1"/>
  <c r="K8" i="1"/>
  <c r="A73" i="1"/>
  <c r="A80" i="1"/>
  <c r="A14" i="1"/>
  <c r="A70" i="1"/>
  <c r="A23" i="1"/>
  <c r="A47" i="1"/>
  <c r="A46" i="1"/>
  <c r="A82" i="1"/>
  <c r="A75" i="1"/>
  <c r="A81" i="1"/>
  <c r="A72" i="1"/>
  <c r="A71" i="1"/>
  <c r="A59" i="1"/>
  <c r="A56" i="1"/>
  <c r="A55" i="1"/>
  <c r="A8" i="1"/>
  <c r="F36" i="1" l="1"/>
  <c r="G36" i="1"/>
  <c r="H36" i="1"/>
  <c r="I36" i="1"/>
  <c r="J36" i="1"/>
  <c r="K36" i="1"/>
  <c r="F83" i="1"/>
  <c r="G83" i="1"/>
  <c r="H83" i="1"/>
  <c r="I83" i="1"/>
  <c r="J83" i="1"/>
  <c r="K83" i="1"/>
  <c r="F29" i="1"/>
  <c r="G29" i="1"/>
  <c r="H29" i="1"/>
  <c r="I29" i="1"/>
  <c r="J29" i="1"/>
  <c r="K29" i="1"/>
  <c r="F16" i="1"/>
  <c r="G16" i="1"/>
  <c r="H16" i="1"/>
  <c r="I16" i="1"/>
  <c r="J16" i="1"/>
  <c r="K16" i="1"/>
  <c r="F37" i="1"/>
  <c r="G37" i="1"/>
  <c r="H37" i="1"/>
  <c r="I37" i="1"/>
  <c r="J37" i="1"/>
  <c r="K37" i="1"/>
  <c r="F12" i="1"/>
  <c r="G12" i="1"/>
  <c r="H12" i="1"/>
  <c r="I12" i="1"/>
  <c r="J12" i="1"/>
  <c r="K12" i="1"/>
  <c r="F32" i="1"/>
  <c r="G32" i="1"/>
  <c r="H32" i="1"/>
  <c r="I32" i="1"/>
  <c r="J32" i="1"/>
  <c r="K32" i="1"/>
  <c r="F84" i="1"/>
  <c r="G84" i="1"/>
  <c r="H84" i="1"/>
  <c r="I84" i="1"/>
  <c r="J84" i="1"/>
  <c r="K84" i="1"/>
  <c r="A36" i="1"/>
  <c r="A83" i="1"/>
  <c r="A29" i="1"/>
  <c r="A16" i="1"/>
  <c r="A37" i="1"/>
  <c r="A12" i="1"/>
  <c r="A32" i="1"/>
  <c r="A84" i="1"/>
  <c r="F15" i="1" l="1"/>
  <c r="G15" i="1"/>
  <c r="H15" i="1"/>
  <c r="I15" i="1"/>
  <c r="J15" i="1"/>
  <c r="K15" i="1"/>
  <c r="F58" i="1"/>
  <c r="G58" i="1"/>
  <c r="H58" i="1"/>
  <c r="I58" i="1"/>
  <c r="J58" i="1"/>
  <c r="K58" i="1"/>
  <c r="F19" i="1"/>
  <c r="G19" i="1"/>
  <c r="H19" i="1"/>
  <c r="I19" i="1"/>
  <c r="J19" i="1"/>
  <c r="K19" i="1"/>
  <c r="A15" i="1"/>
  <c r="A58" i="1"/>
  <c r="A19" i="1"/>
  <c r="A18" i="1" l="1"/>
  <c r="A53" i="1"/>
  <c r="A27" i="1"/>
  <c r="A33" i="1"/>
  <c r="A49" i="1"/>
  <c r="A22" i="1"/>
  <c r="A21" i="1"/>
  <c r="A28" i="1"/>
  <c r="A85" i="1"/>
  <c r="A24" i="1"/>
  <c r="H18" i="1"/>
  <c r="I18" i="1"/>
  <c r="J18" i="1"/>
  <c r="K18" i="1"/>
  <c r="H53" i="1"/>
  <c r="I53" i="1"/>
  <c r="J53" i="1"/>
  <c r="K53" i="1"/>
  <c r="H27" i="1"/>
  <c r="I27" i="1"/>
  <c r="J27" i="1"/>
  <c r="K27" i="1"/>
  <c r="H33" i="1"/>
  <c r="I33" i="1"/>
  <c r="J33" i="1"/>
  <c r="K33" i="1"/>
  <c r="H49" i="1"/>
  <c r="I49" i="1"/>
  <c r="J49" i="1"/>
  <c r="K49" i="1"/>
  <c r="H22" i="1"/>
  <c r="I22" i="1"/>
  <c r="J22" i="1"/>
  <c r="K22" i="1"/>
  <c r="H21" i="1"/>
  <c r="I21" i="1"/>
  <c r="J21" i="1"/>
  <c r="K21" i="1"/>
  <c r="H28" i="1"/>
  <c r="I28" i="1"/>
  <c r="J28" i="1"/>
  <c r="K28" i="1"/>
  <c r="H85" i="1"/>
  <c r="I85" i="1"/>
  <c r="J85" i="1"/>
  <c r="K85" i="1"/>
  <c r="H24" i="1"/>
  <c r="I24" i="1"/>
  <c r="J24" i="1"/>
  <c r="K24" i="1"/>
  <c r="F85" i="1"/>
  <c r="G85" i="1"/>
  <c r="F24" i="1"/>
  <c r="G24" i="1"/>
  <c r="F18" i="1"/>
  <c r="F53" i="1"/>
  <c r="F27" i="1"/>
  <c r="F33" i="1"/>
  <c r="F49" i="1"/>
  <c r="F22" i="1"/>
  <c r="F21" i="1"/>
  <c r="F28" i="1"/>
  <c r="G18" i="1"/>
  <c r="G53" i="1"/>
  <c r="G27" i="1"/>
  <c r="G33" i="1"/>
  <c r="G49" i="1"/>
  <c r="G22" i="1"/>
  <c r="G21" i="1"/>
  <c r="G28" i="1"/>
  <c r="A41" i="1" l="1"/>
  <c r="F41" i="1"/>
  <c r="G41" i="1"/>
  <c r="H41" i="1"/>
  <c r="I41" i="1"/>
  <c r="J41" i="1"/>
  <c r="K4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<sst xmlns="http://schemas.openxmlformats.org/spreadsheetml/2006/main" count="13318" uniqueCount="2581">
  <si>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</si>
  <si>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</si>
  <si>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</si>
  <si>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</si>
  <si>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</si>
  <si>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</si>
  <si>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</si>
  <si>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</si>
  <si>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</si>
  <si>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</si>
  <si>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</si>
  <si>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</si>
  <si>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</si>
  <si>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</si>
  <si>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</si>
  <si>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</si>
  <si>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</si>
  <si>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</si>
  <si>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</si>
  <si>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</si>
  <si>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</si>
  <si>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</si>
  <si>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</si>
  <si>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</si>
  <si>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</si>
  <si>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</si>
  <si>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</si>
  <si>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</si>
  <si>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</si>
  <si>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</si>
  <si>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</si>
  <si>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</si>
  <si>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</si>
  <si>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</si>
  <si>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</si>
  <si>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</si>
  <si>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</si>
  <si>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</si>
  <si>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</si>
  <si>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</si>
  <si>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</si>
  <si>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</si>
  <si>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</si>
  <si>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</si>
  <si>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</si>
  <si>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</si>
  <si>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</si>
  <si>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</si>
  <si>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</si>
  <si>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</si>
  <si>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</si>
  <si>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</si>
  <si>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</si>
  <si>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</si>
  <si>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</si>
  <si>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</si>
  <si>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</si>
  <si>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</si>
  <si>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</si>
  <si>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</si>
  <si>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</si>
  <si>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</si>
  <si>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</si>
  <si>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</si>
  <si>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</si>
  <si>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</si>
  <si>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</si>
  <si>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</si>
  <si>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</si>
  <si>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</si>
  <si>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</si>
  <si>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</si>
  <si>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</si>
  <si>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</si>
  <si>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</si>
  <si>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</si>
  <si>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</si>
  <si>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</si>
  <si>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</si>
  <si>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</si>
  <si>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</si>
  <si>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</si>
  <si>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</si>
  <si>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</si>
  <si>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</si>
  <si>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</si>
  <si>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</si>
  <si>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</si>
  <si>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</si>
  <si>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</si>
  <si>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</si>
  <si>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</si>
  <si>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</si>
  <si>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</si>
  <si>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</si>
  <si>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</si>
  <si>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</si>
  <si>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</si>
  <si>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</si>
  <si>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</si>
  <si>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</si>
  <si>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</si>
  <si>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</si>
  <si>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</si>
  <si>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</si>
  <si>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</si>
  <si>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</si>
  <si>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</si>
  <si>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</si>
  <si>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</si>
  <si>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</si>
  <si>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</si>
  <si>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</si>
  <si>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</si>
  <si>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</si>
  <si>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</si>
  <si>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</si>
  <si>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</si>
  <si>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</si>
  <si>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</si>
  <si>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</si>
  <si>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</si>
  <si>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</si>
  <si>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</si>
  <si>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</si>
  <si>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</si>
  <si>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</si>
  <si>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</si>
  <si>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</si>
  <si>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</si>
  <si>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</si>
  <si>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</si>
  <si>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</si>
  <si>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</si>
  <si>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</si>
  <si>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</si>
  <si>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</si>
  <si>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</si>
  <si>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</si>
  <si>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</si>
  <si>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</si>
  <si>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</si>
  <si>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</si>
  <si>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</si>
  <si>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</si>
  <si>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</si>
  <si>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</si>
  <si>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</si>
  <si>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</si>
  <si>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</si>
  <si>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</si>
  <si>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</si>
  <si>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</si>
  <si>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</si>
  <si>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</si>
  <si>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</si>
  <si>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</si>
  <si>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</si>
  <si>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</si>
  <si>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</si>
  <si>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</si>
  <si>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</si>
  <si>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</si>
  <si>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</si>
  <si>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</si>
  <si>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</si>
  <si>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</si>
  <si>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</si>
  <si>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</si>
  <si>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</si>
  <si>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</si>
  <si>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</si>
  <si>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</si>
  <si>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</si>
  <si>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</si>
  <si>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</si>
  <si>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</si>
  <si>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</si>
  <si>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</si>
  <si>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</si>
  <si>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</si>
  <si>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</si>
  <si>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</si>
  <si>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</si>
  <si>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</si>
  <si>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</si>
  <si>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</si>
  <si>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</si>
  <si>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</si>
  <si>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</si>
  <si>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</si>
  <si>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</si>
  <si>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</si>
  <si>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</si>
  <si>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</si>
  <si>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</si>
  <si>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</si>
  <si>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</si>
  <si>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</si>
  <si>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</si>
  <si>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</si>
  <si>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</si>
  <si>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</si>
  <si>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</si>
  <si>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</si>
  <si>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</si>
  <si>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</si>
  <si>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</si>
  <si>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</si>
  <si>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</si>
  <si>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</si>
  <si>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</si>
  <si>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</si>
  <si>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</si>
  <si>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</si>
  <si>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</si>
  <si>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</si>
  <si>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</si>
  <si>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</si>
  <si>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</si>
  <si>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</si>
  <si>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</si>
  <si>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</si>
  <si>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</si>
  <si>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</si>
  <si>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</si>
  <si>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</si>
  <si>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</si>
  <si>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</si>
  <si>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</si>
  <si>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</si>
  <si>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</si>
  <si>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</si>
  <si>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</si>
  <si>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</si>
  <si>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</si>
  <si>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</si>
  <si>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</si>
  <si>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</si>
  <si>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</si>
  <si>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</si>
  <si>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</si>
  <si>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</si>
  <si>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</si>
  <si>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</si>
  <si>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</si>
  <si>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</si>
  <si>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</si>
  <si>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</si>
  <si>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</si>
  <si>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</si>
  <si>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</si>
  <si>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</si>
  <si>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</si>
  <si>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</si>
  <si>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</si>
  <si>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</si>
  <si>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</si>
  <si>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</si>
  <si>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</si>
  <si>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</si>
  <si>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</si>
  <si>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</si>
  <si>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</si>
  <si>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</si>
  <si>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</si>
  <si>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</si>
  <si>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</si>
  <si>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</si>
  <si>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</si>
  <si>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</si>
  <si>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</si>
  <si>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</si>
  <si>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</si>
  <si>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</si>
  <si>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</si>
  <si>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</si>
  <si>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</si>
  <si>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</si>
  <si>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</si>
  <si>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</si>
  <si>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</si>
  <si>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</si>
  <si>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</si>
  <si>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</si>
  <si>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</si>
  <si>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</si>
  <si>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</si>
  <si>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</si>
  <si>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</si>
  <si>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</si>
  <si>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</si>
  <si>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</si>
  <si>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</si>
  <si>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</si>
  <si>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</si>
  <si>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</si>
  <si>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</si>
  <si>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</si>
  <si>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</si>
  <si>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</si>
  <si>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</si>
  <si>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</si>
  <si>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</si>
  <si>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</si>
  <si>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</si>
  <si>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</si>
  <si>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</si>
  <si>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</si>
  <si>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</si>
  <si>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</si>
  <si>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</si>
  <si>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</si>
  <si>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</si>
  <si>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</si>
  <si>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</si>
  <si>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</si>
  <si>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</si>
  <si>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</si>
  <si>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</si>
  <si>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</si>
  <si>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</si>
  <si>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</si>
  <si>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</si>
  <si>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</si>
  <si>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</si>
  <si>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</si>
  <si>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</si>
  <si>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</si>
  <si>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</si>
  <si>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</si>
  <si>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</si>
  <si>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</si>
  <si>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</si>
  <si>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</si>
  <si>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</si>
  <si>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</si>
  <si>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</si>
  <si>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</si>
  <si>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</si>
  <si>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</si>
  <si>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</si>
  <si>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</si>
  <si>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</si>
  <si>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</si>
  <si>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</si>
  <si>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</si>
  <si>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</si>
  <si>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</si>
  <si>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</si>
  <si>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</si>
  <si>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</si>
  <si>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</si>
  <si>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</si>
  <si>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</si>
  <si>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</si>
  <si>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</si>
  <si>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</si>
  <si>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</si>
  <si>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</si>
  <si>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</si>
  <si>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</si>
  <si>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</si>
  <si>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</si>
  <si>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</si>
  <si>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</si>
  <si>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</si>
  <si>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</si>
  <si>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</si>
  <si>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</si>
  <si>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</si>
  <si>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</si>
  <si>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</si>
  <si>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</si>
  <si>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</si>
  <si>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</si>
  <si>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</si>
  <si>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</si>
  <si>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</si>
  <si>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</si>
  <si>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</si>
  <si>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</si>
  <si>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</si>
  <si>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</si>
  <si>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</si>
  <si>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</si>
  <si>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</si>
  <si>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</si>
  <si>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</si>
  <si>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</si>
  <si>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</si>
  <si>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</si>
  <si>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</si>
  <si>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</si>
  <si>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</si>
  <si>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</si>
  <si>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</si>
  <si>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</si>
  <si>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</si>
  <si>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</si>
  <si>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</si>
  <si>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</si>
  <si>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</si>
  <si>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</si>
  <si>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</si>
  <si>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</si>
  <si>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</si>
  <si>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</si>
  <si>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</si>
  <si>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</si>
  <si>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</si>
  <si>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</si>
  <si>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</si>
  <si>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</si>
  <si>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</si>
  <si>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</si>
  <si>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</si>
  <si>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</si>
  <si>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</si>
  <si>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</si>
  <si>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</si>
  <si>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</si>
  <si>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</si>
  <si>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</si>
  <si>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</si>
  <si>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</si>
  <si>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</si>
  <si>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</si>
  <si>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</si>
  <si>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</si>
  <si>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</si>
  <si>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</si>
  <si>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</si>
  <si>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</si>
  <si>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</si>
  <si>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</si>
  <si>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</si>
  <si>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</si>
  <si>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</si>
  <si>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</si>
  <si>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</si>
  <si>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</si>
  <si>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</si>
  <si>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</si>
  <si>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</si>
  <si>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</si>
  <si>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</si>
  <si>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</si>
  <si>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</si>
  <si>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</si>
  <si>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</si>
  <si>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</si>
  <si>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</si>
  <si>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</si>
  <si>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</si>
  <si>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</si>
  <si>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</si>
  <si>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</si>
  <si>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</si>
  <si>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</si>
  <si>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</si>
  <si>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</si>
  <si>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</si>
  <si>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</si>
  <si>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</si>
  <si>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</si>
  <si>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</si>
  <si>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</si>
  <si>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</si>
  <si>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</si>
  <si>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</si>
  <si>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</si>
  <si>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</si>
  <si>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</si>
  <si>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</si>
  <si>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</si>
  <si>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</si>
  <si>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</si>
  <si>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</si>
  <si>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</si>
  <si>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</si>
  <si>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</si>
  <si>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</si>
  <si>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</si>
  <si>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</si>
  <si>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</si>
  <si>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</si>
  <si>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</si>
  <si>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</si>
  <si>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</si>
  <si>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</si>
  <si>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</si>
  <si>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</si>
  <si>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</si>
  <si>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</si>
  <si>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</si>
  <si>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</si>
  <si>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</si>
  <si>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</si>
  <si>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</si>
  <si>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</si>
  <si>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</si>
  <si>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</si>
  <si>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</si>
  <si>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</si>
  <si>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</si>
  <si>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</si>
  <si>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</si>
  <si>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</si>
  <si>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</si>
  <si>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</si>
  <si>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</si>
  <si>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</si>
  <si>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</si>
  <si>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</si>
  <si>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</si>
  <si>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</si>
  <si>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</si>
  <si>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</si>
  <si>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</si>
  <si>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</si>
  <si>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</si>
  <si>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</si>
  <si>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</si>
  <si>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</si>
  <si>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</si>
  <si>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</si>
  <si>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</si>
  <si>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</si>
  <si>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</si>
  <si>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</si>
  <si>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</si>
  <si>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</si>
  <si>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</si>
  <si>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</si>
  <si>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</si>
  <si>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</si>
  <si>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</si>
  <si>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</si>
  <si>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</si>
  <si>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</si>
  <si>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</si>
  <si>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</si>
  <si>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</si>
  <si>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</si>
  <si>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</si>
  <si>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</si>
  <si>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</si>
  <si>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</si>
  <si>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</si>
  <si>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</si>
  <si>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</si>
  <si>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</si>
  <si>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</si>
  <si>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</si>
  <si>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</si>
  <si>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</si>
  <si>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</si>
  <si>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</si>
  <si>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</si>
  <si>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</si>
  <si>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</si>
  <si>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</si>
  <si>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</si>
  <si>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</si>
  <si>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</si>
  <si>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</si>
  <si>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</si>
  <si>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</si>
  <si>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</si>
  <si>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</si>
  <si>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</si>
  <si>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</si>
  <si>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</si>
  <si>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</si>
  <si>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</si>
  <si>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</si>
  <si>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</si>
  <si>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</si>
  <si>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</si>
  <si>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</si>
  <si>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</si>
  <si>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</si>
  <si>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</si>
  <si>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</si>
  <si>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</si>
  <si>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</si>
  <si>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</si>
  <si>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</si>
  <si>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</si>
  <si>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</si>
  <si>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</si>
  <si>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</si>
  <si>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</si>
  <si>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</si>
  <si>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</si>
  <si>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</si>
  <si>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</si>
  <si>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</si>
  <si>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</si>
  <si>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</si>
  <si>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</si>
  <si>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</si>
  <si>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</si>
  <si>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</si>
  <si>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</si>
  <si>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</si>
  <si>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</si>
  <si>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</si>
  <si>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</si>
  <si>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</si>
  <si>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</si>
  <si>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</si>
  <si>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</si>
  <si>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</si>
  <si>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</si>
  <si>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</si>
  <si>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</si>
  <si>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</si>
  <si>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</si>
  <si>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</si>
  <si>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</si>
  <si>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</si>
  <si>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</si>
  <si>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</si>
  <si>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</si>
  <si>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</si>
  <si>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</si>
  <si>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</si>
  <si>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</si>
  <si>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</si>
  <si>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</si>
  <si>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</si>
  <si>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</si>
  <si>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</si>
  <si>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</si>
  <si>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</si>
  <si>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</si>
  <si>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</si>
  <si>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</si>
  <si>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</si>
  <si>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</si>
  <si>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</si>
  <si>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</si>
  <si>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</si>
  <si>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</si>
  <si>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</si>
  <si>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</si>
  <si>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</si>
  <si>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</si>
  <si>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</si>
  <si>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</si>
  <si>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</si>
  <si>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</si>
  <si>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</si>
  <si>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</si>
  <si>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</si>
  <si>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</si>
  <si>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</si>
  <si>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</si>
  <si>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</si>
  <si>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</si>
  <si>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</si>
  <si>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</si>
  <si>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</si>
  <si>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</si>
  <si>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</si>
  <si>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</si>
  <si>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</si>
  <si>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</si>
  <si>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</si>
  <si>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</si>
  <si>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</si>
  <si>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</si>
  <si>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</si>
  <si>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</si>
  <si>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</si>
  <si>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</si>
  <si>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</si>
  <si>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</si>
  <si>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</si>
  <si>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</si>
  <si>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</si>
  <si>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</si>
  <si>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</si>
  <si>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</si>
  <si>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</si>
  <si>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</si>
  <si>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</si>
  <si>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</si>
  <si>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</si>
  <si>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</si>
  <si>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</si>
  <si>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</si>
  <si>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</si>
  <si>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</si>
  <si>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</si>
  <si>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</si>
  <si>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</si>
  <si>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</si>
  <si>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</si>
  <si>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</si>
  <si>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</si>
  <si>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</si>
  <si>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</si>
  <si>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</si>
  <si>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</si>
  <si>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</si>
  <si>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</si>
  <si>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</si>
  <si>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</si>
  <si>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</si>
  <si>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</si>
  <si>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</si>
  <si>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</si>
  <si>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</si>
  <si>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</si>
  <si>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</si>
  <si>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</si>
  <si>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</si>
  <si>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</si>
  <si>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</si>
  <si>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</si>
  <si>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</si>
  <si>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</si>
  <si>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</si>
  <si>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</si>
  <si>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</si>
  <si>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</si>
  <si>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</si>
  <si>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</si>
  <si>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</si>
  <si>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</si>
  <si>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</si>
  <si>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</si>
  <si>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</si>
  <si>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</si>
  <si>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</si>
  <si>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</si>
  <si>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</si>
  <si>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</si>
  <si>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</si>
  <si>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</si>
  <si>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</si>
  <si>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</si>
  <si>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</si>
  <si>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</si>
  <si>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</si>
  <si>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</si>
  <si>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</si>
  <si>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</si>
  <si>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</si>
  <si>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</si>
  <si>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</si>
  <si>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</si>
  <si>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</si>
  <si>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</si>
  <si>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</si>
  <si>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</si>
  <si>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</si>
  <si>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</si>
  <si>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</si>
  <si>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</si>
  <si>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</si>
  <si>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</si>
  <si>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</si>
  <si>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</si>
  <si>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</si>
  <si>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</si>
  <si>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</si>
  <si>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</si>
  <si>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</si>
  <si>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</si>
  <si>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</si>
  <si>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</si>
  <si>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</si>
  <si>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</si>
  <si>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</si>
  <si>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</si>
  <si>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</si>
  <si>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</si>
  <si>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</si>
  <si>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</si>
  <si>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</si>
  <si>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</si>
  <si>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</si>
  <si>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</si>
  <si>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</si>
  <si>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</si>
  <si>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</si>
  <si>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</si>
  <si>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</si>
  <si>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</si>
  <si>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</si>
  <si>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</si>
  <si>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</si>
  <si>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</si>
  <si>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</si>
  <si>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</si>
  <si>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</si>
  <si>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</si>
  <si>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</si>
  <si>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</si>
  <si>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</si>
  <si>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</si>
  <si>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</si>
  <si>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</si>
  <si>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</si>
  <si>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</si>
  <si>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</si>
  <si>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</si>
  <si>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</si>
  <si>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</si>
  <si>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</si>
  <si>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</si>
  <si>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</si>
  <si>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</si>
  <si>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</si>
  <si>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</si>
  <si>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</si>
  <si>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</si>
  <si>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</si>
  <si>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</si>
  <si>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</si>
  <si>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</si>
  <si>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</si>
  <si>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</si>
  <si>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</si>
  <si>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</si>
  <si>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</si>
  <si>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</si>
  <si>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</si>
  <si>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</si>
  <si>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</si>
  <si>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</si>
  <si>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</si>
  <si>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</si>
  <si>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</si>
  <si>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</si>
  <si>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</si>
  <si>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</si>
  <si>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</si>
  <si>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</si>
  <si>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</si>
  <si>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</si>
  <si>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</si>
  <si>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</si>
  <si>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</si>
  <si>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</si>
  <si>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</si>
  <si>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</si>
  <si>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</si>
  <si>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</si>
  <si>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</si>
  <si>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</si>
  <si>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</si>
  <si>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</si>
  <si>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</si>
  <si>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</si>
  <si>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</si>
  <si>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</si>
  <si>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</si>
  <si>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</si>
  <si>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</si>
  <si>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</si>
  <si>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</si>
  <si>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</si>
  <si>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</si>
  <si>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</si>
  <si>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</si>
  <si>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</si>
  <si>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</si>
  <si>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</si>
  <si>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</si>
  <si>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</si>
  <si>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</si>
  <si>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</si>
  <si>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</si>
  <si>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</si>
  <si>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</si>
  <si>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</si>
  <si>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</si>
  <si>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</si>
  <si>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</si>
  <si>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</si>
  <si>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</si>
  <si>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</si>
  <si>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</si>
  <si>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</si>
  <si>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</si>
  <si>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</si>
  <si>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</si>
  <si>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</si>
  <si>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</si>
  <si>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</si>
  <si>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</si>
  <si>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</si>
  <si>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</si>
  <si>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</si>
  <si>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</si>
  <si>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</si>
  <si>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</si>
  <si>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</si>
  <si>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</si>
  <si>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</si>
  <si>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</si>
  <si>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</si>
  <si>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</si>
  <si>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</si>
  <si>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</si>
  <si>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</si>
  <si>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</si>
  <si>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</si>
  <si>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</si>
  <si>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</si>
  <si>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</si>
  <si>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</si>
  <si>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</si>
  <si>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</si>
  <si>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</si>
  <si>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</si>
  <si>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</si>
  <si>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</si>
  <si>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</si>
  <si>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</si>
  <si>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</si>
  <si>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</si>
  <si>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</si>
  <si>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</si>
  <si>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</si>
  <si>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</si>
  <si>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</si>
  <si>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</si>
  <si>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</si>
  <si>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</si>
  <si>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</si>
  <si>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</si>
  <si>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</si>
  <si>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</si>
  <si>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</si>
  <si>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</si>
  <si>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</si>
  <si>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</si>
  <si>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</si>
  <si>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</si>
  <si>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</si>
  <si>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</si>
  <si>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</si>
  <si>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</si>
  <si>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</si>
  <si>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</si>
  <si>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</si>
  <si>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</si>
  <si>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</si>
  <si>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</si>
  <si>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</si>
  <si>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</si>
  <si>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</si>
  <si>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</si>
  <si>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</si>
  <si>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</si>
  <si>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</si>
  <si>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</si>
  <si>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</si>
  <si>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</si>
  <si>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</si>
  <si>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</si>
  <si>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</si>
  <si>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</si>
  <si>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</si>
  <si>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</si>
  <si>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</si>
  <si>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</si>
  <si>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</si>
  <si>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</si>
  <si>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</si>
  <si>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</si>
  <si>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</si>
  <si>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</si>
  <si>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</si>
  <si>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</si>
  <si>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</si>
  <si>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</si>
  <si>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</si>
  <si>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</si>
  <si>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</si>
  <si>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</si>
  <si>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</si>
  <si>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</si>
  <si>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</si>
  <si>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</si>
  <si>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</si>
  <si>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</si>
  <si>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</si>
  <si>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</si>
  <si>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</si>
  <si>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</si>
  <si>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</si>
  <si>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</si>
  <si>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</si>
  <si>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</si>
  <si>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</si>
  <si>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</si>
  <si>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</si>
  <si>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</si>
  <si>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</si>
  <si>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</si>
  <si>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</si>
  <si>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</si>
  <si>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</si>
  <si>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</si>
  <si>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</si>
  <si>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</si>
  <si>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</si>
  <si>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</si>
  <si>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</si>
  <si>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</si>
  <si>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</si>
  <si>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</si>
  <si>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</si>
  <si>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</si>
  <si>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</si>
  <si>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</si>
  <si>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</si>
  <si>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</si>
  <si>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</si>
  <si>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</si>
  <si>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</si>
  <si>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</si>
  <si>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</si>
  <si>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</si>
  <si>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</si>
  <si>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</si>
  <si>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</si>
  <si>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</si>
  <si>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</si>
  <si>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</si>
  <si>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</si>
  <si>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</si>
  <si>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</si>
  <si>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</si>
  <si>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</si>
  <si>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</si>
  <si>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</si>
  <si>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</si>
  <si>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</si>
  <si>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</si>
  <si>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</si>
  <si>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</si>
  <si>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</si>
  <si>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</si>
  <si>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</si>
  <si>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</si>
  <si>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</si>
  <si>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</si>
  <si>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</si>
  <si>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</si>
  <si>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</si>
  <si>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</si>
  <si>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</si>
  <si>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</si>
  <si>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</si>
  <si>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</si>
  <si>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</si>
  <si>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</si>
  <si>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</si>
  <si>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</si>
  <si>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</si>
  <si>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</si>
  <si>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</si>
  <si>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</si>
  <si>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</si>
  <si>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</si>
  <si>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</si>
  <si>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</si>
  <si>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</si>
  <si>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</si>
  <si>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</si>
  <si>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</si>
  <si>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</si>
  <si>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</si>
  <si>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</si>
  <si>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</si>
  <si>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</si>
  <si>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</si>
  <si>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</si>
  <si>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</si>
  <si>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</si>
  <si>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</si>
  <si>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</si>
  <si>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</si>
  <si>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</si>
  <si>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</si>
  <si>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</si>
  <si>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</si>
  <si>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</si>
  <si>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</si>
  <si>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</si>
  <si>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</si>
  <si>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</si>
  <si>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</si>
  <si>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</si>
  <si>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</si>
  <si>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</si>
  <si>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</si>
  <si>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</si>
  <si>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</si>
  <si>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</si>
  <si>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</si>
  <si>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</si>
  <si>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</si>
  <si>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</si>
  <si>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</si>
  <si>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</si>
  <si>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</si>
  <si>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</si>
  <si>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</si>
  <si>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</si>
  <si>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</si>
  <si>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</si>
  <si>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</si>
  <si>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</si>
  <si>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</si>
  <si>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</si>
  <si>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</si>
  <si>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</si>
  <si>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</si>
  <si>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</si>
  <si>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</si>
  <si>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</si>
  <si>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</si>
  <si>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</si>
  <si>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</si>
  <si>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</si>
  <si>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</si>
  <si>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</si>
  <si>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</si>
  <si>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</si>
  <si>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</si>
  <si>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</si>
  <si>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</si>
  <si>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</si>
  <si>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</si>
  <si>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</si>
  <si>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</si>
  <si>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</si>
  <si>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</si>
  <si>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</si>
  <si>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</si>
  <si>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</si>
  <si>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</si>
  <si>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</si>
  <si>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</si>
  <si>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</si>
  <si>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</si>
  <si>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</si>
  <si>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</si>
  <si>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</si>
  <si>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</si>
  <si>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</si>
  <si>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</si>
  <si>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</si>
  <si>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</si>
  <si>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</si>
  <si>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</si>
  <si>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</si>
  <si>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</si>
  <si>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</si>
  <si>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</si>
  <si>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</si>
  <si>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</si>
  <si>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</si>
  <si>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</si>
  <si>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</si>
  <si>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</si>
  <si>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</si>
  <si>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</si>
  <si>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</si>
  <si>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</si>
  <si>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</si>
  <si>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</si>
  <si>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</si>
  <si>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</si>
  <si>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</si>
  <si>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</si>
  <si>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</si>
  <si>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</si>
  <si>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</si>
  <si>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</si>
  <si>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</si>
  <si>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</si>
  <si>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</si>
  <si>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</si>
  <si>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</si>
  <si>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</si>
  <si>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</si>
  <si>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</si>
  <si>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</si>
  <si>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</si>
  <si>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</si>
  <si>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</si>
  <si>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</si>
  <si>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</si>
  <si>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</si>
  <si>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</si>
  <si>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</si>
  <si>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</si>
  <si>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</si>
  <si>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</si>
  <si>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</si>
  <si>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</si>
  <si>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</si>
  <si>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</si>
  <si>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</si>
  <si>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</si>
  <si>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</si>
  <si>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</si>
  <si>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</si>
  <si>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</si>
  <si>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</si>
  <si>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</si>
  <si>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</si>
  <si>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</si>
  <si>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</si>
  <si>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</si>
  <si>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</si>
  <si>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</si>
  <si>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</si>
  <si>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</si>
  <si>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</si>
  <si>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</si>
  <si>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</si>
  <si>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</si>
  <si>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</si>
  <si>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</si>
  <si>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</si>
  <si>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</si>
  <si>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</si>
  <si>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</si>
  <si>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</si>
  <si>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</si>
  <si>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</si>
  <si>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</si>
  <si>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</si>
  <si>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</si>
  <si>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</si>
  <si>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</si>
  <si>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</si>
  <si>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</si>
  <si>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</si>
  <si>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</si>
  <si>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</si>
  <si>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</si>
  <si>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</si>
  <si>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</si>
  <si>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</si>
  <si>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</si>
  <si>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</si>
  <si>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</si>
  <si>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</si>
  <si>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</si>
  <si>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</si>
  <si>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</si>
  <si>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</si>
  <si>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</si>
  <si>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</si>
  <si>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</si>
  <si>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</si>
  <si>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</si>
  <si>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</si>
  <si>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</si>
  <si>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</si>
  <si>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</si>
  <si>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</si>
  <si>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</si>
  <si>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</si>
  <si>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</si>
  <si>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</si>
  <si>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</si>
  <si>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</si>
  <si>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</si>
  <si>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</si>
  <si>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</si>
  <si>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</si>
  <si>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</si>
  <si>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</si>
  <si>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</si>
  <si>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</si>
  <si>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</si>
  <si>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</si>
  <si>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</si>
  <si>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</si>
  <si>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</si>
  <si>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</si>
  <si>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</si>
  <si>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</si>
  <si>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</si>
  <si>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</si>
  <si>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</si>
  <si>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</si>
  <si>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</si>
  <si>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</si>
  <si>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</si>
  <si>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</si>
  <si>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</si>
  <si>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</si>
  <si>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</si>
  <si>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</si>
  <si>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</si>
  <si>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</si>
  <si>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</si>
  <si>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</si>
  <si>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</si>
  <si>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</si>
  <si>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</si>
  <si>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</si>
  <si>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</si>
  <si>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</si>
  <si>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</si>
  <si>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</si>
  <si>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</si>
  <si>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</si>
  <si>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</si>
  <si>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</si>
  <si>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</si>
  <si>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</si>
  <si>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</si>
  <si>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</si>
  <si>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</si>
  <si>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</si>
  <si>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</si>
  <si>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</si>
  <si>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</si>
  <si>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</si>
  <si>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</si>
  <si>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</si>
  <si>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</si>
  <si>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</si>
  <si>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</si>
  <si>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</si>
  <si>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</si>
  <si>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</si>
  <si>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</si>
  <si>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</si>
  <si>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</si>
  <si>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</si>
  <si>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</si>
  <si>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</si>
  <si>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</si>
  <si>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</si>
  <si>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</si>
  <si>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</si>
  <si>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</si>
  <si>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</si>
  <si>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</si>
  <si>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</si>
  <si>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</si>
  <si>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</si>
  <si>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</si>
  <si>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</si>
  <si>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</si>
  <si>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</si>
  <si>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</si>
  <si>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</si>
  <si>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</si>
  <si>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</si>
  <si>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</si>
  <si>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</si>
  <si>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</si>
  <si>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</si>
  <si>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</si>
  <si>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</si>
  <si>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</si>
  <si>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</si>
  <si>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</si>
  <si>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</si>
  <si>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</si>
  <si>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</si>
  <si>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</si>
  <si>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</si>
  <si>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</si>
  <si>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</si>
  <si>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</si>
  <si>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</si>
  <si>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</si>
  <si>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</si>
  <si>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</si>
  <si>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</si>
  <si>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</si>
  <si>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</si>
  <si>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</si>
  <si>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</si>
  <si>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</si>
  <si>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</si>
  <si>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</si>
  <si>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</si>
  <si>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</si>
  <si>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</si>
  <si>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</si>
  <si>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</si>
  <si>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</si>
  <si>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</si>
  <si>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</si>
  <si>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</si>
  <si>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</si>
  <si>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</si>
  <si>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</si>
  <si>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</si>
  <si>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</si>
  <si>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</si>
  <si>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</si>
  <si>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</si>
  <si>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</si>
  <si>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</si>
  <si>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</si>
  <si>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</si>
  <si>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</si>
  <si>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</si>
  <si>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</si>
  <si>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</si>
  <si>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</si>
  <si>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</si>
  <si>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</si>
  <si>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</si>
  <si>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</si>
  <si>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</si>
  <si>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</si>
  <si>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</si>
  <si>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</si>
  <si>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</si>
  <si>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</si>
  <si>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</si>
  <si>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</si>
  <si>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</si>
  <si>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</si>
  <si>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</si>
  <si>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</si>
  <si>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</si>
  <si>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</si>
  <si>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</si>
  <si>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</si>
  <si>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</si>
  <si>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</si>
  <si>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</si>
  <si>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</si>
  <si>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</si>
  <si>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</si>
  <si>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</si>
  <si>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</si>
  <si>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</si>
  <si>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</si>
  <si>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</si>
  <si>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</si>
  <si>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</si>
  <si>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</si>
  <si>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</si>
  <si>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</si>
  <si>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</si>
  <si>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</si>
  <si>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</si>
  <si>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</si>
  <si>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</si>
  <si>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</si>
  <si>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</si>
  <si>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</si>
  <si>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</si>
  <si>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</si>
  <si>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</si>
  <si>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</si>
  <si>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</si>
  <si>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</si>
  <si>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</si>
  <si>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</si>
  <si>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</si>
  <si>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</si>
  <si>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</si>
  <si>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</si>
  <si>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</si>
  <si>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</si>
  <si>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</si>
  <si>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</si>
  <si>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</si>
  <si>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</si>
  <si>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</si>
  <si>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</si>
  <si>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</si>
  <si>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</si>
  <si>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</si>
  <si>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</si>
  <si>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</si>
  <si>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</si>
  <si>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</si>
  <si>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</si>
  <si>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</si>
  <si>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</si>
  <si>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</si>
  <si>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</si>
  <si>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</si>
  <si>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</si>
  <si>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</si>
  <si>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</si>
  <si>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</si>
  <si>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</si>
  <si>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</si>
  <si>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</si>
  <si>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</si>
  <si>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</si>
  <si>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</si>
  <si>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</si>
  <si>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</si>
  <si>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</si>
  <si>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</si>
  <si>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</si>
  <si>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</si>
  <si>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</si>
  <si>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</si>
  <si>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</si>
  <si>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</si>
  <si>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</si>
  <si>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</si>
  <si>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</si>
  <si>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</si>
  <si>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</si>
  <si>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</si>
  <si>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</si>
  <si>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</si>
  <si>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</si>
  <si>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</si>
  <si>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</si>
  <si>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</si>
  <si>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</si>
  <si>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</si>
  <si>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</si>
  <si>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</si>
  <si>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</si>
  <si>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</si>
  <si>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</si>
  <si>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</si>
  <si>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</si>
  <si>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</si>
  <si>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</si>
  <si>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</si>
  <si>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</si>
  <si>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</si>
  <si>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</si>
  <si>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</si>
  <si>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</si>
  <si>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</si>
  <si>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</si>
  <si>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</si>
  <si>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</si>
  <si>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</si>
  <si>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</si>
  <si>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</si>
  <si>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</si>
  <si>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</si>
  <si>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</si>
  <si>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</si>
  <si>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</si>
  <si>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</si>
  <si>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</si>
  <si>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</si>
  <si>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</si>
  <si>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</si>
  <si>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</si>
  <si>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</si>
  <si>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</si>
  <si>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</si>
  <si>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</si>
  <si>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</si>
  <si>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</si>
  <si>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</si>
  <si>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</si>
  <si>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</si>
  <si>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</si>
  <si>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</si>
  <si>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</si>
  <si>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</si>
  <si>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</si>
  <si>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</si>
  <si>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</si>
  <si>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</si>
  <si>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</si>
  <si>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</si>
  <si>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</si>
  <si>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</si>
  <si>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</si>
  <si>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</si>
  <si>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</si>
  <si>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</si>
  <si>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</si>
  <si>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</si>
  <si>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</si>
  <si>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</si>
  <si>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</si>
  <si>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</si>
  <si>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</si>
  <si>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</si>
  <si>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</si>
  <si>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</si>
  <si>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</si>
  <si>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</si>
  <si>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</si>
  <si>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</si>
  <si>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</si>
  <si>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</si>
  <si>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</si>
  <si>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</si>
  <si>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</si>
  <si>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</si>
  <si>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</si>
  <si>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</si>
  <si>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</si>
  <si>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</si>
  <si>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</si>
  <si>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</si>
  <si>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</si>
  <si>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</si>
  <si>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</si>
  <si>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</si>
  <si>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</si>
  <si>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</si>
  <si>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</si>
  <si>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</si>
  <si>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</si>
  <si>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</si>
  <si>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</si>
  <si>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</si>
  <si>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</si>
  <si>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</si>
  <si>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</si>
  <si>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</si>
  <si>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</si>
  <si>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</si>
  <si>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</si>
  <si>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</si>
  <si>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</si>
  <si>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</si>
  <si>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</si>
  <si>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</si>
  <si>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</si>
  <si>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</si>
  <si>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</si>
  <si>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</si>
  <si>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</si>
  <si>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</si>
  <si>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</si>
  <si>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</si>
  <si>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</si>
  <si>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</si>
  <si>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</si>
  <si>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</si>
  <si>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</si>
  <si>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</si>
  <si>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</si>
  <si>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</si>
  <si>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</si>
  <si>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</si>
  <si>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</si>
  <si>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</si>
  <si>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</si>
  <si>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</si>
  <si>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</si>
  <si>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</si>
  <si>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</si>
  <si>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</si>
  <si>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</si>
  <si>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</si>
  <si>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</si>
  <si>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</si>
  <si>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</si>
  <si>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</si>
  <si>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</si>
  <si>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</si>
  <si>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</si>
  <si>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</si>
  <si>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</si>
  <si>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</si>
  <si>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</si>
  <si>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</si>
  <si>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</si>
  <si>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</si>
  <si>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</si>
  <si>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</si>
  <si>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</si>
  <si>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</si>
  <si>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</si>
  <si>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</si>
  <si>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</si>
  <si>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</si>
  <si>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</si>
  <si>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</si>
  <si>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</si>
  <si>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</si>
  <si>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</si>
  <si>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</si>
  <si>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</si>
  <si>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</si>
  <si>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</si>
  <si>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</si>
  <si>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</si>
  <si>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</si>
  <si>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</si>
  <si>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</si>
  <si>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</si>
  <si>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</si>
  <si>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</si>
  <si>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</si>
  <si>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</si>
  <si>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</si>
  <si>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</si>
  <si>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</si>
  <si>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</si>
  <si>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</si>
  <si>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</si>
  <si>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</si>
  <si>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</si>
  <si>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</si>
  <si>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</si>
  <si>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</si>
  <si>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</si>
  <si>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</si>
  <si>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</si>
  <si>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</si>
  <si>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</si>
  <si>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</si>
  <si>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</si>
  <si>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</si>
  <si>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</si>
  <si>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</si>
  <si>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</si>
  <si>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</si>
  <si>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</si>
  <si>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</si>
  <si>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</si>
  <si>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</si>
  <si>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</si>
  <si>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</si>
  <si>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</si>
  <si>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</si>
  <si>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</si>
  <si>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</si>
  <si>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</si>
  <si>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</si>
  <si>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</si>
  <si>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</si>
  <si>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</si>
  <si>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</si>
  <si>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</si>
  <si>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</si>
  <si>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</si>
  <si>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</si>
  <si>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</si>
  <si>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</si>
  <si>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</si>
  <si>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</si>
  <si>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</si>
  <si>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</si>
  <si>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</si>
  <si>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</si>
  <si>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</si>
  <si>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</si>
  <si>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</si>
  <si>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</si>
  <si>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</si>
  <si>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</si>
  <si>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</si>
  <si>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</si>
  <si>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</si>
  <si>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</si>
  <si>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</si>
  <si>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</si>
  <si>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</si>
  <si>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</si>
  <si>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</si>
  <si>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</si>
  <si>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</si>
  <si>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</si>
  <si>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</si>
  <si>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</si>
  <si>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</si>
  <si>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</si>
  <si>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</si>
  <si>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</si>
  <si>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</si>
  <si>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</si>
  <si>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</si>
  <si>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</si>
  <si>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</si>
  <si>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</si>
  <si>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</si>
  <si>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</si>
  <si>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</si>
  <si>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</si>
  <si>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</si>
  <si>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</si>
  <si>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</si>
  <si>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</si>
  <si>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</si>
  <si>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</si>
  <si>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</si>
  <si>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</si>
  <si>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</si>
  <si>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</si>
  <si>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</si>
  <si>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</si>
  <si>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</si>
  <si>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</si>
  <si>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</si>
  <si>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</si>
  <si>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</si>
  <si>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</si>
  <si>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</si>
  <si>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</si>
  <si>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</si>
  <si>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</si>
  <si>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</si>
  <si>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</si>
  <si>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</si>
  <si>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</si>
  <si>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</si>
  <si>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</si>
  <si>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</si>
  <si>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</si>
  <si>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</si>
  <si>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</si>
  <si>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</si>
  <si>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</si>
  <si>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</si>
  <si>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</si>
  <si>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</si>
  <si>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</si>
  <si>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</si>
  <si>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</si>
  <si>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</si>
  <si>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</si>
  <si>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</si>
  <si>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</si>
  <si>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</si>
  <si>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</si>
  <si>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</si>
  <si>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</si>
  <si>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</si>
  <si>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</si>
  <si>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</si>
  <si>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</si>
  <si>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</si>
  <si>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</si>
  <si>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</si>
  <si>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</si>
  <si>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</si>
  <si>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</si>
  <si>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</si>
  <si>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</si>
  <si>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</si>
  <si>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</si>
  <si>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</si>
  <si>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</si>
  <si>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</si>
  <si>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</si>
  <si>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</si>
  <si>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</si>
  <si>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</si>
  <si>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</si>
  <si>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</si>
  <si>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</si>
  <si>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</si>
  <si>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</si>
  <si>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</si>
  <si>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</si>
  <si>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</si>
  <si>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</si>
  <si>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</si>
  <si>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</si>
  <si>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</si>
  <si>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</si>
  <si>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</si>
  <si>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</si>
  <si>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</si>
  <si>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</si>
  <si>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</si>
  <si>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</si>
  <si>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</si>
  <si>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</si>
  <si>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</si>
  <si>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</si>
  <si>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</si>
  <si>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</si>
  <si>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</si>
  <si>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</si>
  <si>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</si>
  <si>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</si>
  <si>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</si>
  <si>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</si>
  <si>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</si>
  <si>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</si>
  <si>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</si>
  <si>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</si>
  <si>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</si>
  <si>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</si>
  <si>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</si>
  <si>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</si>
  <si>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</si>
  <si>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</si>
  <si>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</si>
  <si>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</si>
  <si>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</si>
  <si>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</si>
  <si>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</si>
  <si>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</si>
  <si>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</si>
  <si>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</si>
  <si>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</si>
  <si>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</si>
  <si>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</si>
  <si>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</si>
  <si>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</si>
  <si>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</si>
  <si>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</si>
  <si>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</si>
  <si>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</si>
  <si>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</si>
  <si>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</si>
  <si>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</si>
  <si>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</si>
  <si>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</si>
  <si>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</si>
  <si>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</si>
  <si>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</si>
  <si>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</si>
  <si>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</si>
  <si>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</si>
  <si>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</si>
  <si>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</si>
  <si>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</si>
  <si>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</si>
  <si>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</si>
  <si>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</si>
  <si>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</si>
  <si>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</si>
  <si>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</si>
  <si>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</si>
  <si>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</si>
  <si>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</si>
  <si>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</si>
  <si>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</si>
  <si>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</si>
  <si>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</si>
  <si>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</si>
  <si>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</si>
  <si>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</si>
  <si>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</si>
  <si>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</si>
  <si>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</si>
  <si>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</si>
  <si>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</si>
  <si>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</si>
  <si>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</si>
  <si>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</si>
  <si>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</si>
  <si>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</si>
  <si>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</si>
  <si>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</si>
  <si>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</si>
  <si>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</si>
  <si>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</si>
  <si>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</si>
  <si>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</si>
  <si>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</si>
  <si>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</si>
  <si>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</si>
  <si>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</si>
  <si>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</si>
  <si>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</si>
  <si>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</si>
  <si>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</si>
  <si>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</si>
  <si>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</si>
  <si>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</si>
  <si>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</si>
  <si>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</si>
  <si>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</si>
  <si>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</si>
  <si>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</si>
  <si>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</si>
  <si>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</si>
  <si>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</si>
  <si>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</si>
  <si>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</si>
  <si>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</si>
  <si>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</si>
  <si>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</si>
  <si>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</si>
  <si>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</si>
  <si>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</si>
  <si>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</si>
  <si>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</si>
  <si>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</si>
  <si>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</si>
  <si>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</si>
  <si>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</si>
  <si>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</si>
  <si>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</si>
  <si>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</si>
  <si>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</si>
  <si>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</si>
  <si>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</si>
  <si>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</si>
  <si>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</si>
  <si>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</si>
  <si>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</si>
  <si>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</si>
  <si>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</si>
  <si>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</si>
  <si>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</si>
  <si>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</si>
  <si>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</si>
  <si>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</si>
  <si>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</si>
  <si>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</si>
  <si>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</si>
  <si>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</si>
  <si>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</si>
  <si>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</si>
  <si>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</si>
  <si>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</si>
  <si>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</si>
  <si>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</si>
  <si>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</si>
  <si>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</si>
  <si>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</si>
  <si>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</si>
  <si>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</si>
  <si>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</si>
  <si>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</si>
  <si>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</si>
  <si>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</si>
  <si>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</si>
  <si>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</si>
  <si>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</si>
  <si>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</si>
  <si>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</si>
  <si>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</si>
  <si>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</si>
  <si>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</si>
  <si>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</si>
  <si>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</si>
  <si>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</si>
  <si>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</si>
  <si>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</si>
  <si>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</si>
  <si>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</si>
  <si>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</si>
  <si>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</si>
  <si>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</si>
  <si>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</si>
  <si>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</si>
  <si>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</si>
  <si>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</si>
  <si>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</si>
  <si>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</si>
  <si>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</si>
  <si>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</si>
  <si>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</si>
  <si>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</si>
  <si>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</si>
  <si>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</si>
  <si>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</si>
  <si>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</si>
  <si>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</si>
  <si>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</si>
  <si>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</si>
  <si>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</si>
  <si>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</si>
  <si>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</si>
  <si>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</si>
  <si>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</si>
  <si>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</si>
  <si>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</si>
  <si>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</si>
  <si>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</si>
  <si>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</si>
  <si>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</si>
  <si>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</si>
  <si>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</si>
  <si>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</si>
  <si>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</si>
  <si>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</si>
  <si>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</si>
  <si>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</si>
  <si>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</si>
  <si>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</si>
  <si>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</si>
  <si>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</si>
  <si>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</si>
  <si>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</si>
  <si>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</si>
  <si>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</si>
  <si>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</si>
  <si>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</si>
  <si>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</si>
  <si>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</si>
  <si>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</si>
  <si>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</si>
  <si>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</si>
  <si>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</si>
  <si>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</si>
  <si>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</si>
  <si>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</si>
  <si>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</si>
  <si>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</si>
  <si>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</si>
  <si>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</si>
  <si>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</si>
  <si>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</si>
  <si>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</si>
  <si>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</si>
  <si>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</si>
  <si>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</si>
  <si>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</si>
  <si>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</si>
  <si>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</si>
  <si>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</si>
  <si>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</si>
  <si>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</si>
  <si>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</si>
  <si>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</si>
  <si>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</si>
  <si>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</si>
  <si>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</si>
  <si>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</si>
  <si>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</si>
  <si>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</si>
  <si>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</si>
  <si>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</si>
  <si>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</si>
  <si>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</si>
  <si>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</si>
  <si>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</si>
  <si>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</si>
  <si>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</si>
  <si>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</si>
  <si>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</si>
  <si>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</si>
  <si>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</si>
  <si>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</si>
  <si>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</si>
  <si>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</si>
  <si>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</si>
  <si>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</si>
  <si>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</si>
  <si>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</si>
  <si>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</si>
  <si>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</si>
  <si>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</si>
  <si>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</si>
  <si>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</si>
  <si>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</si>
  <si>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</si>
  <si>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</si>
  <si>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</si>
  <si>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</si>
  <si>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</si>
  <si>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</si>
  <si>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</si>
  <si>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</si>
  <si>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</si>
  <si>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</si>
  <si>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</si>
  <si>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</si>
  <si>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</si>
  <si>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</si>
  <si>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</si>
  <si>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</si>
  <si>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</si>
  <si>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</si>
  <si>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</si>
  <si>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</si>
  <si>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</si>
  <si>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</si>
  <si>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</si>
  <si>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</si>
  <si>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</si>
  <si>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</si>
  <si>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</si>
  <si>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</si>
  <si>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</si>
  <si>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</si>
  <si>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</si>
  <si>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</si>
  <si>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</si>
  <si>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</si>
  <si>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</si>
  <si>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</si>
  <si>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</si>
  <si>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</si>
  <si>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</si>
  <si>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</si>
  <si>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</si>
  <si>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</si>
  <si>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</si>
  <si>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</si>
  <si>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</si>
  <si>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</si>
  <si>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</si>
  <si>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</si>
  <si>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</si>
  <si>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</si>
  <si>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</si>
  <si>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</si>
  <si>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</si>
  <si>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</si>
  <si>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</si>
  <si>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</si>
  <si>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</si>
  <si>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</si>
  <si>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</si>
  <si>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</si>
  <si>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</si>
  <si>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</si>
  <si>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</si>
  <si>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</si>
  <si>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</si>
  <si>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</si>
  <si>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</si>
  <si>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</si>
  <si>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</si>
  <si>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</si>
  <si>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</si>
  <si>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</si>
  <si>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</si>
  <si>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</si>
  <si>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</si>
  <si>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</si>
  <si>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</si>
  <si>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</si>
  <si>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</si>
  <si>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</si>
  <si>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</si>
  <si>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</si>
  <si>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</si>
  <si>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</si>
  <si>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</si>
  <si>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</si>
  <si>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</si>
  <si>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</si>
  <si>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</si>
  <si>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</si>
  <si>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</si>
  <si>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</si>
  <si>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</si>
  <si>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</si>
  <si>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</si>
  <si>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</si>
  <si>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</si>
  <si>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</si>
  <si>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</si>
  <si>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</si>
  <si>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</si>
  <si>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</si>
  <si>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</si>
  <si>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</si>
  <si>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</si>
  <si>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</si>
  <si>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</si>
  <si>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</si>
  <si>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</si>
  <si>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</si>
  <si>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</si>
  <si>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</si>
  <si>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</si>
  <si>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</si>
  <si>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</si>
  <si>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</si>
  <si>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</si>
  <si>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</si>
  <si>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</si>
  <si>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</si>
  <si>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</si>
  <si>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</si>
  <si>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</si>
  <si>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</si>
  <si>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</si>
  <si>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</si>
  <si>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</si>
  <si>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</si>
  <si>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</si>
  <si>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</si>
  <si>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</si>
  <si>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</si>
  <si>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</si>
  <si>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</si>
  <si>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</si>
  <si>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</si>
  <si>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</si>
  <si>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</si>
  <si>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</si>
  <si>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</si>
  <si>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</si>
  <si>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</si>
  <si>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</si>
  <si>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</si>
  <si>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</si>
  <si>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</si>
  <si>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</si>
  <si>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</si>
  <si>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</si>
  <si>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</si>
  <si>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</si>
  <si>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</si>
  <si>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</si>
  <si>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</si>
  <si>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</si>
  <si>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</si>
  <si>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</si>
  <si>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</si>
  <si>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</si>
  <si>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</si>
  <si>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</si>
  <si>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</si>
  <si>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</si>
  <si>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</si>
  <si>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</si>
  <si>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</si>
  <si>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</si>
  <si>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</si>
  <si>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</si>
  <si>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</si>
  <si>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</si>
  <si>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</si>
  <si>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</si>
  <si>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</si>
  <si>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</si>
  <si>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</si>
  <si>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</si>
  <si>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</si>
  <si>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</si>
  <si>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</si>
  <si>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</si>
  <si>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</si>
  <si>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</si>
  <si>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</si>
  <si>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</si>
  <si>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</si>
  <si>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</si>
  <si>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</si>
  <si>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</si>
  <si>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</si>
  <si>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</si>
  <si>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</si>
  <si>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</si>
  <si>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</si>
  <si>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</si>
  <si>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</si>
  <si>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</si>
  <si>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</si>
  <si>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</si>
  <si>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</si>
  <si>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</si>
  <si>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</si>
  <si>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</si>
  <si>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</si>
  <si>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</si>
  <si>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</si>
  <si>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</si>
  <si>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</si>
  <si>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</si>
  <si>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</si>
  <si>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</si>
  <si>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</si>
  <si>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</si>
  <si>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</si>
  <si>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</si>
  <si>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</si>
  <si>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</si>
  <si>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</si>
  <si>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</si>
  <si>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</si>
  <si>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</si>
  <si>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</si>
  <si>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</si>
  <si>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</si>
  <si>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</si>
  <si>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</si>
  <si>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</si>
  <si>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</si>
  <si>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</si>
  <si>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</si>
  <si>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</si>
  <si>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</si>
  <si>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</si>
  <si>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</si>
  <si>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</si>
  <si>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</si>
  <si>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</si>
  <si>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</si>
  <si>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</si>
  <si>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</si>
  <si>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</si>
  <si>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</si>
  <si>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</si>
  <si>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</si>
  <si>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</si>
  <si>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</si>
  <si>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</si>
  <si>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</si>
  <si>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</si>
  <si>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</si>
  <si>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</si>
  <si>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</si>
  <si>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</si>
  <si>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</si>
  <si>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</si>
  <si>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</si>
  <si>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</si>
  <si>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</si>
  <si>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</si>
  <si>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</si>
  <si>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</si>
  <si>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</si>
  <si>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</si>
  <si>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</si>
  <si>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</si>
  <si>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</si>
  <si>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</si>
  <si>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</si>
  <si>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</si>
  <si>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</si>
  <si>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</si>
  <si>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</si>
  <si>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</si>
  <si>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</si>
  <si>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</si>
  <si>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</si>
  <si>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</si>
  <si>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</si>
  <si>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</si>
  <si>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</si>
  <si>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</si>
  <si>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</si>
  <si>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</si>
  <si>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</si>
  <si>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</si>
  <si>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</si>
  <si>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</si>
  <si>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</si>
  <si>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</si>
  <si>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</si>
  <si>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</si>
  <si>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</si>
  <si>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</si>
  <si>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</si>
  <si>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</si>
  <si>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</si>
  <si>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</si>
  <si>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</si>
  <si>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</si>
  <si>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</si>
  <si>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</si>
  <si>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</si>
  <si>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</si>
  <si>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</si>
  <si>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</si>
  <si>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</si>
  <si>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</si>
  <si>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</si>
  <si>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</si>
  <si>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</si>
  <si>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</si>
  <si>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</si>
  <si>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</si>
  <si>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</si>
  <si>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</si>
  <si>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</si>
  <si>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</si>
  <si>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</si>
  <si>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</si>
  <si>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</si>
  <si>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</si>
  <si>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</si>
  <si>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</si>
  <si>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</si>
  <si>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</si>
  <si>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</si>
  <si>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</si>
  <si>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</si>
  <si>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</si>
  <si>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</si>
  <si>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</si>
  <si>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</si>
  <si>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</si>
  <si>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</si>
  <si>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</si>
  <si>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</si>
  <si>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</si>
  <si>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</si>
  <si>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</si>
  <si>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</si>
  <si>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</si>
  <si>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</si>
  <si>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</si>
  <si>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</si>
  <si>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1 Gavetas Vacias y 2 Fallando</t>
  </si>
  <si>
    <t>335773990</t>
  </si>
  <si>
    <t>335773984</t>
  </si>
  <si>
    <t>335774357</t>
  </si>
  <si>
    <t>335774290</t>
  </si>
  <si>
    <t>335774277</t>
  </si>
  <si>
    <t>En Servicio</t>
  </si>
  <si>
    <t>335774811</t>
  </si>
  <si>
    <t>335774808</t>
  </si>
  <si>
    <t>335774794</t>
  </si>
  <si>
    <t>335774793</t>
  </si>
  <si>
    <t>335774689</t>
  </si>
  <si>
    <t>335774672</t>
  </si>
  <si>
    <t>335774670</t>
  </si>
  <si>
    <t>335774654</t>
  </si>
  <si>
    <t>Closed</t>
  </si>
  <si>
    <t>335775048</t>
  </si>
  <si>
    <t>335775044</t>
  </si>
  <si>
    <t>335775041</t>
  </si>
  <si>
    <t>335775039</t>
  </si>
  <si>
    <t>335775036</t>
  </si>
  <si>
    <t>335774986</t>
  </si>
  <si>
    <t>335774981</t>
  </si>
  <si>
    <t>335774970</t>
  </si>
  <si>
    <t>335774968</t>
  </si>
  <si>
    <t>335774964</t>
  </si>
  <si>
    <t>335774945</t>
  </si>
  <si>
    <t>335774939</t>
  </si>
  <si>
    <t>335774936</t>
  </si>
  <si>
    <t>335774924</t>
  </si>
  <si>
    <t>335774911</t>
  </si>
  <si>
    <t>335774829</t>
  </si>
  <si>
    <t>GAVETAS VACIAS + GAVETAS FALLANDO...</t>
  </si>
  <si>
    <t>335775205</t>
  </si>
  <si>
    <t>335775194</t>
  </si>
  <si>
    <t>335775190</t>
  </si>
  <si>
    <t>335775188</t>
  </si>
  <si>
    <t>335775185</t>
  </si>
  <si>
    <t>335775181</t>
  </si>
  <si>
    <t>335775174</t>
  </si>
  <si>
    <t>335775113</t>
  </si>
  <si>
    <t>335775111</t>
  </si>
  <si>
    <t>335775108</t>
  </si>
  <si>
    <t>335775257</t>
  </si>
  <si>
    <t>335775255</t>
  </si>
  <si>
    <t>335775254</t>
  </si>
  <si>
    <t>335775253</t>
  </si>
  <si>
    <t>335775252</t>
  </si>
  <si>
    <t>335775251</t>
  </si>
  <si>
    <t>335775245</t>
  </si>
  <si>
    <t>335775244</t>
  </si>
  <si>
    <t>335775243</t>
  </si>
  <si>
    <t>335775242</t>
  </si>
  <si>
    <t>335775241</t>
  </si>
  <si>
    <t>335775239</t>
  </si>
  <si>
    <t>335775238</t>
  </si>
  <si>
    <t>335775237</t>
  </si>
  <si>
    <t>335775236</t>
  </si>
  <si>
    <t>335775235</t>
  </si>
  <si>
    <t>335775234</t>
  </si>
  <si>
    <t>335775232</t>
  </si>
  <si>
    <t>335775231</t>
  </si>
  <si>
    <t>335775230</t>
  </si>
  <si>
    <t>335775228</t>
  </si>
  <si>
    <t>335775227</t>
  </si>
  <si>
    <t>28/1/2021 17:00 PM</t>
  </si>
  <si>
    <t>29/1/2021 06:00 AM</t>
  </si>
  <si>
    <t>335775268 </t>
  </si>
  <si>
    <t>335775273</t>
  </si>
  <si>
    <t>335775272</t>
  </si>
  <si>
    <t>335775271</t>
  </si>
  <si>
    <t>335775269</t>
  </si>
  <si>
    <t>335775268</t>
  </si>
  <si>
    <t>335775267</t>
  </si>
  <si>
    <t>335775266</t>
  </si>
  <si>
    <t>335775263</t>
  </si>
  <si>
    <t>335775262</t>
  </si>
  <si>
    <t>335775261</t>
  </si>
  <si>
    <t>29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</si>
</sst>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5"/>
  <sheetViews>
    <sheetView tabSelected="1" zoomScale="80" zoomScaleNormal="80" workbookViewId="0">
      <pane ySplit="4" topLeftCell="A5" activePane="bottomLeft" state="frozen"/>
      <selection pane="bottomLeft" activeCell="G13" sqref="G1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7109375" style="118" bestFit="1" customWidth="1"/>
    <col min="6" max="6" width="11.7109375" style="48" customWidth="1"/>
    <col min="7" max="7" width="58" style="48" customWidth="1"/>
    <col min="8" max="11" width="7" style="48" customWidth="1"/>
    <col min="12" max="12" width="51.570312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4" t="s">
        <v>2161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4"/>
      <c r="M1" s="124"/>
      <c r="N1" s="124"/>
      <c r="O1" s="124"/>
      <c r="P1" s="124"/>
      <c r="Q1" s="124"/>
    </row>
    <row r="2" spans="1:17" ht="18" x14ac:dyDescent="0.25">
      <c r="A2" s="122" t="s">
        <v>2158</v>
      </c>
      <c r="B2" s="122"/>
      <c r="C2" s="122"/>
      <c r="D2" s="122"/>
      <c r="E2" s="123"/>
      <c r="F2" s="123"/>
      <c r="G2" s="123"/>
      <c r="H2" s="123"/>
      <c r="I2" s="123"/>
      <c r="J2" s="123"/>
      <c r="K2" s="123"/>
      <c r="L2" s="122"/>
      <c r="M2" s="122"/>
      <c r="N2" s="122"/>
      <c r="O2" s="122"/>
      <c r="P2" s="122"/>
      <c r="Q2" s="122"/>
    </row>
    <row r="3" spans="1:17" ht="18.75" thickBot="1" x14ac:dyDescent="0.3">
      <c r="A3" s="126" t="s">
        <v>2580</v>
      </c>
      <c r="B3" s="126"/>
      <c r="C3" s="126"/>
      <c r="D3" s="126"/>
      <c r="E3" s="127"/>
      <c r="F3" s="127"/>
      <c r="G3" s="127"/>
      <c r="H3" s="127"/>
      <c r="I3" s="127"/>
      <c r="J3" s="127"/>
      <c r="K3" s="127"/>
      <c r="L3" s="126"/>
      <c r="M3" s="126"/>
      <c r="N3" s="126"/>
      <c r="O3" s="126"/>
      <c r="P3" s="126"/>
      <c r="Q3" s="126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NORTE</v>
      </c>
      <c r="B5" s="111" t="s">
        <v>2546</v>
      </c>
      <c r="C5" s="103">
        <v>44224.920416666668</v>
      </c>
      <c r="D5" s="102" t="s">
        <v>2190</v>
      </c>
      <c r="E5" s="99">
        <v>854</v>
      </c>
      <c r="F5" s="84" t="str">
        <f>VLOOKUP(E5,VIP!$A$2:$O11425,2,0)</f>
        <v>DRBR854</v>
      </c>
      <c r="G5" s="98" t="str">
        <f>VLOOKUP(E5,'LISTADO ATM'!$A$2:$B$894,2,0)</f>
        <v xml:space="preserve">ATM Centro Comercial Blanco Batista </v>
      </c>
      <c r="H5" s="98" t="str">
        <f>VLOOKUP(E5,VIP!$A$2:$O16345,7,FALSE)</f>
        <v>Si</v>
      </c>
      <c r="I5" s="98" t="str">
        <f>VLOOKUP(E5,VIP!$A$2:$O8310,8,FALSE)</f>
        <v>Si</v>
      </c>
      <c r="J5" s="98" t="str">
        <f>VLOOKUP(E5,VIP!$A$2:$O8260,8,FALSE)</f>
        <v>Si</v>
      </c>
      <c r="K5" s="98" t="str">
        <f>VLOOKUP(E5,VIP!$A$2:$O11834,6,0)</f>
        <v>NO</v>
      </c>
      <c r="L5" s="106" t="s">
        <v>2228</v>
      </c>
      <c r="M5" s="120" t="s">
        <v>2508</v>
      </c>
      <c r="N5" s="104" t="s">
        <v>2481</v>
      </c>
      <c r="O5" s="102" t="s">
        <v>2490</v>
      </c>
      <c r="P5" s="102"/>
      <c r="Q5" s="158">
        <v>44225.301388888889</v>
      </c>
    </row>
    <row r="6" spans="1:17" ht="18" x14ac:dyDescent="0.25">
      <c r="A6" s="102" t="str">
        <f>VLOOKUP(E6,'LISTADO ATM'!$A$2:$C$895,3,0)</f>
        <v>DISTRITO NACIONAL</v>
      </c>
      <c r="B6" s="111">
        <v>335775256</v>
      </c>
      <c r="C6" s="103">
        <v>44224.921655092592</v>
      </c>
      <c r="D6" s="102" t="s">
        <v>2189</v>
      </c>
      <c r="E6" s="99">
        <v>96</v>
      </c>
      <c r="F6" s="84" t="str">
        <f>VLOOKUP(E6,VIP!$A$2:$O11424,2,0)</f>
        <v>DRBR096</v>
      </c>
      <c r="G6" s="98" t="str">
        <f>VLOOKUP(E6,'LISTADO ATM'!$A$2:$B$894,2,0)</f>
        <v>ATM S/M Caribe Av. Charles de Gaulle</v>
      </c>
      <c r="H6" s="98" t="str">
        <f>VLOOKUP(E6,VIP!$A$2:$O16344,7,FALSE)</f>
        <v>Si</v>
      </c>
      <c r="I6" s="98" t="str">
        <f>VLOOKUP(E6,VIP!$A$2:$O8309,8,FALSE)</f>
        <v>No</v>
      </c>
      <c r="J6" s="98" t="str">
        <f>VLOOKUP(E6,VIP!$A$2:$O8259,8,FALSE)</f>
        <v>No</v>
      </c>
      <c r="K6" s="98" t="str">
        <f>VLOOKUP(E6,VIP!$A$2:$O11833,6,0)</f>
        <v>NO</v>
      </c>
      <c r="L6" s="106" t="s">
        <v>2254</v>
      </c>
      <c r="M6" s="120" t="s">
        <v>2508</v>
      </c>
      <c r="N6" s="104" t="s">
        <v>2497</v>
      </c>
      <c r="O6" s="102" t="s">
        <v>2483</v>
      </c>
      <c r="P6" s="102"/>
      <c r="Q6" s="158">
        <v>44225.319444444445</v>
      </c>
    </row>
    <row r="7" spans="1:17" ht="18" x14ac:dyDescent="0.25">
      <c r="A7" s="102" t="str">
        <f>VLOOKUP(E7,'LISTADO ATM'!$A$2:$C$895,3,0)</f>
        <v>ESTE</v>
      </c>
      <c r="B7" s="111" t="s">
        <v>2557</v>
      </c>
      <c r="C7" s="103">
        <v>44224.830370370371</v>
      </c>
      <c r="D7" s="102" t="s">
        <v>2189</v>
      </c>
      <c r="E7" s="99">
        <v>776</v>
      </c>
      <c r="F7" s="84" t="str">
        <f>VLOOKUP(E7,VIP!$A$2:$O11436,2,0)</f>
        <v>DRBR03D</v>
      </c>
      <c r="G7" s="98" t="str">
        <f>VLOOKUP(E7,'LISTADO ATM'!$A$2:$B$894,2,0)</f>
        <v xml:space="preserve">ATM Oficina Monte Plata </v>
      </c>
      <c r="H7" s="98" t="str">
        <f>VLOOKUP(E7,VIP!$A$2:$O16356,7,FALSE)</f>
        <v>Si</v>
      </c>
      <c r="I7" s="98" t="str">
        <f>VLOOKUP(E7,VIP!$A$2:$O8321,8,FALSE)</f>
        <v>Si</v>
      </c>
      <c r="J7" s="98" t="str">
        <f>VLOOKUP(E7,VIP!$A$2:$O8271,8,FALSE)</f>
        <v>Si</v>
      </c>
      <c r="K7" s="98" t="str">
        <f>VLOOKUP(E7,VIP!$A$2:$O11845,6,0)</f>
        <v>SI</v>
      </c>
      <c r="L7" s="106" t="s">
        <v>2254</v>
      </c>
      <c r="M7" s="120" t="s">
        <v>2508</v>
      </c>
      <c r="N7" s="104" t="s">
        <v>2481</v>
      </c>
      <c r="O7" s="102" t="s">
        <v>2483</v>
      </c>
      <c r="P7" s="102"/>
      <c r="Q7" s="158">
        <v>44225.313888888886</v>
      </c>
    </row>
    <row r="8" spans="1:17" ht="18" x14ac:dyDescent="0.25">
      <c r="A8" s="102" t="str">
        <f>VLOOKUP(E8,'LISTADO ATM'!$A$2:$C$895,3,0)</f>
        <v>DISTRITO NACIONAL</v>
      </c>
      <c r="B8" s="111" t="s">
        <v>2533</v>
      </c>
      <c r="C8" s="103">
        <v>44224.575648148151</v>
      </c>
      <c r="D8" s="102" t="s">
        <v>2189</v>
      </c>
      <c r="E8" s="99">
        <v>35</v>
      </c>
      <c r="F8" s="84" t="str">
        <f>VLOOKUP(E8,VIP!$A$2:$O11444,2,0)</f>
        <v>DRBR035</v>
      </c>
      <c r="G8" s="98" t="str">
        <f>VLOOKUP(E8,'LISTADO ATM'!$A$2:$B$894,2,0)</f>
        <v xml:space="preserve">ATM Dirección General de Aduanas I </v>
      </c>
      <c r="H8" s="98" t="str">
        <f>VLOOKUP(E8,VIP!$A$2:$O16364,7,FALSE)</f>
        <v>Si</v>
      </c>
      <c r="I8" s="98" t="str">
        <f>VLOOKUP(E8,VIP!$A$2:$O8329,8,FALSE)</f>
        <v>Si</v>
      </c>
      <c r="J8" s="98" t="str">
        <f>VLOOKUP(E8,VIP!$A$2:$O8279,8,FALSE)</f>
        <v>Si</v>
      </c>
      <c r="K8" s="98" t="str">
        <f>VLOOKUP(E8,VIP!$A$2:$O11853,6,0)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02"/>
      <c r="Q8" s="105" t="s">
        <v>2228</v>
      </c>
    </row>
    <row r="9" spans="1:17" ht="18" x14ac:dyDescent="0.25">
      <c r="A9" s="102" t="str">
        <f>VLOOKUP(E9,'LISTADO ATM'!$A$2:$C$895,3,0)</f>
        <v>SUR</v>
      </c>
      <c r="B9" s="111" t="s">
        <v>2555</v>
      </c>
      <c r="C9" s="103">
        <v>44224.837743055556</v>
      </c>
      <c r="D9" s="102" t="s">
        <v>2189</v>
      </c>
      <c r="E9" s="99">
        <v>47</v>
      </c>
      <c r="F9" s="84" t="str">
        <f>VLOOKUP(E9,VIP!$A$2:$O11434,2,0)</f>
        <v>DRBR047</v>
      </c>
      <c r="G9" s="98" t="str">
        <f>VLOOKUP(E9,'LISTADO ATM'!$A$2:$B$894,2,0)</f>
        <v xml:space="preserve">ATM Oficina Jimaní </v>
      </c>
      <c r="H9" s="98" t="str">
        <f>VLOOKUP(E9,VIP!$A$2:$O16354,7,FALSE)</f>
        <v>Si</v>
      </c>
      <c r="I9" s="98" t="str">
        <f>VLOOKUP(E9,VIP!$A$2:$O8319,8,FALSE)</f>
        <v>Si</v>
      </c>
      <c r="J9" s="98" t="str">
        <f>VLOOKUP(E9,VIP!$A$2:$O8269,8,FALSE)</f>
        <v>Si</v>
      </c>
      <c r="K9" s="98" t="str">
        <f>VLOOKUP(E9,VIP!$A$2:$O11843,6,0)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02"/>
      <c r="Q9" s="105" t="s">
        <v>2228</v>
      </c>
    </row>
    <row r="10" spans="1:17" ht="18" x14ac:dyDescent="0.25">
      <c r="A10" s="102" t="str">
        <f>VLOOKUP(E10,'LISTADO ATM'!$A$2:$C$895,3,0)</f>
        <v>DISTRITO NACIONAL</v>
      </c>
      <c r="B10" s="111" t="s">
        <v>2551</v>
      </c>
      <c r="C10" s="103">
        <v>44224.84920138889</v>
      </c>
      <c r="D10" s="102" t="s">
        <v>2189</v>
      </c>
      <c r="E10" s="99">
        <v>70</v>
      </c>
      <c r="F10" s="84" t="str">
        <f>VLOOKUP(E10,VIP!$A$2:$O11430,2,0)</f>
        <v>DRBR070</v>
      </c>
      <c r="G10" s="98" t="str">
        <f>VLOOKUP(E10,'LISTADO ATM'!$A$2:$B$894,2,0)</f>
        <v xml:space="preserve">ATM Autoservicio Plaza Lama Zona Oriental </v>
      </c>
      <c r="H10" s="98" t="str">
        <f>VLOOKUP(E10,VIP!$A$2:$O16350,7,FALSE)</f>
        <v>Si</v>
      </c>
      <c r="I10" s="98" t="str">
        <f>VLOOKUP(E10,VIP!$A$2:$O8315,8,FALSE)</f>
        <v>Si</v>
      </c>
      <c r="J10" s="98" t="str">
        <f>VLOOKUP(E10,VIP!$A$2:$O8265,8,FALSE)</f>
        <v>Si</v>
      </c>
      <c r="K10" s="98" t="str">
        <f>VLOOKUP(E10,VIP!$A$2:$O11839,6,0)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02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 t="s">
        <v>2573</v>
      </c>
      <c r="C11" s="103">
        <v>44225.209594907406</v>
      </c>
      <c r="D11" s="102" t="s">
        <v>2189</v>
      </c>
      <c r="E11" s="99">
        <v>85</v>
      </c>
      <c r="F11" s="84" t="str">
        <f>VLOOKUP(E11,VIP!$A$2:$O11459,2,0)</f>
        <v>DRBR085</v>
      </c>
      <c r="G11" s="98" t="str">
        <f>VLOOKUP(E11,'LISTADO ATM'!$A$2:$B$894,2,0)</f>
        <v xml:space="preserve">ATM Oficina San Isidro (Fuerza Aérea) </v>
      </c>
      <c r="H11" s="98" t="str">
        <f>VLOOKUP(E11,VIP!$A$2:$O16379,7,FALSE)</f>
        <v>Si</v>
      </c>
      <c r="I11" s="98" t="str">
        <f>VLOOKUP(E11,VIP!$A$2:$O8344,8,FALSE)</f>
        <v>Si</v>
      </c>
      <c r="J11" s="98" t="str">
        <f>VLOOKUP(E11,VIP!$A$2:$O8294,8,FALSE)</f>
        <v>Si</v>
      </c>
      <c r="K11" s="98" t="str">
        <f>VLOOKUP(E11,VIP!$A$2:$O11868,6,0)</f>
        <v>NO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02"/>
      <c r="Q11" s="105" t="s">
        <v>2228</v>
      </c>
    </row>
    <row r="12" spans="1:17" ht="18" x14ac:dyDescent="0.25">
      <c r="A12" s="102" t="str">
        <f>VLOOKUP(E12,'LISTADO ATM'!$A$2:$C$895,3,0)</f>
        <v>ESTE</v>
      </c>
      <c r="B12" s="111" t="s">
        <v>2514</v>
      </c>
      <c r="C12" s="103">
        <v>44224.510879629626</v>
      </c>
      <c r="D12" s="102" t="s">
        <v>2189</v>
      </c>
      <c r="E12" s="99">
        <v>111</v>
      </c>
      <c r="F12" s="84" t="str">
        <f>VLOOKUP(E12,VIP!$A$2:$O11428,2,0)</f>
        <v>DRBR111</v>
      </c>
      <c r="G12" s="98" t="str">
        <f>VLOOKUP(E12,'LISTADO ATM'!$A$2:$B$894,2,0)</f>
        <v xml:space="preserve">ATM Oficina San Pedro </v>
      </c>
      <c r="H12" s="98" t="str">
        <f>VLOOKUP(E12,VIP!$A$2:$O16348,7,FALSE)</f>
        <v>Si</v>
      </c>
      <c r="I12" s="98" t="str">
        <f>VLOOKUP(E12,VIP!$A$2:$O8313,8,FALSE)</f>
        <v>Si</v>
      </c>
      <c r="J12" s="98" t="str">
        <f>VLOOKUP(E12,VIP!$A$2:$O8263,8,FALSE)</f>
        <v>Si</v>
      </c>
      <c r="K12" s="98" t="str">
        <f>VLOOKUP(E12,VIP!$A$2:$O11837,6,0)</f>
        <v>SI</v>
      </c>
      <c r="L12" s="106" t="s">
        <v>2228</v>
      </c>
      <c r="M12" s="105" t="s">
        <v>2473</v>
      </c>
      <c r="N12" s="104" t="s">
        <v>2497</v>
      </c>
      <c r="O12" s="102" t="s">
        <v>2483</v>
      </c>
      <c r="P12" s="102"/>
      <c r="Q12" s="105" t="s">
        <v>2228</v>
      </c>
    </row>
    <row r="13" spans="1:17" ht="18" x14ac:dyDescent="0.25">
      <c r="A13" s="102" t="str">
        <f>VLOOKUP(E13,'LISTADO ATM'!$A$2:$C$895,3,0)</f>
        <v>SUR</v>
      </c>
      <c r="B13" s="111" t="s">
        <v>2547</v>
      </c>
      <c r="C13" s="103">
        <v>44224.917002314818</v>
      </c>
      <c r="D13" s="102" t="s">
        <v>2189</v>
      </c>
      <c r="E13" s="99">
        <v>137</v>
      </c>
      <c r="F13" s="84" t="str">
        <f>VLOOKUP(E13,VIP!$A$2:$O11426,2,0)</f>
        <v>DRBR137</v>
      </c>
      <c r="G13" s="98" t="str">
        <f>VLOOKUP(E13,'LISTADO ATM'!$A$2:$B$894,2,0)</f>
        <v xml:space="preserve">ATM Oficina Nizao </v>
      </c>
      <c r="H13" s="98" t="str">
        <f>VLOOKUP(E13,VIP!$A$2:$O16346,7,FALSE)</f>
        <v>Si</v>
      </c>
      <c r="I13" s="98" t="str">
        <f>VLOOKUP(E13,VIP!$A$2:$O8311,8,FALSE)</f>
        <v>Si</v>
      </c>
      <c r="J13" s="98" t="str">
        <f>VLOOKUP(E13,VIP!$A$2:$O8261,8,FALSE)</f>
        <v>Si</v>
      </c>
      <c r="K13" s="98" t="str">
        <f>VLOOKUP(E13,VIP!$A$2:$O11835,6,0)</f>
        <v>NO</v>
      </c>
      <c r="L13" s="106" t="s">
        <v>2228</v>
      </c>
      <c r="M13" s="105" t="s">
        <v>2473</v>
      </c>
      <c r="N13" s="104" t="s">
        <v>2497</v>
      </c>
      <c r="O13" s="102" t="s">
        <v>2483</v>
      </c>
      <c r="P13" s="102"/>
      <c r="Q13" s="105" t="s">
        <v>2228</v>
      </c>
    </row>
    <row r="14" spans="1:17" ht="18" x14ac:dyDescent="0.25">
      <c r="A14" s="102" t="str">
        <f>VLOOKUP(E14,'LISTADO ATM'!$A$2:$C$895,3,0)</f>
        <v>DISTRITO NACIONAL</v>
      </c>
      <c r="B14" s="111" t="s">
        <v>2520</v>
      </c>
      <c r="C14" s="103">
        <v>44224.647777777776</v>
      </c>
      <c r="D14" s="102" t="s">
        <v>2189</v>
      </c>
      <c r="E14" s="99">
        <v>239</v>
      </c>
      <c r="F14" s="84" t="str">
        <f>VLOOKUP(E14,VIP!$A$2:$O11425,2,0)</f>
        <v>DRBR239</v>
      </c>
      <c r="G14" s="98" t="str">
        <f>VLOOKUP(E14,'LISTADO ATM'!$A$2:$B$894,2,0)</f>
        <v xml:space="preserve">ATM Autobanco Charles de Gaulle </v>
      </c>
      <c r="H14" s="98" t="str">
        <f>VLOOKUP(E14,VIP!$A$2:$O16345,7,FALSE)</f>
        <v>Si</v>
      </c>
      <c r="I14" s="98" t="str">
        <f>VLOOKUP(E14,VIP!$A$2:$O8310,8,FALSE)</f>
        <v>Si</v>
      </c>
      <c r="J14" s="98" t="str">
        <f>VLOOKUP(E14,VIP!$A$2:$O8260,8,FALSE)</f>
        <v>Si</v>
      </c>
      <c r="K14" s="98" t="str">
        <f>VLOOKUP(E14,VIP!$A$2:$O11834,6,0)</f>
        <v>SI</v>
      </c>
      <c r="L14" s="106" t="s">
        <v>2228</v>
      </c>
      <c r="M14" s="105" t="s">
        <v>2473</v>
      </c>
      <c r="N14" s="104" t="s">
        <v>2497</v>
      </c>
      <c r="O14" s="102" t="s">
        <v>2483</v>
      </c>
      <c r="P14" s="102"/>
      <c r="Q14" s="105" t="s">
        <v>2228</v>
      </c>
    </row>
    <row r="15" spans="1:17" ht="18" x14ac:dyDescent="0.25">
      <c r="A15" s="102" t="str">
        <f>VLOOKUP(E15,'LISTADO ATM'!$A$2:$C$895,3,0)</f>
        <v>DISTRITO NACIONAL</v>
      </c>
      <c r="B15" s="111" t="s">
        <v>2505</v>
      </c>
      <c r="C15" s="103">
        <v>44224.420185185183</v>
      </c>
      <c r="D15" s="102" t="s">
        <v>2189</v>
      </c>
      <c r="E15" s="99">
        <v>244</v>
      </c>
      <c r="F15" s="84" t="str">
        <f>VLOOKUP(E15,VIP!$A$2:$O11422,2,0)</f>
        <v>DRBR244</v>
      </c>
      <c r="G15" s="98" t="str">
        <f>VLOOKUP(E15,'LISTADO ATM'!$A$2:$B$894,2,0)</f>
        <v xml:space="preserve">ATM Ministerio de Hacienda (antiguo Finanzas) </v>
      </c>
      <c r="H15" s="98" t="str">
        <f>VLOOKUP(E15,VIP!$A$2:$O16342,7,FALSE)</f>
        <v>Si</v>
      </c>
      <c r="I15" s="98" t="str">
        <f>VLOOKUP(E15,VIP!$A$2:$O8307,8,FALSE)</f>
        <v>Si</v>
      </c>
      <c r="J15" s="98" t="str">
        <f>VLOOKUP(E15,VIP!$A$2:$O8257,8,FALSE)</f>
        <v>Si</v>
      </c>
      <c r="K15" s="98" t="str">
        <f>VLOOKUP(E15,VIP!$A$2:$O11831,6,0)</f>
        <v>NO</v>
      </c>
      <c r="L15" s="106" t="s">
        <v>2228</v>
      </c>
      <c r="M15" s="105" t="s">
        <v>2473</v>
      </c>
      <c r="N15" s="104" t="s">
        <v>2497</v>
      </c>
      <c r="O15" s="102" t="s">
        <v>2483</v>
      </c>
      <c r="P15" s="102"/>
      <c r="Q15" s="105" t="s">
        <v>2228</v>
      </c>
    </row>
    <row r="16" spans="1:17" ht="18" x14ac:dyDescent="0.25">
      <c r="A16" s="102" t="str">
        <f>VLOOKUP(E16,'LISTADO ATM'!$A$2:$C$895,3,0)</f>
        <v>ESTE</v>
      </c>
      <c r="B16" s="111" t="s">
        <v>2512</v>
      </c>
      <c r="C16" s="103">
        <v>44224.557488425926</v>
      </c>
      <c r="D16" s="102" t="s">
        <v>2189</v>
      </c>
      <c r="E16" s="99">
        <v>293</v>
      </c>
      <c r="F16" s="84" t="str">
        <f>VLOOKUP(E16,VIP!$A$2:$O11426,2,0)</f>
        <v>DRBR293</v>
      </c>
      <c r="G16" s="98" t="str">
        <f>VLOOKUP(E16,'LISTADO ATM'!$A$2:$B$894,2,0)</f>
        <v xml:space="preserve">ATM S/M Nueva Visión (San Pedro) </v>
      </c>
      <c r="H16" s="98" t="str">
        <f>VLOOKUP(E16,VIP!$A$2:$O16346,7,FALSE)</f>
        <v>Si</v>
      </c>
      <c r="I16" s="98" t="str">
        <f>VLOOKUP(E16,VIP!$A$2:$O8311,8,FALSE)</f>
        <v>Si</v>
      </c>
      <c r="J16" s="98" t="str">
        <f>VLOOKUP(E16,VIP!$A$2:$O8261,8,FALSE)</f>
        <v>Si</v>
      </c>
      <c r="K16" s="98" t="str">
        <f>VLOOKUP(E16,VIP!$A$2:$O11835,6,0)</f>
        <v>NO</v>
      </c>
      <c r="L16" s="106" t="s">
        <v>2228</v>
      </c>
      <c r="M16" s="105" t="s">
        <v>2473</v>
      </c>
      <c r="N16" s="104" t="s">
        <v>2497</v>
      </c>
      <c r="O16" s="102" t="s">
        <v>2483</v>
      </c>
      <c r="P16" s="102"/>
      <c r="Q16" s="105" t="s">
        <v>2228</v>
      </c>
    </row>
    <row r="17" spans="1:17" ht="18" x14ac:dyDescent="0.25">
      <c r="A17" s="102" t="str">
        <f>VLOOKUP(E17,'LISTADO ATM'!$A$2:$C$895,3,0)</f>
        <v>DISTRITO NACIONAL</v>
      </c>
      <c r="B17" s="111" t="s">
        <v>2535</v>
      </c>
      <c r="C17" s="103">
        <v>44224.750960648147</v>
      </c>
      <c r="D17" s="102" t="s">
        <v>2189</v>
      </c>
      <c r="E17" s="99">
        <v>359</v>
      </c>
      <c r="F17" s="84" t="str">
        <f>VLOOKUP(E17,VIP!$A$2:$O11424,2,0)</f>
        <v>DRBR359</v>
      </c>
      <c r="G17" s="98" t="str">
        <f>VLOOKUP(E17,'LISTADO ATM'!$A$2:$B$894,2,0)</f>
        <v>ATM S/M Bravo Ozama</v>
      </c>
      <c r="H17" s="98" t="str">
        <f>VLOOKUP(E17,VIP!$A$2:$O16344,7,FALSE)</f>
        <v>N/A</v>
      </c>
      <c r="I17" s="98" t="str">
        <f>VLOOKUP(E17,VIP!$A$2:$O8309,8,FALSE)</f>
        <v>N/A</v>
      </c>
      <c r="J17" s="98" t="str">
        <f>VLOOKUP(E17,VIP!$A$2:$O8259,8,FALSE)</f>
        <v>N/A</v>
      </c>
      <c r="K17" s="98" t="str">
        <f>VLOOKUP(E17,VIP!$A$2:$O11833,6,0)</f>
        <v>N/A</v>
      </c>
      <c r="L17" s="106" t="s">
        <v>2228</v>
      </c>
      <c r="M17" s="105" t="s">
        <v>2473</v>
      </c>
      <c r="N17" s="104" t="s">
        <v>2497</v>
      </c>
      <c r="O17" s="102" t="s">
        <v>2483</v>
      </c>
      <c r="P17" s="102"/>
      <c r="Q17" s="105" t="s">
        <v>2228</v>
      </c>
    </row>
    <row r="18" spans="1:17" ht="18" x14ac:dyDescent="0.25">
      <c r="A18" s="102" t="str">
        <f>VLOOKUP(E18,'LISTADO ATM'!$A$2:$C$895,3,0)</f>
        <v>DISTRITO NACIONAL</v>
      </c>
      <c r="B18" s="111">
        <v>335766639</v>
      </c>
      <c r="C18" s="103">
        <v>44214.57099537037</v>
      </c>
      <c r="D18" s="102" t="s">
        <v>2189</v>
      </c>
      <c r="E18" s="99">
        <v>384</v>
      </c>
      <c r="F18" s="84" t="e">
        <f>VLOOKUP(E18,VIP!$A$2:$O11357,2,0)</f>
        <v>#N/A</v>
      </c>
      <c r="G18" s="98" t="str">
        <f>VLOOKUP(E18,'LISTADO ATM'!$A$2:$B$894,2,0)</f>
        <v>ATM Sotano Torre Banreservas</v>
      </c>
      <c r="H18" s="98" t="e">
        <f>VLOOKUP(E18,VIP!$A$2:$O16278,7,FALSE)</f>
        <v>#N/A</v>
      </c>
      <c r="I18" s="98" t="e">
        <f>VLOOKUP(E18,VIP!$A$2:$O8243,8,FALSE)</f>
        <v>#N/A</v>
      </c>
      <c r="J18" s="98" t="e">
        <f>VLOOKUP(E18,VIP!$A$2:$O8193,8,FALSE)</f>
        <v>#N/A</v>
      </c>
      <c r="K18" s="98" t="e">
        <f>VLOOKUP(E18,VIP!$A$2:$O11767,6,0)</f>
        <v>#N/A</v>
      </c>
      <c r="L18" s="106" t="s">
        <v>2228</v>
      </c>
      <c r="M18" s="105" t="s">
        <v>2473</v>
      </c>
      <c r="N18" s="104" t="s">
        <v>2497</v>
      </c>
      <c r="O18" s="102" t="s">
        <v>2483</v>
      </c>
      <c r="P18" s="102"/>
      <c r="Q18" s="105" t="s">
        <v>2228</v>
      </c>
    </row>
    <row r="19" spans="1:17" ht="18" x14ac:dyDescent="0.25">
      <c r="A19" s="102" t="str">
        <f>VLOOKUP(E19,'LISTADO ATM'!$A$2:$C$895,3,0)</f>
        <v>ESTE</v>
      </c>
      <c r="B19" s="111" t="s">
        <v>2507</v>
      </c>
      <c r="C19" s="103">
        <v>44224.398576388892</v>
      </c>
      <c r="D19" s="102" t="s">
        <v>2189</v>
      </c>
      <c r="E19" s="99">
        <v>433</v>
      </c>
      <c r="F19" s="84" t="str">
        <f>VLOOKUP(E19,VIP!$A$2:$O11427,2,0)</f>
        <v>DRBR433</v>
      </c>
      <c r="G19" s="98" t="str">
        <f>VLOOKUP(E19,'LISTADO ATM'!$A$2:$B$894,2,0)</f>
        <v xml:space="preserve">ATM Centro Comercial Las Canas (Cap Cana) </v>
      </c>
      <c r="H19" s="98" t="str">
        <f>VLOOKUP(E19,VIP!$A$2:$O16347,7,FALSE)</f>
        <v>Si</v>
      </c>
      <c r="I19" s="98" t="str">
        <f>VLOOKUP(E19,VIP!$A$2:$O8312,8,FALSE)</f>
        <v>Si</v>
      </c>
      <c r="J19" s="98" t="str">
        <f>VLOOKUP(E19,VIP!$A$2:$O8262,8,FALSE)</f>
        <v>Si</v>
      </c>
      <c r="K19" s="98" t="str">
        <f>VLOOKUP(E19,VIP!$A$2:$O11836,6,0)</f>
        <v>NO</v>
      </c>
      <c r="L19" s="106" t="s">
        <v>2228</v>
      </c>
      <c r="M19" s="105" t="s">
        <v>2473</v>
      </c>
      <c r="N19" s="104" t="s">
        <v>2497</v>
      </c>
      <c r="O19" s="102" t="s">
        <v>2483</v>
      </c>
      <c r="P19" s="102"/>
      <c r="Q19" s="105" t="s">
        <v>2228</v>
      </c>
    </row>
    <row r="20" spans="1:17" ht="18" x14ac:dyDescent="0.25">
      <c r="A20" s="102" t="str">
        <f>VLOOKUP(E20,'LISTADO ATM'!$A$2:$C$895,3,0)</f>
        <v>DISTRITO NACIONAL</v>
      </c>
      <c r="B20" s="111" t="s">
        <v>2554</v>
      </c>
      <c r="C20" s="103">
        <v>44224.839201388888</v>
      </c>
      <c r="D20" s="102" t="s">
        <v>2189</v>
      </c>
      <c r="E20" s="99">
        <v>473</v>
      </c>
      <c r="F20" s="84" t="str">
        <f>VLOOKUP(E20,VIP!$A$2:$O11433,2,0)</f>
        <v>DRBR473</v>
      </c>
      <c r="G20" s="98" t="str">
        <f>VLOOKUP(E20,'LISTADO ATM'!$A$2:$B$894,2,0)</f>
        <v xml:space="preserve">ATM Oficina Carrefour II </v>
      </c>
      <c r="H20" s="98" t="str">
        <f>VLOOKUP(E20,VIP!$A$2:$O16353,7,FALSE)</f>
        <v>Si</v>
      </c>
      <c r="I20" s="98" t="str">
        <f>VLOOKUP(E20,VIP!$A$2:$O8318,8,FALSE)</f>
        <v>Si</v>
      </c>
      <c r="J20" s="98" t="str">
        <f>VLOOKUP(E20,VIP!$A$2:$O8268,8,FALSE)</f>
        <v>Si</v>
      </c>
      <c r="K20" s="98" t="str">
        <f>VLOOKUP(E20,VIP!$A$2:$O11842,6,0)</f>
        <v>NO</v>
      </c>
      <c r="L20" s="106" t="s">
        <v>2228</v>
      </c>
      <c r="M20" s="105" t="s">
        <v>2473</v>
      </c>
      <c r="N20" s="104" t="s">
        <v>2497</v>
      </c>
      <c r="O20" s="102" t="s">
        <v>2483</v>
      </c>
      <c r="P20" s="102"/>
      <c r="Q20" s="105" t="s">
        <v>2228</v>
      </c>
    </row>
    <row r="21" spans="1:17" ht="18" x14ac:dyDescent="0.25">
      <c r="A21" s="102" t="str">
        <f>VLOOKUP(E21,'LISTADO ATM'!$A$2:$C$895,3,0)</f>
        <v>DISTRITO NACIONAL</v>
      </c>
      <c r="B21" s="111">
        <v>335773589</v>
      </c>
      <c r="C21" s="103">
        <v>44223.61519675926</v>
      </c>
      <c r="D21" s="102" t="s">
        <v>2189</v>
      </c>
      <c r="E21" s="99">
        <v>476</v>
      </c>
      <c r="F21" s="84" t="str">
        <f>VLOOKUP(E21,VIP!$A$2:$O11389,2,0)</f>
        <v>DRBR476</v>
      </c>
      <c r="G21" s="98" t="str">
        <f>VLOOKUP(E21,'LISTADO ATM'!$A$2:$B$894,2,0)</f>
        <v xml:space="preserve">ATM Multicentro La Sirena Las Caobas </v>
      </c>
      <c r="H21" s="98" t="str">
        <f>VLOOKUP(E21,VIP!$A$2:$O16309,7,FALSE)</f>
        <v>Si</v>
      </c>
      <c r="I21" s="98" t="str">
        <f>VLOOKUP(E21,VIP!$A$2:$O8274,8,FALSE)</f>
        <v>Si</v>
      </c>
      <c r="J21" s="98" t="str">
        <f>VLOOKUP(E21,VIP!$A$2:$O8224,8,FALSE)</f>
        <v>Si</v>
      </c>
      <c r="K21" s="98" t="str">
        <f>VLOOKUP(E21,VIP!$A$2:$O11798,6,0)</f>
        <v>SI</v>
      </c>
      <c r="L21" s="106" t="s">
        <v>2228</v>
      </c>
      <c r="M21" s="105" t="s">
        <v>2473</v>
      </c>
      <c r="N21" s="104" t="s">
        <v>2497</v>
      </c>
      <c r="O21" s="102" t="s">
        <v>2483</v>
      </c>
      <c r="P21" s="102"/>
      <c r="Q21" s="105" t="s">
        <v>2228</v>
      </c>
    </row>
    <row r="22" spans="1:17" ht="18" x14ac:dyDescent="0.25">
      <c r="A22" s="102" t="str">
        <f>VLOOKUP(E22,'LISTADO ATM'!$A$2:$C$895,3,0)</f>
        <v>DISTRITO NACIONAL</v>
      </c>
      <c r="B22" s="111">
        <v>335773554</v>
      </c>
      <c r="C22" s="103">
        <v>44223.60355324074</v>
      </c>
      <c r="D22" s="102" t="s">
        <v>2189</v>
      </c>
      <c r="E22" s="99">
        <v>527</v>
      </c>
      <c r="F22" s="84" t="str">
        <f>VLOOKUP(E22,VIP!$A$2:$O11388,2,0)</f>
        <v>DRBR527</v>
      </c>
      <c r="G22" s="98" t="str">
        <f>VLOOKUP(E22,'LISTADO ATM'!$A$2:$B$894,2,0)</f>
        <v>ATM Oficina Zona Oriental II</v>
      </c>
      <c r="H22" s="98" t="str">
        <f>VLOOKUP(E22,VIP!$A$2:$O16308,7,FALSE)</f>
        <v>Si</v>
      </c>
      <c r="I22" s="98" t="str">
        <f>VLOOKUP(E22,VIP!$A$2:$O8273,8,FALSE)</f>
        <v>Si</v>
      </c>
      <c r="J22" s="98" t="str">
        <f>VLOOKUP(E22,VIP!$A$2:$O8223,8,FALSE)</f>
        <v>Si</v>
      </c>
      <c r="K22" s="98" t="str">
        <f>VLOOKUP(E22,VIP!$A$2:$O11797,6,0)</f>
        <v>SI</v>
      </c>
      <c r="L22" s="106" t="s">
        <v>2228</v>
      </c>
      <c r="M22" s="105" t="s">
        <v>2473</v>
      </c>
      <c r="N22" s="104" t="s">
        <v>2497</v>
      </c>
      <c r="O22" s="102" t="s">
        <v>2483</v>
      </c>
      <c r="P22" s="102"/>
      <c r="Q22" s="105" t="s">
        <v>2228</v>
      </c>
    </row>
    <row r="23" spans="1:17" ht="18" x14ac:dyDescent="0.25">
      <c r="A23" s="102" t="str">
        <f>VLOOKUP(E23,'LISTADO ATM'!$A$2:$C$895,3,0)</f>
        <v>NORTE</v>
      </c>
      <c r="B23" s="111" t="s">
        <v>2522</v>
      </c>
      <c r="C23" s="103">
        <v>44224.646608796298</v>
      </c>
      <c r="D23" s="102" t="s">
        <v>2190</v>
      </c>
      <c r="E23" s="99">
        <v>538</v>
      </c>
      <c r="F23" s="84" t="str">
        <f>VLOOKUP(E23,VIP!$A$2:$O11427,2,0)</f>
        <v>DRBR538</v>
      </c>
      <c r="G23" s="98" t="str">
        <f>VLOOKUP(E23,'LISTADO ATM'!$A$2:$B$894,2,0)</f>
        <v>ATM  Autoservicio San Fco. Macorís</v>
      </c>
      <c r="H23" s="98" t="str">
        <f>VLOOKUP(E23,VIP!$A$2:$O16347,7,FALSE)</f>
        <v>Si</v>
      </c>
      <c r="I23" s="98" t="str">
        <f>VLOOKUP(E23,VIP!$A$2:$O8312,8,FALSE)</f>
        <v>Si</v>
      </c>
      <c r="J23" s="98" t="str">
        <f>VLOOKUP(E23,VIP!$A$2:$O8262,8,FALSE)</f>
        <v>Si</v>
      </c>
      <c r="K23" s="98" t="str">
        <f>VLOOKUP(E23,VIP!$A$2:$O11836,6,0)</f>
        <v>NO</v>
      </c>
      <c r="L23" s="106" t="s">
        <v>2228</v>
      </c>
      <c r="M23" s="105" t="s">
        <v>2473</v>
      </c>
      <c r="N23" s="104" t="s">
        <v>2481</v>
      </c>
      <c r="O23" s="102" t="s">
        <v>2501</v>
      </c>
      <c r="P23" s="102"/>
      <c r="Q23" s="105" t="s">
        <v>2228</v>
      </c>
    </row>
    <row r="24" spans="1:17" ht="18" x14ac:dyDescent="0.25">
      <c r="A24" s="102" t="str">
        <f>VLOOKUP(E24,'LISTADO ATM'!$A$2:$C$895,3,0)</f>
        <v>DISTRITO NACIONAL</v>
      </c>
      <c r="B24" s="111" t="s">
        <v>2504</v>
      </c>
      <c r="C24" s="103">
        <v>44224.322523148148</v>
      </c>
      <c r="D24" s="102" t="s">
        <v>2189</v>
      </c>
      <c r="E24" s="99">
        <v>624</v>
      </c>
      <c r="F24" s="84" t="str">
        <f>VLOOKUP(E24,VIP!$A$2:$O11424,2,0)</f>
        <v>DRBR624</v>
      </c>
      <c r="G24" s="98" t="str">
        <f>VLOOKUP(E24,'LISTADO ATM'!$A$2:$B$894,2,0)</f>
        <v xml:space="preserve">ATM Policía Nacional I </v>
      </c>
      <c r="H24" s="98" t="str">
        <f>VLOOKUP(E24,VIP!$A$2:$O16344,7,FALSE)</f>
        <v>Si</v>
      </c>
      <c r="I24" s="98" t="str">
        <f>VLOOKUP(E24,VIP!$A$2:$O8309,8,FALSE)</f>
        <v>Si</v>
      </c>
      <c r="J24" s="98" t="str">
        <f>VLOOKUP(E24,VIP!$A$2:$O8259,8,FALSE)</f>
        <v>Si</v>
      </c>
      <c r="K24" s="98" t="str">
        <f>VLOOKUP(E24,VIP!$A$2:$O11833,6,0)</f>
        <v>NO</v>
      </c>
      <c r="L24" s="106" t="s">
        <v>2228</v>
      </c>
      <c r="M24" s="105" t="s">
        <v>2473</v>
      </c>
      <c r="N24" s="104" t="s">
        <v>2497</v>
      </c>
      <c r="O24" s="102" t="s">
        <v>2483</v>
      </c>
      <c r="P24" s="102"/>
      <c r="Q24" s="105" t="s">
        <v>2228</v>
      </c>
    </row>
    <row r="25" spans="1:17" ht="18" x14ac:dyDescent="0.25">
      <c r="A25" s="102" t="str">
        <f>VLOOKUP(E25,'LISTADO ATM'!$A$2:$C$895,3,0)</f>
        <v>DISTRITO NACIONAL</v>
      </c>
      <c r="B25" s="111" t="s">
        <v>2552</v>
      </c>
      <c r="C25" s="103">
        <v>44224.846516203703</v>
      </c>
      <c r="D25" s="102" t="s">
        <v>2189</v>
      </c>
      <c r="E25" s="99">
        <v>669</v>
      </c>
      <c r="F25" s="84" t="str">
        <f>VLOOKUP(E25,VIP!$A$2:$O11431,2,0)</f>
        <v>DRBR669</v>
      </c>
      <c r="G25" s="98" t="str">
        <f>VLOOKUP(E25,'LISTADO ATM'!$A$2:$B$894,2,0)</f>
        <v>ATM Ayuntamiento Sto. Dgo. Norte</v>
      </c>
      <c r="H25" s="98" t="str">
        <f>VLOOKUP(E25,VIP!$A$2:$O16351,7,FALSE)</f>
        <v>Si</v>
      </c>
      <c r="I25" s="98" t="str">
        <f>VLOOKUP(E25,VIP!$A$2:$O8316,8,FALSE)</f>
        <v>Si</v>
      </c>
      <c r="J25" s="98" t="str">
        <f>VLOOKUP(E25,VIP!$A$2:$O8266,8,FALSE)</f>
        <v>Si</v>
      </c>
      <c r="K25" s="98" t="str">
        <f>VLOOKUP(E25,VIP!$A$2:$O11840,6,0)</f>
        <v>SI</v>
      </c>
      <c r="L25" s="106" t="s">
        <v>2228</v>
      </c>
      <c r="M25" s="105" t="s">
        <v>2473</v>
      </c>
      <c r="N25" s="104" t="s">
        <v>2497</v>
      </c>
      <c r="O25" s="102" t="s">
        <v>2483</v>
      </c>
      <c r="P25" s="102"/>
      <c r="Q25" s="105" t="s">
        <v>2228</v>
      </c>
    </row>
    <row r="26" spans="1:17" ht="18" x14ac:dyDescent="0.25">
      <c r="A26" s="102" t="str">
        <f>VLOOKUP(E26,'LISTADO ATM'!$A$2:$C$895,3,0)</f>
        <v>DISTRITO NACIONAL</v>
      </c>
      <c r="B26" s="111" t="s">
        <v>2553</v>
      </c>
      <c r="C26" s="103">
        <v>44224.840358796297</v>
      </c>
      <c r="D26" s="102" t="s">
        <v>2189</v>
      </c>
      <c r="E26" s="99">
        <v>694</v>
      </c>
      <c r="F26" s="84" t="str">
        <f>VLOOKUP(E26,VIP!$A$2:$O11432,2,0)</f>
        <v>DRBR694</v>
      </c>
      <c r="G26" s="98" t="str">
        <f>VLOOKUP(E26,'LISTADO ATM'!$A$2:$B$894,2,0)</f>
        <v>ATM Optica 27 de Febrero</v>
      </c>
      <c r="H26" s="98" t="str">
        <f>VLOOKUP(E26,VIP!$A$2:$O16352,7,FALSE)</f>
        <v>Si</v>
      </c>
      <c r="I26" s="98" t="str">
        <f>VLOOKUP(E26,VIP!$A$2:$O8317,8,FALSE)</f>
        <v>Si</v>
      </c>
      <c r="J26" s="98" t="str">
        <f>VLOOKUP(E26,VIP!$A$2:$O8267,8,FALSE)</f>
        <v>Si</v>
      </c>
      <c r="K26" s="98" t="str">
        <f>VLOOKUP(E26,VIP!$A$2:$O11841,6,0)</f>
        <v>NO</v>
      </c>
      <c r="L26" s="106" t="s">
        <v>2228</v>
      </c>
      <c r="M26" s="105" t="s">
        <v>2473</v>
      </c>
      <c r="N26" s="104" t="s">
        <v>2497</v>
      </c>
      <c r="O26" s="102" t="s">
        <v>2483</v>
      </c>
      <c r="P26" s="102"/>
      <c r="Q26" s="105" t="s">
        <v>2228</v>
      </c>
    </row>
    <row r="27" spans="1:17" ht="18" x14ac:dyDescent="0.25">
      <c r="A27" s="102" t="str">
        <f>VLOOKUP(E27,'LISTADO ATM'!$A$2:$C$895,3,0)</f>
        <v>DISTRITO NACIONAL</v>
      </c>
      <c r="B27" s="111">
        <v>335770186</v>
      </c>
      <c r="C27" s="103">
        <v>44218.519918981481</v>
      </c>
      <c r="D27" s="102" t="s">
        <v>2189</v>
      </c>
      <c r="E27" s="99">
        <v>735</v>
      </c>
      <c r="F27" s="84" t="str">
        <f>VLOOKUP(E27,VIP!$A$2:$O11359,2,0)</f>
        <v>DRBR179</v>
      </c>
      <c r="G27" s="98" t="str">
        <f>VLOOKUP(E27,'LISTADO ATM'!$A$2:$B$894,2,0)</f>
        <v xml:space="preserve">ATM Oficina Independencia II  </v>
      </c>
      <c r="H27" s="98" t="str">
        <f>VLOOKUP(E27,VIP!$A$2:$O16280,7,FALSE)</f>
        <v>Si</v>
      </c>
      <c r="I27" s="98" t="str">
        <f>VLOOKUP(E27,VIP!$A$2:$O8245,8,FALSE)</f>
        <v>Si</v>
      </c>
      <c r="J27" s="98" t="str">
        <f>VLOOKUP(E27,VIP!$A$2:$O8195,8,FALSE)</f>
        <v>Si</v>
      </c>
      <c r="K27" s="98" t="str">
        <f>VLOOKUP(E27,VIP!$A$2:$O11769,6,0)</f>
        <v>NO</v>
      </c>
      <c r="L27" s="106" t="s">
        <v>2228</v>
      </c>
      <c r="M27" s="105" t="s">
        <v>2473</v>
      </c>
      <c r="N27" s="104" t="s">
        <v>2497</v>
      </c>
      <c r="O27" s="102" t="s">
        <v>2483</v>
      </c>
      <c r="P27" s="102"/>
      <c r="Q27" s="105" t="s">
        <v>2228</v>
      </c>
    </row>
    <row r="28" spans="1:17" ht="18" x14ac:dyDescent="0.25">
      <c r="A28" s="102" t="str">
        <f>VLOOKUP(E28,'LISTADO ATM'!$A$2:$C$895,3,0)</f>
        <v>SUR</v>
      </c>
      <c r="B28" s="111">
        <v>335773807</v>
      </c>
      <c r="C28" s="103">
        <v>44223.695671296293</v>
      </c>
      <c r="D28" s="102" t="s">
        <v>2189</v>
      </c>
      <c r="E28" s="99">
        <v>751</v>
      </c>
      <c r="F28" s="84" t="str">
        <f>VLOOKUP(E28,VIP!$A$2:$O11396,2,0)</f>
        <v>DRBR751</v>
      </c>
      <c r="G28" s="98" t="str">
        <f>VLOOKUP(E28,'LISTADO ATM'!$A$2:$B$894,2,0)</f>
        <v>ATM Eco Petroleo Camilo</v>
      </c>
      <c r="H28" s="98" t="str">
        <f>VLOOKUP(E28,VIP!$A$2:$O16316,7,FALSE)</f>
        <v>N/A</v>
      </c>
      <c r="I28" s="98" t="str">
        <f>VLOOKUP(E28,VIP!$A$2:$O8281,8,FALSE)</f>
        <v>N/A</v>
      </c>
      <c r="J28" s="98" t="str">
        <f>VLOOKUP(E28,VIP!$A$2:$O8231,8,FALSE)</f>
        <v>N/A</v>
      </c>
      <c r="K28" s="98" t="str">
        <f>VLOOKUP(E28,VIP!$A$2:$O11805,6,0)</f>
        <v>N/A</v>
      </c>
      <c r="L28" s="106" t="s">
        <v>2228</v>
      </c>
      <c r="M28" s="105" t="s">
        <v>2473</v>
      </c>
      <c r="N28" s="104" t="s">
        <v>2497</v>
      </c>
      <c r="O28" s="102" t="s">
        <v>2483</v>
      </c>
      <c r="P28" s="102"/>
      <c r="Q28" s="105" t="s">
        <v>2228</v>
      </c>
    </row>
    <row r="29" spans="1:17" ht="18" x14ac:dyDescent="0.25">
      <c r="A29" s="102" t="str">
        <f>VLOOKUP(E29,'LISTADO ATM'!$A$2:$C$895,3,0)</f>
        <v>SUR</v>
      </c>
      <c r="B29" s="111" t="s">
        <v>2511</v>
      </c>
      <c r="C29" s="103">
        <v>44224.558020833334</v>
      </c>
      <c r="D29" s="102" t="s">
        <v>2189</v>
      </c>
      <c r="E29" s="99">
        <v>767</v>
      </c>
      <c r="F29" s="84" t="str">
        <f>VLOOKUP(E29,VIP!$A$2:$O11425,2,0)</f>
        <v>DRBR059</v>
      </c>
      <c r="G29" s="98" t="str">
        <f>VLOOKUP(E29,'LISTADO ATM'!$A$2:$B$894,2,0)</f>
        <v xml:space="preserve">ATM S/M Diverso (Azua) </v>
      </c>
      <c r="H29" s="98" t="str">
        <f>VLOOKUP(E29,VIP!$A$2:$O16345,7,FALSE)</f>
        <v>Si</v>
      </c>
      <c r="I29" s="98" t="str">
        <f>VLOOKUP(E29,VIP!$A$2:$O8310,8,FALSE)</f>
        <v>No</v>
      </c>
      <c r="J29" s="98" t="str">
        <f>VLOOKUP(E29,VIP!$A$2:$O8260,8,FALSE)</f>
        <v>No</v>
      </c>
      <c r="K29" s="98" t="str">
        <f>VLOOKUP(E29,VIP!$A$2:$O11834,6,0)</f>
        <v>NO</v>
      </c>
      <c r="L29" s="106" t="s">
        <v>2228</v>
      </c>
      <c r="M29" s="105" t="s">
        <v>2473</v>
      </c>
      <c r="N29" s="104" t="s">
        <v>2497</v>
      </c>
      <c r="O29" s="102" t="s">
        <v>2483</v>
      </c>
      <c r="P29" s="102"/>
      <c r="Q29" s="105" t="s">
        <v>2228</v>
      </c>
    </row>
    <row r="30" spans="1:17" ht="18" x14ac:dyDescent="0.25">
      <c r="A30" s="102" t="str">
        <f>VLOOKUP(E30,'LISTADO ATM'!$A$2:$C$895,3,0)</f>
        <v>DISTRITO NACIONAL</v>
      </c>
      <c r="B30" s="111" t="s">
        <v>2541</v>
      </c>
      <c r="C30" s="103">
        <v>44224.722581018519</v>
      </c>
      <c r="D30" s="102" t="s">
        <v>2189</v>
      </c>
      <c r="E30" s="99">
        <v>821</v>
      </c>
      <c r="F30" s="84" t="str">
        <f>VLOOKUP(E30,VIP!$A$2:$O11430,2,0)</f>
        <v>DRBR821</v>
      </c>
      <c r="G30" s="98" t="str">
        <f>VLOOKUP(E30,'LISTADO ATM'!$A$2:$B$894,2,0)</f>
        <v xml:space="preserve">ATM S/M Bravo Churchill </v>
      </c>
      <c r="H30" s="98" t="str">
        <f>VLOOKUP(E30,VIP!$A$2:$O16350,7,FALSE)</f>
        <v>Si</v>
      </c>
      <c r="I30" s="98" t="str">
        <f>VLOOKUP(E30,VIP!$A$2:$O8315,8,FALSE)</f>
        <v>No</v>
      </c>
      <c r="J30" s="98" t="str">
        <f>VLOOKUP(E30,VIP!$A$2:$O8265,8,FALSE)</f>
        <v>No</v>
      </c>
      <c r="K30" s="98" t="str">
        <f>VLOOKUP(E30,VIP!$A$2:$O11839,6,0)</f>
        <v>SI</v>
      </c>
      <c r="L30" s="106" t="s">
        <v>2228</v>
      </c>
      <c r="M30" s="105" t="s">
        <v>2473</v>
      </c>
      <c r="N30" s="104" t="s">
        <v>2497</v>
      </c>
      <c r="O30" s="102" t="s">
        <v>2483</v>
      </c>
      <c r="P30" s="102"/>
      <c r="Q30" s="105" t="s">
        <v>2228</v>
      </c>
    </row>
    <row r="31" spans="1:17" ht="18" x14ac:dyDescent="0.25">
      <c r="A31" s="102" t="str">
        <f>VLOOKUP(E31,'LISTADO ATM'!$A$2:$C$895,3,0)</f>
        <v>NORTE</v>
      </c>
      <c r="B31" s="111" t="s">
        <v>2561</v>
      </c>
      <c r="C31" s="103">
        <v>44224.821076388886</v>
      </c>
      <c r="D31" s="102" t="s">
        <v>2190</v>
      </c>
      <c r="E31" s="99">
        <v>894</v>
      </c>
      <c r="F31" s="84" t="str">
        <f>VLOOKUP(E31,VIP!$A$2:$O11440,2,0)</f>
        <v>DRBR894</v>
      </c>
      <c r="G31" s="98" t="str">
        <f>VLOOKUP(E31,'LISTADO ATM'!$A$2:$B$894,2,0)</f>
        <v>ATM Eco Petroleo Estero Hondo</v>
      </c>
      <c r="H31" s="98" t="str">
        <f>VLOOKUP(E31,VIP!$A$2:$O16360,7,FALSE)</f>
        <v>NO</v>
      </c>
      <c r="I31" s="98" t="str">
        <f>VLOOKUP(E31,VIP!$A$2:$O8325,8,FALSE)</f>
        <v>NO</v>
      </c>
      <c r="J31" s="98" t="str">
        <f>VLOOKUP(E31,VIP!$A$2:$O8275,8,FALSE)</f>
        <v>NO</v>
      </c>
      <c r="K31" s="98" t="str">
        <f>VLOOKUP(E31,VIP!$A$2:$O11849,6,0)</f>
        <v>NO</v>
      </c>
      <c r="L31" s="106" t="s">
        <v>2228</v>
      </c>
      <c r="M31" s="105" t="s">
        <v>2473</v>
      </c>
      <c r="N31" s="104" t="s">
        <v>2481</v>
      </c>
      <c r="O31" s="102" t="s">
        <v>2490</v>
      </c>
      <c r="P31" s="102"/>
      <c r="Q31" s="105" t="s">
        <v>2228</v>
      </c>
    </row>
    <row r="32" spans="1:17" ht="18" x14ac:dyDescent="0.25">
      <c r="A32" s="102" t="str">
        <f>VLOOKUP(E32,'LISTADO ATM'!$A$2:$C$895,3,0)</f>
        <v>DISTRITO NACIONAL</v>
      </c>
      <c r="B32" s="111" t="s">
        <v>2515</v>
      </c>
      <c r="C32" s="103">
        <v>44224.510428240741</v>
      </c>
      <c r="D32" s="102" t="s">
        <v>2189</v>
      </c>
      <c r="E32" s="99">
        <v>909</v>
      </c>
      <c r="F32" s="84" t="str">
        <f>VLOOKUP(E32,VIP!$A$2:$O11429,2,0)</f>
        <v>DRBR01A</v>
      </c>
      <c r="G32" s="98" t="str">
        <f>VLOOKUP(E32,'LISTADO ATM'!$A$2:$B$894,2,0)</f>
        <v xml:space="preserve">ATM UNP UASD </v>
      </c>
      <c r="H32" s="98" t="str">
        <f>VLOOKUP(E32,VIP!$A$2:$O16349,7,FALSE)</f>
        <v>Si</v>
      </c>
      <c r="I32" s="98" t="str">
        <f>VLOOKUP(E32,VIP!$A$2:$O8314,8,FALSE)</f>
        <v>Si</v>
      </c>
      <c r="J32" s="98" t="str">
        <f>VLOOKUP(E32,VIP!$A$2:$O8264,8,FALSE)</f>
        <v>Si</v>
      </c>
      <c r="K32" s="98" t="str">
        <f>VLOOKUP(E32,VIP!$A$2:$O11838,6,0)</f>
        <v>SI</v>
      </c>
      <c r="L32" s="106" t="s">
        <v>2228</v>
      </c>
      <c r="M32" s="105" t="s">
        <v>2473</v>
      </c>
      <c r="N32" s="104" t="s">
        <v>2497</v>
      </c>
      <c r="O32" s="102" t="s">
        <v>2483</v>
      </c>
      <c r="P32" s="102"/>
      <c r="Q32" s="105" t="s">
        <v>2228</v>
      </c>
    </row>
    <row r="33" spans="1:17" ht="18" x14ac:dyDescent="0.25">
      <c r="A33" s="102" t="str">
        <f>VLOOKUP(E33,'LISTADO ATM'!$A$2:$C$895,3,0)</f>
        <v>ESTE</v>
      </c>
      <c r="B33" s="111">
        <v>335772575</v>
      </c>
      <c r="C33" s="103">
        <v>44223.310300925928</v>
      </c>
      <c r="D33" s="102" t="s">
        <v>2189</v>
      </c>
      <c r="E33" s="99">
        <v>912</v>
      </c>
      <c r="F33" s="84" t="str">
        <f>VLOOKUP(E33,VIP!$A$2:$O11370,2,0)</f>
        <v>DRBR973</v>
      </c>
      <c r="G33" s="98" t="str">
        <f>VLOOKUP(E33,'LISTADO ATM'!$A$2:$B$894,2,0)</f>
        <v xml:space="preserve">ATM Oficina San Pedro II </v>
      </c>
      <c r="H33" s="98" t="str">
        <f>VLOOKUP(E33,VIP!$A$2:$O16290,7,FALSE)</f>
        <v>Si</v>
      </c>
      <c r="I33" s="98" t="str">
        <f>VLOOKUP(E33,VIP!$A$2:$O8255,8,FALSE)</f>
        <v>Si</v>
      </c>
      <c r="J33" s="98" t="str">
        <f>VLOOKUP(E33,VIP!$A$2:$O8205,8,FALSE)</f>
        <v>Si</v>
      </c>
      <c r="K33" s="98" t="str">
        <f>VLOOKUP(E33,VIP!$A$2:$O11779,6,0)</f>
        <v>SI</v>
      </c>
      <c r="L33" s="106" t="s">
        <v>2228</v>
      </c>
      <c r="M33" s="105" t="s">
        <v>2473</v>
      </c>
      <c r="N33" s="158" t="s">
        <v>2517</v>
      </c>
      <c r="O33" s="102" t="s">
        <v>2483</v>
      </c>
      <c r="P33" s="102"/>
      <c r="Q33" s="105" t="s">
        <v>2228</v>
      </c>
    </row>
    <row r="34" spans="1:17" ht="18" x14ac:dyDescent="0.25">
      <c r="A34" s="102" t="str">
        <f>VLOOKUP(E34,'LISTADO ATM'!$A$2:$C$895,3,0)</f>
        <v>DISTRITO NACIONAL</v>
      </c>
      <c r="B34" s="111" t="s">
        <v>2564</v>
      </c>
      <c r="C34" s="103">
        <v>44224.812847222223</v>
      </c>
      <c r="D34" s="102" t="s">
        <v>2189</v>
      </c>
      <c r="E34" s="99">
        <v>929</v>
      </c>
      <c r="F34" s="84" t="str">
        <f>VLOOKUP(E34,VIP!$A$2:$O11443,2,0)</f>
        <v>DRBR929</v>
      </c>
      <c r="G34" s="98" t="str">
        <f>VLOOKUP(E34,'LISTADO ATM'!$A$2:$B$894,2,0)</f>
        <v>ATM Autoservicio Nacional El Conde</v>
      </c>
      <c r="H34" s="98" t="str">
        <f>VLOOKUP(E34,VIP!$A$2:$O16363,7,FALSE)</f>
        <v>Si</v>
      </c>
      <c r="I34" s="98" t="str">
        <f>VLOOKUP(E34,VIP!$A$2:$O8328,8,FALSE)</f>
        <v>Si</v>
      </c>
      <c r="J34" s="98" t="str">
        <f>VLOOKUP(E34,VIP!$A$2:$O8278,8,FALSE)</f>
        <v>Si</v>
      </c>
      <c r="K34" s="98" t="str">
        <f>VLOOKUP(E34,VIP!$A$2:$O11852,6,0)</f>
        <v>NO</v>
      </c>
      <c r="L34" s="106" t="s">
        <v>2228</v>
      </c>
      <c r="M34" s="105" t="s">
        <v>2473</v>
      </c>
      <c r="N34" s="104" t="s">
        <v>2497</v>
      </c>
      <c r="O34" s="102" t="s">
        <v>2483</v>
      </c>
      <c r="P34" s="102"/>
      <c r="Q34" s="105" t="s">
        <v>2228</v>
      </c>
    </row>
    <row r="35" spans="1:17" ht="18" x14ac:dyDescent="0.25">
      <c r="A35" s="102" t="str">
        <f>VLOOKUP(E35,'LISTADO ATM'!$A$2:$C$895,3,0)</f>
        <v>ESTE</v>
      </c>
      <c r="B35" s="111" t="s">
        <v>2540</v>
      </c>
      <c r="C35" s="103">
        <v>44224.726030092592</v>
      </c>
      <c r="D35" s="102" t="s">
        <v>2189</v>
      </c>
      <c r="E35" s="99">
        <v>945</v>
      </c>
      <c r="F35" s="84" t="str">
        <f>VLOOKUP(E35,VIP!$A$2:$O11429,2,0)</f>
        <v>DRBR945</v>
      </c>
      <c r="G35" s="98" t="str">
        <f>VLOOKUP(E35,'LISTADO ATM'!$A$2:$B$894,2,0)</f>
        <v xml:space="preserve">ATM UNP El Valle (Hato Mayor) </v>
      </c>
      <c r="H35" s="98" t="str">
        <f>VLOOKUP(E35,VIP!$A$2:$O16349,7,FALSE)</f>
        <v>Si</v>
      </c>
      <c r="I35" s="98" t="str">
        <f>VLOOKUP(E35,VIP!$A$2:$O8314,8,FALSE)</f>
        <v>Si</v>
      </c>
      <c r="J35" s="98" t="str">
        <f>VLOOKUP(E35,VIP!$A$2:$O8264,8,FALSE)</f>
        <v>Si</v>
      </c>
      <c r="K35" s="98" t="str">
        <f>VLOOKUP(E35,VIP!$A$2:$O11838,6,0)</f>
        <v>NO</v>
      </c>
      <c r="L35" s="106" t="s">
        <v>2228</v>
      </c>
      <c r="M35" s="105" t="s">
        <v>2473</v>
      </c>
      <c r="N35" s="104" t="s">
        <v>2497</v>
      </c>
      <c r="O35" s="102" t="s">
        <v>2483</v>
      </c>
      <c r="P35" s="102"/>
      <c r="Q35" s="105" t="s">
        <v>2228</v>
      </c>
    </row>
    <row r="36" spans="1:17" ht="18" x14ac:dyDescent="0.25">
      <c r="A36" s="102" t="str">
        <f>VLOOKUP(E36,'LISTADO ATM'!$A$2:$C$895,3,0)</f>
        <v>DISTRITO NACIONAL</v>
      </c>
      <c r="B36" s="111" t="s">
        <v>2509</v>
      </c>
      <c r="C36" s="103">
        <v>44224.566168981481</v>
      </c>
      <c r="D36" s="102" t="s">
        <v>2189</v>
      </c>
      <c r="E36" s="99">
        <v>951</v>
      </c>
      <c r="F36" s="84" t="str">
        <f>VLOOKUP(E36,VIP!$A$2:$O11422,2,0)</f>
        <v>DRBR203</v>
      </c>
      <c r="G36" s="98" t="str">
        <f>VLOOKUP(E36,'LISTADO ATM'!$A$2:$B$894,2,0)</f>
        <v xml:space="preserve">ATM Oficina Plaza Haché JFK </v>
      </c>
      <c r="H36" s="98" t="str">
        <f>VLOOKUP(E36,VIP!$A$2:$O16342,7,FALSE)</f>
        <v>Si</v>
      </c>
      <c r="I36" s="98" t="str">
        <f>VLOOKUP(E36,VIP!$A$2:$O8307,8,FALSE)</f>
        <v>Si</v>
      </c>
      <c r="J36" s="98" t="str">
        <f>VLOOKUP(E36,VIP!$A$2:$O8257,8,FALSE)</f>
        <v>Si</v>
      </c>
      <c r="K36" s="98" t="str">
        <f>VLOOKUP(E36,VIP!$A$2:$O11831,6,0)</f>
        <v>NO</v>
      </c>
      <c r="L36" s="106" t="s">
        <v>2228</v>
      </c>
      <c r="M36" s="105" t="s">
        <v>2473</v>
      </c>
      <c r="N36" s="104" t="s">
        <v>2497</v>
      </c>
      <c r="O36" s="102" t="s">
        <v>2483</v>
      </c>
      <c r="P36" s="102"/>
      <c r="Q36" s="105" t="s">
        <v>2228</v>
      </c>
    </row>
    <row r="37" spans="1:17" ht="18" x14ac:dyDescent="0.25">
      <c r="A37" s="102" t="str">
        <f>VLOOKUP(E37,'LISTADO ATM'!$A$2:$C$895,3,0)</f>
        <v>DISTRITO NACIONAL</v>
      </c>
      <c r="B37" s="111" t="s">
        <v>2513</v>
      </c>
      <c r="C37" s="103">
        <v>44224.51767361111</v>
      </c>
      <c r="D37" s="102" t="s">
        <v>2189</v>
      </c>
      <c r="E37" s="99">
        <v>979</v>
      </c>
      <c r="F37" s="84" t="str">
        <f>VLOOKUP(E37,VIP!$A$2:$O11427,2,0)</f>
        <v>DRBR979</v>
      </c>
      <c r="G37" s="98" t="str">
        <f>VLOOKUP(E37,'LISTADO ATM'!$A$2:$B$894,2,0)</f>
        <v xml:space="preserve">ATM Oficina Luperón I </v>
      </c>
      <c r="H37" s="98" t="str">
        <f>VLOOKUP(E37,VIP!$A$2:$O16347,7,FALSE)</f>
        <v>Si</v>
      </c>
      <c r="I37" s="98" t="str">
        <f>VLOOKUP(E37,VIP!$A$2:$O8312,8,FALSE)</f>
        <v>Si</v>
      </c>
      <c r="J37" s="98" t="str">
        <f>VLOOKUP(E37,VIP!$A$2:$O8262,8,FALSE)</f>
        <v>Si</v>
      </c>
      <c r="K37" s="98" t="str">
        <f>VLOOKUP(E37,VIP!$A$2:$O11836,6,0)</f>
        <v>NO</v>
      </c>
      <c r="L37" s="106" t="s">
        <v>2228</v>
      </c>
      <c r="M37" s="105" t="s">
        <v>2473</v>
      </c>
      <c r="N37" s="104" t="s">
        <v>2497</v>
      </c>
      <c r="O37" s="102" t="s">
        <v>2483</v>
      </c>
      <c r="P37" s="102"/>
      <c r="Q37" s="105" t="s">
        <v>2228</v>
      </c>
    </row>
    <row r="38" spans="1:17" ht="18" x14ac:dyDescent="0.25">
      <c r="A38" s="102" t="str">
        <f>VLOOKUP(E38,'LISTADO ATM'!$A$2:$C$895,3,0)</f>
        <v>DISTRITO NACIONAL</v>
      </c>
      <c r="B38" s="111" t="s">
        <v>2570</v>
      </c>
      <c r="C38" s="103">
        <v>44225.244988425926</v>
      </c>
      <c r="D38" s="102" t="s">
        <v>2189</v>
      </c>
      <c r="E38" s="99">
        <v>2</v>
      </c>
      <c r="F38" s="84" t="str">
        <f>VLOOKUP(E38,VIP!$A$2:$O11456,2,0)</f>
        <v>DRBR002</v>
      </c>
      <c r="G38" s="98" t="str">
        <f>VLOOKUP(E38,'LISTADO ATM'!$A$2:$B$894,2,0)</f>
        <v>ATM Autoservicio Padre Castellano</v>
      </c>
      <c r="H38" s="98" t="str">
        <f>VLOOKUP(E38,VIP!$A$2:$O16376,7,FALSE)</f>
        <v>Si</v>
      </c>
      <c r="I38" s="98" t="str">
        <f>VLOOKUP(E38,VIP!$A$2:$O8341,8,FALSE)</f>
        <v>Si</v>
      </c>
      <c r="J38" s="98" t="str">
        <f>VLOOKUP(E38,VIP!$A$2:$O8291,8,FALSE)</f>
        <v>Si</v>
      </c>
      <c r="K38" s="98" t="str">
        <f>VLOOKUP(E38,VIP!$A$2:$O11865,6,0)</f>
        <v>NO</v>
      </c>
      <c r="L38" s="106" t="s">
        <v>2254</v>
      </c>
      <c r="M38" s="105" t="s">
        <v>2473</v>
      </c>
      <c r="N38" s="104" t="s">
        <v>2497</v>
      </c>
      <c r="O38" s="102" t="s">
        <v>2483</v>
      </c>
      <c r="P38" s="102"/>
      <c r="Q38" s="105" t="s">
        <v>2254</v>
      </c>
    </row>
    <row r="39" spans="1:17" ht="18" x14ac:dyDescent="0.25">
      <c r="A39" s="102" t="str">
        <f>VLOOKUP(E39,'LISTADO ATM'!$A$2:$C$895,3,0)</f>
        <v>DISTRITO NACIONAL</v>
      </c>
      <c r="B39" s="111" t="s">
        <v>2562</v>
      </c>
      <c r="C39" s="103">
        <v>44224.816006944442</v>
      </c>
      <c r="D39" s="102" t="s">
        <v>2189</v>
      </c>
      <c r="E39" s="99">
        <v>21</v>
      </c>
      <c r="F39" s="84" t="str">
        <f>VLOOKUP(E39,VIP!$A$2:$O11441,2,0)</f>
        <v>DRBR021</v>
      </c>
      <c r="G39" s="98" t="str">
        <f>VLOOKUP(E39,'LISTADO ATM'!$A$2:$B$894,2,0)</f>
        <v xml:space="preserve">ATM Oficina Mella </v>
      </c>
      <c r="H39" s="98" t="str">
        <f>VLOOKUP(E39,VIP!$A$2:$O16361,7,FALSE)</f>
        <v>Si</v>
      </c>
      <c r="I39" s="98" t="str">
        <f>VLOOKUP(E39,VIP!$A$2:$O8326,8,FALSE)</f>
        <v>No</v>
      </c>
      <c r="J39" s="98" t="str">
        <f>VLOOKUP(E39,VIP!$A$2:$O8276,8,FALSE)</f>
        <v>No</v>
      </c>
      <c r="K39" s="98" t="str">
        <f>VLOOKUP(E39,VIP!$A$2:$O11850,6,0)</f>
        <v>NO</v>
      </c>
      <c r="L39" s="106" t="s">
        <v>2254</v>
      </c>
      <c r="M39" s="105" t="s">
        <v>2473</v>
      </c>
      <c r="N39" s="158" t="s">
        <v>2517</v>
      </c>
      <c r="O39" s="102" t="s">
        <v>2483</v>
      </c>
      <c r="P39" s="102"/>
      <c r="Q39" s="105" t="s">
        <v>2254</v>
      </c>
    </row>
    <row r="40" spans="1:17" ht="18" x14ac:dyDescent="0.25">
      <c r="A40" s="102" t="str">
        <f>VLOOKUP(E40,'LISTADO ATM'!$A$2:$C$895,3,0)</f>
        <v>NORTE</v>
      </c>
      <c r="B40" s="111" t="s">
        <v>2563</v>
      </c>
      <c r="C40" s="103">
        <v>44224.813935185186</v>
      </c>
      <c r="D40" s="102" t="s">
        <v>2190</v>
      </c>
      <c r="E40" s="99">
        <v>373</v>
      </c>
      <c r="F40" s="84" t="str">
        <f>VLOOKUP(E40,VIP!$A$2:$O11442,2,0)</f>
        <v>DRBR373</v>
      </c>
      <c r="G40" s="98" t="str">
        <f>VLOOKUP(E40,'LISTADO ATM'!$A$2:$B$894,2,0)</f>
        <v>S/M Tangui Nagua</v>
      </c>
      <c r="H40" s="98" t="str">
        <f>VLOOKUP(E40,VIP!$A$2:$O16362,7,FALSE)</f>
        <v>N/A</v>
      </c>
      <c r="I40" s="98" t="str">
        <f>VLOOKUP(E40,VIP!$A$2:$O8327,8,FALSE)</f>
        <v>N/A</v>
      </c>
      <c r="J40" s="98" t="str">
        <f>VLOOKUP(E40,VIP!$A$2:$O8277,8,FALSE)</f>
        <v>N/A</v>
      </c>
      <c r="K40" s="98" t="str">
        <f>VLOOKUP(E40,VIP!$A$2:$O11851,6,0)</f>
        <v>N/A</v>
      </c>
      <c r="L40" s="106" t="s">
        <v>2254</v>
      </c>
      <c r="M40" s="105" t="s">
        <v>2473</v>
      </c>
      <c r="N40" s="104" t="s">
        <v>2481</v>
      </c>
      <c r="O40" s="102" t="s">
        <v>2490</v>
      </c>
      <c r="P40" s="102"/>
      <c r="Q40" s="105" t="s">
        <v>2254</v>
      </c>
    </row>
    <row r="41" spans="1:17" ht="18" x14ac:dyDescent="0.25">
      <c r="A41" s="102" t="str">
        <f>VLOOKUP(E41,'LISTADO ATM'!$A$2:$C$895,3,0)</f>
        <v>DISTRITO NACIONAL</v>
      </c>
      <c r="B41" s="111">
        <v>335764730</v>
      </c>
      <c r="C41" s="103">
        <v>44211.489016203705</v>
      </c>
      <c r="D41" s="102" t="s">
        <v>2189</v>
      </c>
      <c r="E41" s="99">
        <v>486</v>
      </c>
      <c r="F41" s="84" t="str">
        <f>VLOOKUP(E41,VIP!$A$2:$O11356,2,0)</f>
        <v>DRBR486</v>
      </c>
      <c r="G41" s="98" t="str">
        <f>VLOOKUP(E41,'LISTADO ATM'!$A$2:$B$894,2,0)</f>
        <v xml:space="preserve">ATM Olé La Caleta </v>
      </c>
      <c r="H41" s="98" t="str">
        <f>VLOOKUP(E41,VIP!$A$2:$O16277,7,FALSE)</f>
        <v>Si</v>
      </c>
      <c r="I41" s="98" t="str">
        <f>VLOOKUP(E41,VIP!$A$2:$O8242,8,FALSE)</f>
        <v>Si</v>
      </c>
      <c r="J41" s="98" t="str">
        <f>VLOOKUP(E41,VIP!$A$2:$O8192,8,FALSE)</f>
        <v>Si</v>
      </c>
      <c r="K41" s="98" t="str">
        <f>VLOOKUP(E41,VIP!$A$2:$O11766,6,0)</f>
        <v>NO</v>
      </c>
      <c r="L41" s="106" t="s">
        <v>2254</v>
      </c>
      <c r="M41" s="105" t="s">
        <v>2473</v>
      </c>
      <c r="N41" s="104" t="s">
        <v>2497</v>
      </c>
      <c r="O41" s="102" t="s">
        <v>2483</v>
      </c>
      <c r="P41" s="102"/>
      <c r="Q41" s="105" t="s">
        <v>2254</v>
      </c>
    </row>
    <row r="42" spans="1:17" ht="18" x14ac:dyDescent="0.25">
      <c r="A42" s="102" t="str">
        <f>VLOOKUP(E42,'LISTADO ATM'!$A$2:$C$895,3,0)</f>
        <v>DISTRITO NACIONAL</v>
      </c>
      <c r="B42" s="111" t="s">
        <v>2572</v>
      </c>
      <c r="C42" s="103">
        <v>44225.243761574071</v>
      </c>
      <c r="D42" s="102" t="s">
        <v>2189</v>
      </c>
      <c r="E42" s="99">
        <v>490</v>
      </c>
      <c r="F42" s="84" t="str">
        <f>VLOOKUP(E42,VIP!$A$2:$O11458,2,0)</f>
        <v>DRBR490</v>
      </c>
      <c r="G42" s="98" t="str">
        <f>VLOOKUP(E42,'LISTADO ATM'!$A$2:$B$894,2,0)</f>
        <v xml:space="preserve">ATM Hospital Ney Arias Lora </v>
      </c>
      <c r="H42" s="98" t="str">
        <f>VLOOKUP(E42,VIP!$A$2:$O16378,7,FALSE)</f>
        <v>Si</v>
      </c>
      <c r="I42" s="98" t="str">
        <f>VLOOKUP(E42,VIP!$A$2:$O8343,8,FALSE)</f>
        <v>Si</v>
      </c>
      <c r="J42" s="98" t="str">
        <f>VLOOKUP(E42,VIP!$A$2:$O8293,8,FALSE)</f>
        <v>Si</v>
      </c>
      <c r="K42" s="98" t="str">
        <f>VLOOKUP(E42,VIP!$A$2:$O11867,6,0)</f>
        <v>NO</v>
      </c>
      <c r="L42" s="106" t="s">
        <v>2254</v>
      </c>
      <c r="M42" s="105" t="s">
        <v>2473</v>
      </c>
      <c r="N42" s="104" t="s">
        <v>2497</v>
      </c>
      <c r="O42" s="102" t="s">
        <v>2483</v>
      </c>
      <c r="P42" s="102"/>
      <c r="Q42" s="105" t="s">
        <v>2254</v>
      </c>
    </row>
    <row r="43" spans="1:17" ht="18" x14ac:dyDescent="0.25">
      <c r="A43" s="102" t="str">
        <f>VLOOKUP(E43,'LISTADO ATM'!$A$2:$C$895,3,0)</f>
        <v>DISTRITO NACIONAL</v>
      </c>
      <c r="B43" s="111" t="s">
        <v>2571</v>
      </c>
      <c r="C43" s="103">
        <v>44225.244351851848</v>
      </c>
      <c r="D43" s="102" t="s">
        <v>2189</v>
      </c>
      <c r="E43" s="99">
        <v>551</v>
      </c>
      <c r="F43" s="84" t="str">
        <f>VLOOKUP(E43,VIP!$A$2:$O11457,2,0)</f>
        <v>DRBR01C</v>
      </c>
      <c r="G43" s="98" t="str">
        <f>VLOOKUP(E43,'LISTADO ATM'!$A$2:$B$894,2,0)</f>
        <v xml:space="preserve">ATM Oficina Padre Castellanos </v>
      </c>
      <c r="H43" s="98" t="str">
        <f>VLOOKUP(E43,VIP!$A$2:$O16377,7,FALSE)</f>
        <v>Si</v>
      </c>
      <c r="I43" s="98" t="str">
        <f>VLOOKUP(E43,VIP!$A$2:$O8342,8,FALSE)</f>
        <v>Si</v>
      </c>
      <c r="J43" s="98" t="str">
        <f>VLOOKUP(E43,VIP!$A$2:$O8292,8,FALSE)</f>
        <v>Si</v>
      </c>
      <c r="K43" s="98" t="str">
        <f>VLOOKUP(E43,VIP!$A$2:$O11866,6,0)</f>
        <v>NO</v>
      </c>
      <c r="L43" s="106" t="s">
        <v>2254</v>
      </c>
      <c r="M43" s="105" t="s">
        <v>2473</v>
      </c>
      <c r="N43" s="104" t="s">
        <v>2497</v>
      </c>
      <c r="O43" s="102" t="s">
        <v>2483</v>
      </c>
      <c r="P43" s="102"/>
      <c r="Q43" s="105" t="s">
        <v>2254</v>
      </c>
    </row>
    <row r="44" spans="1:17" ht="18" x14ac:dyDescent="0.25">
      <c r="A44" s="102" t="str">
        <f>VLOOKUP(E44,'LISTADO ATM'!$A$2:$C$895,3,0)</f>
        <v>DISTRITO NACIONAL</v>
      </c>
      <c r="B44" s="111" t="s">
        <v>2545</v>
      </c>
      <c r="C44" s="103">
        <v>44224.922858796293</v>
      </c>
      <c r="D44" s="102" t="s">
        <v>2189</v>
      </c>
      <c r="E44" s="99">
        <v>684</v>
      </c>
      <c r="F44" s="84" t="str">
        <f>VLOOKUP(E44,VIP!$A$2:$O11423,2,0)</f>
        <v>DRBR684</v>
      </c>
      <c r="G44" s="98" t="str">
        <f>VLOOKUP(E44,'LISTADO ATM'!$A$2:$B$894,2,0)</f>
        <v>ATM Estación Texaco Prolongación 27 Febrero</v>
      </c>
      <c r="H44" s="98" t="str">
        <f>VLOOKUP(E44,VIP!$A$2:$O16343,7,FALSE)</f>
        <v>NO</v>
      </c>
      <c r="I44" s="98" t="str">
        <f>VLOOKUP(E44,VIP!$A$2:$O8308,8,FALSE)</f>
        <v>NO</v>
      </c>
      <c r="J44" s="98" t="str">
        <f>VLOOKUP(E44,VIP!$A$2:$O8258,8,FALSE)</f>
        <v>NO</v>
      </c>
      <c r="K44" s="98" t="str">
        <f>VLOOKUP(E44,VIP!$A$2:$O11832,6,0)</f>
        <v>NO</v>
      </c>
      <c r="L44" s="106" t="s">
        <v>2254</v>
      </c>
      <c r="M44" s="105" t="s">
        <v>2473</v>
      </c>
      <c r="N44" s="104" t="s">
        <v>2497</v>
      </c>
      <c r="O44" s="102" t="s">
        <v>2483</v>
      </c>
      <c r="P44" s="102"/>
      <c r="Q44" s="105" t="s">
        <v>2254</v>
      </c>
    </row>
    <row r="45" spans="1:17" ht="18" x14ac:dyDescent="0.25">
      <c r="A45" s="102" t="str">
        <f>VLOOKUP(E45,'LISTADO ATM'!$A$2:$C$895,3,0)</f>
        <v>NORTE</v>
      </c>
      <c r="B45" s="111" t="s">
        <v>2538</v>
      </c>
      <c r="C45" s="103">
        <v>44224.737453703703</v>
      </c>
      <c r="D45" s="102" t="s">
        <v>2494</v>
      </c>
      <c r="E45" s="99">
        <v>712</v>
      </c>
      <c r="F45" s="84" t="str">
        <f>VLOOKUP(E45,VIP!$A$2:$O11427,2,0)</f>
        <v>DRBR128</v>
      </c>
      <c r="G45" s="98" t="str">
        <f>VLOOKUP(E45,'LISTADO ATM'!$A$2:$B$894,2,0)</f>
        <v xml:space="preserve">ATM Oficina Imbert </v>
      </c>
      <c r="H45" s="98" t="str">
        <f>VLOOKUP(E45,VIP!$A$2:$O16347,7,FALSE)</f>
        <v>Si</v>
      </c>
      <c r="I45" s="98" t="str">
        <f>VLOOKUP(E45,VIP!$A$2:$O8312,8,FALSE)</f>
        <v>Si</v>
      </c>
      <c r="J45" s="98" t="str">
        <f>VLOOKUP(E45,VIP!$A$2:$O8262,8,FALSE)</f>
        <v>Si</v>
      </c>
      <c r="K45" s="98" t="str">
        <f>VLOOKUP(E45,VIP!$A$2:$O11836,6,0)</f>
        <v>SI</v>
      </c>
      <c r="L45" s="106" t="s">
        <v>2466</v>
      </c>
      <c r="M45" s="105" t="s">
        <v>2473</v>
      </c>
      <c r="N45" s="104" t="s">
        <v>2481</v>
      </c>
      <c r="O45" s="102" t="s">
        <v>2495</v>
      </c>
      <c r="P45" s="102"/>
      <c r="Q45" s="105" t="s">
        <v>2466</v>
      </c>
    </row>
    <row r="46" spans="1:17" ht="18" x14ac:dyDescent="0.25">
      <c r="A46" s="102" t="str">
        <f>VLOOKUP(E46,'LISTADO ATM'!$A$2:$C$895,3,0)</f>
        <v>DISTRITO NACIONAL</v>
      </c>
      <c r="B46" s="111" t="s">
        <v>2524</v>
      </c>
      <c r="C46" s="103">
        <v>44224.631944444445</v>
      </c>
      <c r="D46" s="102" t="s">
        <v>2477</v>
      </c>
      <c r="E46" s="99">
        <v>267</v>
      </c>
      <c r="F46" s="84" t="str">
        <f>VLOOKUP(E46,VIP!$A$2:$O11429,2,0)</f>
        <v>DRBR267</v>
      </c>
      <c r="G46" s="98" t="str">
        <f>VLOOKUP(E46,'LISTADO ATM'!$A$2:$B$894,2,0)</f>
        <v xml:space="preserve">ATM Centro de Caja México </v>
      </c>
      <c r="H46" s="98" t="str">
        <f>VLOOKUP(E46,VIP!$A$2:$O16349,7,FALSE)</f>
        <v>Si</v>
      </c>
      <c r="I46" s="98" t="str">
        <f>VLOOKUP(E46,VIP!$A$2:$O8314,8,FALSE)</f>
        <v>Si</v>
      </c>
      <c r="J46" s="98" t="str">
        <f>VLOOKUP(E46,VIP!$A$2:$O8264,8,FALSE)</f>
        <v>Si</v>
      </c>
      <c r="K46" s="98" t="str">
        <f>VLOOKUP(E46,VIP!$A$2:$O11838,6,0)</f>
        <v>NO</v>
      </c>
      <c r="L46" s="106" t="s">
        <v>2466</v>
      </c>
      <c r="M46" s="105" t="s">
        <v>2473</v>
      </c>
      <c r="N46" s="104" t="s">
        <v>2481</v>
      </c>
      <c r="O46" s="102" t="s">
        <v>2482</v>
      </c>
      <c r="P46" s="102"/>
      <c r="Q46" s="105" t="s">
        <v>2466</v>
      </c>
    </row>
    <row r="47" spans="1:17" ht="18" x14ac:dyDescent="0.25">
      <c r="A47" s="102" t="str">
        <f>VLOOKUP(E47,'LISTADO ATM'!$A$2:$C$895,3,0)</f>
        <v>DISTRITO NACIONAL</v>
      </c>
      <c r="B47" s="111" t="s">
        <v>2523</v>
      </c>
      <c r="C47" s="103">
        <v>44224.632581018515</v>
      </c>
      <c r="D47" s="102" t="s">
        <v>2477</v>
      </c>
      <c r="E47" s="99">
        <v>302</v>
      </c>
      <c r="F47" s="84" t="str">
        <f>VLOOKUP(E47,VIP!$A$2:$O11428,2,0)</f>
        <v>DRBR302</v>
      </c>
      <c r="G47" s="98" t="str">
        <f>VLOOKUP(E47,'LISTADO ATM'!$A$2:$B$894,2,0)</f>
        <v xml:space="preserve">ATM S/M Aprezio Los Mameyes  </v>
      </c>
      <c r="H47" s="98" t="str">
        <f>VLOOKUP(E47,VIP!$A$2:$O16348,7,FALSE)</f>
        <v>Si</v>
      </c>
      <c r="I47" s="98" t="str">
        <f>VLOOKUP(E47,VIP!$A$2:$O8313,8,FALSE)</f>
        <v>Si</v>
      </c>
      <c r="J47" s="98" t="str">
        <f>VLOOKUP(E47,VIP!$A$2:$O8263,8,FALSE)</f>
        <v>Si</v>
      </c>
      <c r="K47" s="98" t="str">
        <f>VLOOKUP(E47,VIP!$A$2:$O11837,6,0)</f>
        <v>NO</v>
      </c>
      <c r="L47" s="106" t="s">
        <v>2466</v>
      </c>
      <c r="M47" s="105" t="s">
        <v>2473</v>
      </c>
      <c r="N47" s="104" t="s">
        <v>2481</v>
      </c>
      <c r="O47" s="102" t="s">
        <v>2482</v>
      </c>
      <c r="P47" s="102"/>
      <c r="Q47" s="105" t="s">
        <v>2466</v>
      </c>
    </row>
    <row r="48" spans="1:17" ht="18" x14ac:dyDescent="0.25">
      <c r="A48" s="102" t="str">
        <f>VLOOKUP(E48,'LISTADO ATM'!$A$2:$C$895,3,0)</f>
        <v>DISTRITO NACIONAL</v>
      </c>
      <c r="B48" s="111" t="s">
        <v>2548</v>
      </c>
      <c r="C48" s="103">
        <v>44224.883460648147</v>
      </c>
      <c r="D48" s="102" t="s">
        <v>2477</v>
      </c>
      <c r="E48" s="99">
        <v>355</v>
      </c>
      <c r="F48" s="84" t="str">
        <f>VLOOKUP(E48,VIP!$A$2:$O11427,2,0)</f>
        <v>DRBR355</v>
      </c>
      <c r="G48" s="98" t="str">
        <f>VLOOKUP(E48,'LISTADO ATM'!$A$2:$B$894,2,0)</f>
        <v xml:space="preserve">ATM UNP Metro II </v>
      </c>
      <c r="H48" s="98" t="str">
        <f>VLOOKUP(E48,VIP!$A$2:$O16347,7,FALSE)</f>
        <v>Si</v>
      </c>
      <c r="I48" s="98" t="str">
        <f>VLOOKUP(E48,VIP!$A$2:$O8312,8,FALSE)</f>
        <v>Si</v>
      </c>
      <c r="J48" s="98" t="str">
        <f>VLOOKUP(E48,VIP!$A$2:$O8262,8,FALSE)</f>
        <v>Si</v>
      </c>
      <c r="K48" s="98" t="str">
        <f>VLOOKUP(E48,VIP!$A$2:$O11836,6,0)</f>
        <v>SI</v>
      </c>
      <c r="L48" s="106" t="s">
        <v>2466</v>
      </c>
      <c r="M48" s="105" t="s">
        <v>2473</v>
      </c>
      <c r="N48" s="104" t="s">
        <v>2481</v>
      </c>
      <c r="O48" s="102" t="s">
        <v>2482</v>
      </c>
      <c r="P48" s="102"/>
      <c r="Q48" s="105" t="s">
        <v>2466</v>
      </c>
    </row>
    <row r="49" spans="1:17" ht="18" x14ac:dyDescent="0.25">
      <c r="A49" s="102" t="str">
        <f>VLOOKUP(E49,'LISTADO ATM'!$A$2:$C$895,3,0)</f>
        <v>DISTRITO NACIONAL</v>
      </c>
      <c r="B49" s="111">
        <v>335772891</v>
      </c>
      <c r="C49" s="103">
        <v>44223.391759259262</v>
      </c>
      <c r="D49" s="102" t="s">
        <v>2477</v>
      </c>
      <c r="E49" s="99">
        <v>406</v>
      </c>
      <c r="F49" s="84" t="str">
        <f>VLOOKUP(E49,VIP!$A$2:$O11373,2,0)</f>
        <v>DRBR406</v>
      </c>
      <c r="G49" s="98" t="str">
        <f>VLOOKUP(E49,'LISTADO ATM'!$A$2:$B$894,2,0)</f>
        <v xml:space="preserve">ATM UNP Plaza Lama Máximo Gómez </v>
      </c>
      <c r="H49" s="98" t="str">
        <f>VLOOKUP(E49,VIP!$A$2:$O16293,7,FALSE)</f>
        <v>Si</v>
      </c>
      <c r="I49" s="98" t="str">
        <f>VLOOKUP(E49,VIP!$A$2:$O8258,8,FALSE)</f>
        <v>Si</v>
      </c>
      <c r="J49" s="98" t="str">
        <f>VLOOKUP(E49,VIP!$A$2:$O8208,8,FALSE)</f>
        <v>Si</v>
      </c>
      <c r="K49" s="98" t="str">
        <f>VLOOKUP(E49,VIP!$A$2:$O11782,6,0)</f>
        <v>SI</v>
      </c>
      <c r="L49" s="106" t="s">
        <v>2466</v>
      </c>
      <c r="M49" s="105" t="s">
        <v>2473</v>
      </c>
      <c r="N49" s="104" t="s">
        <v>2481</v>
      </c>
      <c r="O49" s="102" t="s">
        <v>2482</v>
      </c>
      <c r="P49" s="102"/>
      <c r="Q49" s="105" t="s">
        <v>2466</v>
      </c>
    </row>
    <row r="50" spans="1:17" ht="18" x14ac:dyDescent="0.25">
      <c r="A50" s="102" t="str">
        <f>VLOOKUP(E50,'LISTADO ATM'!$A$2:$C$895,3,0)</f>
        <v>DISTRITO NACIONAL</v>
      </c>
      <c r="B50" s="111" t="s">
        <v>2565</v>
      </c>
      <c r="C50" s="103">
        <v>44224.808472222219</v>
      </c>
      <c r="D50" s="102" t="s">
        <v>2477</v>
      </c>
      <c r="E50" s="99">
        <v>407</v>
      </c>
      <c r="F50" s="84" t="str">
        <f>VLOOKUP(E50,VIP!$A$2:$O11444,2,0)</f>
        <v>DRBR407</v>
      </c>
      <c r="G50" s="98" t="str">
        <f>VLOOKUP(E50,'LISTADO ATM'!$A$2:$B$894,2,0)</f>
        <v xml:space="preserve">ATM Multicentro La Sirena Villa Mella </v>
      </c>
      <c r="H50" s="98" t="str">
        <f>VLOOKUP(E50,VIP!$A$2:$O16364,7,FALSE)</f>
        <v>Si</v>
      </c>
      <c r="I50" s="98" t="str">
        <f>VLOOKUP(E50,VIP!$A$2:$O8329,8,FALSE)</f>
        <v>Si</v>
      </c>
      <c r="J50" s="98" t="str">
        <f>VLOOKUP(E50,VIP!$A$2:$O8279,8,FALSE)</f>
        <v>Si</v>
      </c>
      <c r="K50" s="98" t="str">
        <f>VLOOKUP(E50,VIP!$A$2:$O11853,6,0)</f>
        <v>NO</v>
      </c>
      <c r="L50" s="106" t="s">
        <v>2466</v>
      </c>
      <c r="M50" s="105" t="s">
        <v>2473</v>
      </c>
      <c r="N50" s="104" t="s">
        <v>2481</v>
      </c>
      <c r="O50" s="102" t="s">
        <v>2482</v>
      </c>
      <c r="P50" s="102"/>
      <c r="Q50" s="105" t="s">
        <v>2466</v>
      </c>
    </row>
    <row r="51" spans="1:17" ht="18" x14ac:dyDescent="0.25">
      <c r="A51" s="102" t="str">
        <f>VLOOKUP(E51,'LISTADO ATM'!$A$2:$C$895,3,0)</f>
        <v>DISTRITO NACIONAL</v>
      </c>
      <c r="B51" s="111" t="s">
        <v>2537</v>
      </c>
      <c r="C51" s="103">
        <v>44224.739699074074</v>
      </c>
      <c r="D51" s="102" t="s">
        <v>2477</v>
      </c>
      <c r="E51" s="99">
        <v>415</v>
      </c>
      <c r="F51" s="84" t="str">
        <f>VLOOKUP(E51,VIP!$A$2:$O11426,2,0)</f>
        <v>DRBR415</v>
      </c>
      <c r="G51" s="98" t="str">
        <f>VLOOKUP(E51,'LISTADO ATM'!$A$2:$B$894,2,0)</f>
        <v xml:space="preserve">ATM Autobanco San Martín I </v>
      </c>
      <c r="H51" s="98" t="str">
        <f>VLOOKUP(E51,VIP!$A$2:$O16346,7,FALSE)</f>
        <v>Si</v>
      </c>
      <c r="I51" s="98" t="str">
        <f>VLOOKUP(E51,VIP!$A$2:$O8311,8,FALSE)</f>
        <v>Si</v>
      </c>
      <c r="J51" s="98" t="str">
        <f>VLOOKUP(E51,VIP!$A$2:$O8261,8,FALSE)</f>
        <v>Si</v>
      </c>
      <c r="K51" s="98" t="str">
        <f>VLOOKUP(E51,VIP!$A$2:$O11835,6,0)</f>
        <v>NO</v>
      </c>
      <c r="L51" s="106" t="s">
        <v>2466</v>
      </c>
      <c r="M51" s="105" t="s">
        <v>2473</v>
      </c>
      <c r="N51" s="104" t="s">
        <v>2481</v>
      </c>
      <c r="O51" s="102" t="s">
        <v>2482</v>
      </c>
      <c r="P51" s="102"/>
      <c r="Q51" s="105" t="s">
        <v>2466</v>
      </c>
    </row>
    <row r="52" spans="1:17" ht="18" x14ac:dyDescent="0.25">
      <c r="A52" s="102" t="str">
        <f>VLOOKUP(E52,'LISTADO ATM'!$A$2:$C$895,3,0)</f>
        <v>DISTRITO NACIONAL</v>
      </c>
      <c r="B52" s="111" t="s">
        <v>2575</v>
      </c>
      <c r="C52" s="103">
        <v>44225.139074074075</v>
      </c>
      <c r="D52" s="102" t="s">
        <v>2477</v>
      </c>
      <c r="E52" s="99">
        <v>515</v>
      </c>
      <c r="F52" s="84" t="str">
        <f>VLOOKUP(E52,VIP!$A$2:$O11461,2,0)</f>
        <v>DRBR515</v>
      </c>
      <c r="G52" s="98" t="str">
        <f>VLOOKUP(E52,'LISTADO ATM'!$A$2:$B$894,2,0)</f>
        <v xml:space="preserve">ATM Oficina Agora Mall I </v>
      </c>
      <c r="H52" s="98" t="str">
        <f>VLOOKUP(E52,VIP!$A$2:$O16381,7,FALSE)</f>
        <v>Si</v>
      </c>
      <c r="I52" s="98" t="str">
        <f>VLOOKUP(E52,VIP!$A$2:$O8346,8,FALSE)</f>
        <v>Si</v>
      </c>
      <c r="J52" s="98" t="str">
        <f>VLOOKUP(E52,VIP!$A$2:$O8296,8,FALSE)</f>
        <v>Si</v>
      </c>
      <c r="K52" s="98" t="str">
        <f>VLOOKUP(E52,VIP!$A$2:$O11870,6,0)</f>
        <v>SI</v>
      </c>
      <c r="L52" s="106" t="s">
        <v>2466</v>
      </c>
      <c r="M52" s="105" t="s">
        <v>2473</v>
      </c>
      <c r="N52" s="104" t="s">
        <v>2481</v>
      </c>
      <c r="O52" s="102" t="s">
        <v>2482</v>
      </c>
      <c r="P52" s="102"/>
      <c r="Q52" s="105" t="s">
        <v>2466</v>
      </c>
    </row>
    <row r="53" spans="1:17" ht="18" x14ac:dyDescent="0.25">
      <c r="A53" s="102" t="str">
        <f>VLOOKUP(E53,'LISTADO ATM'!$A$2:$C$895,3,0)</f>
        <v>DISTRITO NACIONAL</v>
      </c>
      <c r="B53" s="111">
        <v>335769547</v>
      </c>
      <c r="C53" s="103">
        <v>44217.503275462965</v>
      </c>
      <c r="D53" s="102" t="s">
        <v>2477</v>
      </c>
      <c r="E53" s="99">
        <v>719</v>
      </c>
      <c r="F53" s="84" t="str">
        <f>VLOOKUP(E53,VIP!$A$2:$O11358,2,0)</f>
        <v>DRBR419</v>
      </c>
      <c r="G53" s="98" t="str">
        <f>VLOOKUP(E53,'LISTADO ATM'!$A$2:$B$894,2,0)</f>
        <v xml:space="preserve">ATM Ayuntamiento Municipal San Luís </v>
      </c>
      <c r="H53" s="98" t="str">
        <f>VLOOKUP(E53,VIP!$A$2:$O16279,7,FALSE)</f>
        <v>Si</v>
      </c>
      <c r="I53" s="98" t="str">
        <f>VLOOKUP(E53,VIP!$A$2:$O8244,8,FALSE)</f>
        <v>Si</v>
      </c>
      <c r="J53" s="98" t="str">
        <f>VLOOKUP(E53,VIP!$A$2:$O8194,8,FALSE)</f>
        <v>Si</v>
      </c>
      <c r="K53" s="98" t="str">
        <f>VLOOKUP(E53,VIP!$A$2:$O11768,6,0)</f>
        <v>NO</v>
      </c>
      <c r="L53" s="106" t="s">
        <v>2466</v>
      </c>
      <c r="M53" s="105" t="s">
        <v>2473</v>
      </c>
      <c r="N53" s="104" t="s">
        <v>2481</v>
      </c>
      <c r="O53" s="102" t="s">
        <v>2482</v>
      </c>
      <c r="P53" s="106"/>
      <c r="Q53" s="105" t="s">
        <v>2466</v>
      </c>
    </row>
    <row r="54" spans="1:17" ht="18" x14ac:dyDescent="0.25">
      <c r="A54" s="102" t="str">
        <f>VLOOKUP(E54,'LISTADO ATM'!$A$2:$C$895,3,0)</f>
        <v>DISTRITO NACIONAL</v>
      </c>
      <c r="B54" s="111" t="s">
        <v>2542</v>
      </c>
      <c r="C54" s="103">
        <v>44224.681284722225</v>
      </c>
      <c r="D54" s="102" t="s">
        <v>2477</v>
      </c>
      <c r="E54" s="99">
        <v>724</v>
      </c>
      <c r="F54" s="84" t="str">
        <f>VLOOKUP(E54,VIP!$A$2:$O11431,2,0)</f>
        <v>DRBR997</v>
      </c>
      <c r="G54" s="98" t="str">
        <f>VLOOKUP(E54,'LISTADO ATM'!$A$2:$B$894,2,0)</f>
        <v xml:space="preserve">ATM El Huacal I </v>
      </c>
      <c r="H54" s="98" t="str">
        <f>VLOOKUP(E54,VIP!$A$2:$O16351,7,FALSE)</f>
        <v>Si</v>
      </c>
      <c r="I54" s="98" t="str">
        <f>VLOOKUP(E54,VIP!$A$2:$O8316,8,FALSE)</f>
        <v>Si</v>
      </c>
      <c r="J54" s="98" t="str">
        <f>VLOOKUP(E54,VIP!$A$2:$O8266,8,FALSE)</f>
        <v>Si</v>
      </c>
      <c r="K54" s="98" t="str">
        <f>VLOOKUP(E54,VIP!$A$2:$O11840,6,0)</f>
        <v>NO</v>
      </c>
      <c r="L54" s="106" t="s">
        <v>2466</v>
      </c>
      <c r="M54" s="105" t="s">
        <v>2473</v>
      </c>
      <c r="N54" s="104" t="s">
        <v>2481</v>
      </c>
      <c r="O54" s="102" t="s">
        <v>2482</v>
      </c>
      <c r="P54" s="102"/>
      <c r="Q54" s="105" t="s">
        <v>2466</v>
      </c>
    </row>
    <row r="55" spans="1:17" ht="18" x14ac:dyDescent="0.25">
      <c r="A55" s="102" t="str">
        <f>VLOOKUP(E55,'LISTADO ATM'!$A$2:$C$895,3,0)</f>
        <v>NORTE</v>
      </c>
      <c r="B55" s="111" t="s">
        <v>2532</v>
      </c>
      <c r="C55" s="103">
        <v>44224.603020833332</v>
      </c>
      <c r="D55" s="102" t="s">
        <v>2498</v>
      </c>
      <c r="E55" s="99">
        <v>779</v>
      </c>
      <c r="F55" s="84" t="str">
        <f>VLOOKUP(E55,VIP!$A$2:$O11439,2,0)</f>
        <v>DRBR206</v>
      </c>
      <c r="G55" s="98" t="str">
        <f>VLOOKUP(E55,'LISTADO ATM'!$A$2:$B$894,2,0)</f>
        <v xml:space="preserve">ATM Zona Franca Esperanza I (Mao) </v>
      </c>
      <c r="H55" s="98" t="str">
        <f>VLOOKUP(E55,VIP!$A$2:$O16359,7,FALSE)</f>
        <v>Si</v>
      </c>
      <c r="I55" s="98" t="str">
        <f>VLOOKUP(E55,VIP!$A$2:$O8324,8,FALSE)</f>
        <v>Si</v>
      </c>
      <c r="J55" s="98" t="str">
        <f>VLOOKUP(E55,VIP!$A$2:$O8274,8,FALSE)</f>
        <v>Si</v>
      </c>
      <c r="K55" s="98" t="str">
        <f>VLOOKUP(E55,VIP!$A$2:$O11848,6,0)</f>
        <v>NO</v>
      </c>
      <c r="L55" s="106" t="s">
        <v>2466</v>
      </c>
      <c r="M55" s="105" t="s">
        <v>2473</v>
      </c>
      <c r="N55" s="104" t="s">
        <v>2481</v>
      </c>
      <c r="O55" s="102" t="s">
        <v>2499</v>
      </c>
      <c r="P55" s="102"/>
      <c r="Q55" s="105" t="s">
        <v>2466</v>
      </c>
    </row>
    <row r="56" spans="1:17" ht="18" x14ac:dyDescent="0.25">
      <c r="A56" s="102" t="str">
        <f>VLOOKUP(E56,'LISTADO ATM'!$A$2:$C$895,3,0)</f>
        <v>ESTE</v>
      </c>
      <c r="B56" s="111" t="s">
        <v>2531</v>
      </c>
      <c r="C56" s="103">
        <v>44224.604664351849</v>
      </c>
      <c r="D56" s="102" t="s">
        <v>2477</v>
      </c>
      <c r="E56" s="99">
        <v>795</v>
      </c>
      <c r="F56" s="84" t="str">
        <f>VLOOKUP(E56,VIP!$A$2:$O11438,2,0)</f>
        <v>DRBR795</v>
      </c>
      <c r="G56" s="98" t="str">
        <f>VLOOKUP(E56,'LISTADO ATM'!$A$2:$B$894,2,0)</f>
        <v xml:space="preserve">ATM UNP Guaymate (La Romana) </v>
      </c>
      <c r="H56" s="98" t="str">
        <f>VLOOKUP(E56,VIP!$A$2:$O16358,7,FALSE)</f>
        <v>Si</v>
      </c>
      <c r="I56" s="98" t="str">
        <f>VLOOKUP(E56,VIP!$A$2:$O8323,8,FALSE)</f>
        <v>Si</v>
      </c>
      <c r="J56" s="98" t="str">
        <f>VLOOKUP(E56,VIP!$A$2:$O8273,8,FALSE)</f>
        <v>Si</v>
      </c>
      <c r="K56" s="98" t="str">
        <f>VLOOKUP(E56,VIP!$A$2:$O11847,6,0)</f>
        <v>NO</v>
      </c>
      <c r="L56" s="106" t="s">
        <v>2466</v>
      </c>
      <c r="M56" s="105" t="s">
        <v>2473</v>
      </c>
      <c r="N56" s="104" t="s">
        <v>2481</v>
      </c>
      <c r="O56" s="102" t="s">
        <v>2482</v>
      </c>
      <c r="P56" s="102"/>
      <c r="Q56" s="105" t="s">
        <v>2466</v>
      </c>
    </row>
    <row r="57" spans="1:17" ht="18" x14ac:dyDescent="0.25">
      <c r="A57" s="102" t="str">
        <f>VLOOKUP(E57,'LISTADO ATM'!$A$2:$C$895,3,0)</f>
        <v>NORTE</v>
      </c>
      <c r="B57" s="111" t="s">
        <v>2576</v>
      </c>
      <c r="C57" s="103">
        <v>44225.133726851855</v>
      </c>
      <c r="D57" s="102" t="s">
        <v>2498</v>
      </c>
      <c r="E57" s="99">
        <v>882</v>
      </c>
      <c r="F57" s="84" t="str">
        <f>VLOOKUP(E57,VIP!$A$2:$O11462,2,0)</f>
        <v>DRBR882</v>
      </c>
      <c r="G57" s="98" t="str">
        <f>VLOOKUP(E57,'LISTADO ATM'!$A$2:$B$894,2,0)</f>
        <v xml:space="preserve">ATM Oficina Moca II </v>
      </c>
      <c r="H57" s="98" t="str">
        <f>VLOOKUP(E57,VIP!$A$2:$O16382,7,FALSE)</f>
        <v>Si</v>
      </c>
      <c r="I57" s="98" t="str">
        <f>VLOOKUP(E57,VIP!$A$2:$O8347,8,FALSE)</f>
        <v>Si</v>
      </c>
      <c r="J57" s="98" t="str">
        <f>VLOOKUP(E57,VIP!$A$2:$O8297,8,FALSE)</f>
        <v>Si</v>
      </c>
      <c r="K57" s="98" t="str">
        <f>VLOOKUP(E57,VIP!$A$2:$O11871,6,0)</f>
        <v>SI</v>
      </c>
      <c r="L57" s="106" t="s">
        <v>2466</v>
      </c>
      <c r="M57" s="105" t="s">
        <v>2473</v>
      </c>
      <c r="N57" s="104" t="s">
        <v>2481</v>
      </c>
      <c r="O57" s="102" t="s">
        <v>2499</v>
      </c>
      <c r="P57" s="102"/>
      <c r="Q57" s="105" t="s">
        <v>2466</v>
      </c>
    </row>
    <row r="58" spans="1:17" ht="18" x14ac:dyDescent="0.25">
      <c r="A58" s="102" t="str">
        <f>VLOOKUP(E58,'LISTADO ATM'!$A$2:$C$895,3,0)</f>
        <v>DISTRITO NACIONAL</v>
      </c>
      <c r="B58" s="111" t="s">
        <v>2506</v>
      </c>
      <c r="C58" s="103">
        <v>44224.405729166669</v>
      </c>
      <c r="D58" s="102" t="s">
        <v>2477</v>
      </c>
      <c r="E58" s="99">
        <v>915</v>
      </c>
      <c r="F58" s="84" t="str">
        <f>VLOOKUP(E58,VIP!$A$2:$O11426,2,0)</f>
        <v>DRBR24F</v>
      </c>
      <c r="G58" s="98" t="str">
        <f>VLOOKUP(E58,'LISTADO ATM'!$A$2:$B$894,2,0)</f>
        <v xml:space="preserve">ATM Multicentro La Sirena Aut. Duarte </v>
      </c>
      <c r="H58" s="98" t="str">
        <f>VLOOKUP(E58,VIP!$A$2:$O16346,7,FALSE)</f>
        <v>Si</v>
      </c>
      <c r="I58" s="98" t="str">
        <f>VLOOKUP(E58,VIP!$A$2:$O8311,8,FALSE)</f>
        <v>Si</v>
      </c>
      <c r="J58" s="98" t="str">
        <f>VLOOKUP(E58,VIP!$A$2:$O8261,8,FALSE)</f>
        <v>Si</v>
      </c>
      <c r="K58" s="98" t="str">
        <f>VLOOKUP(E58,VIP!$A$2:$O11835,6,0)</f>
        <v>SI</v>
      </c>
      <c r="L58" s="106" t="s">
        <v>2466</v>
      </c>
      <c r="M58" s="105" t="s">
        <v>2473</v>
      </c>
      <c r="N58" s="104" t="s">
        <v>2481</v>
      </c>
      <c r="O58" s="102" t="s">
        <v>2482</v>
      </c>
      <c r="P58" s="102"/>
      <c r="Q58" s="105" t="s">
        <v>2466</v>
      </c>
    </row>
    <row r="59" spans="1:17" ht="18" x14ac:dyDescent="0.25">
      <c r="A59" s="102" t="str">
        <f>VLOOKUP(E59,'LISTADO ATM'!$A$2:$C$895,3,0)</f>
        <v>NORTE</v>
      </c>
      <c r="B59" s="111" t="s">
        <v>2530</v>
      </c>
      <c r="C59" s="103">
        <v>44224.607106481482</v>
      </c>
      <c r="D59" s="102" t="s">
        <v>2494</v>
      </c>
      <c r="E59" s="99">
        <v>809</v>
      </c>
      <c r="F59" s="84" t="str">
        <f>VLOOKUP(E59,VIP!$A$2:$O11437,2,0)</f>
        <v>DRBR809</v>
      </c>
      <c r="G59" s="98" t="str">
        <f>VLOOKUP(E59,'LISTADO ATM'!$A$2:$B$894,2,0)</f>
        <v>ATM Yoma (Cotuí)</v>
      </c>
      <c r="H59" s="98" t="str">
        <f>VLOOKUP(E59,VIP!$A$2:$O16357,7,FALSE)</f>
        <v>Si</v>
      </c>
      <c r="I59" s="98" t="str">
        <f>VLOOKUP(E59,VIP!$A$2:$O8322,8,FALSE)</f>
        <v>Si</v>
      </c>
      <c r="J59" s="98" t="str">
        <f>VLOOKUP(E59,VIP!$A$2:$O8272,8,FALSE)</f>
        <v>Si</v>
      </c>
      <c r="K59" s="98" t="str">
        <f>VLOOKUP(E59,VIP!$A$2:$O11846,6,0)</f>
        <v>NO</v>
      </c>
      <c r="L59" s="106" t="s">
        <v>2534</v>
      </c>
      <c r="M59" s="105" t="s">
        <v>2473</v>
      </c>
      <c r="N59" s="104" t="s">
        <v>2481</v>
      </c>
      <c r="O59" s="102" t="s">
        <v>2495</v>
      </c>
      <c r="P59" s="102"/>
      <c r="Q59" s="105" t="s">
        <v>2466</v>
      </c>
    </row>
    <row r="60" spans="1:17" ht="18" x14ac:dyDescent="0.25">
      <c r="A60" s="102" t="str">
        <f>VLOOKUP(E60,'LISTADO ATM'!$A$2:$C$895,3,0)</f>
        <v>ESTE</v>
      </c>
      <c r="B60" s="111" t="s">
        <v>2579</v>
      </c>
      <c r="C60" s="103">
        <v>44225.009814814817</v>
      </c>
      <c r="D60" s="102" t="s">
        <v>2189</v>
      </c>
      <c r="E60" s="99">
        <v>158</v>
      </c>
      <c r="F60" s="84" t="str">
        <f>VLOOKUP(E60,VIP!$A$2:$O11465,2,0)</f>
        <v>DRBR158</v>
      </c>
      <c r="G60" s="98" t="str">
        <f>VLOOKUP(E60,'LISTADO ATM'!$A$2:$B$894,2,0)</f>
        <v xml:space="preserve">ATM Oficina Romana Norte </v>
      </c>
      <c r="H60" s="98" t="str">
        <f>VLOOKUP(E60,VIP!$A$2:$O16385,7,FALSE)</f>
        <v>Si</v>
      </c>
      <c r="I60" s="98" t="str">
        <f>VLOOKUP(E60,VIP!$A$2:$O8350,8,FALSE)</f>
        <v>Si</v>
      </c>
      <c r="J60" s="98" t="str">
        <f>VLOOKUP(E60,VIP!$A$2:$O8300,8,FALSE)</f>
        <v>Si</v>
      </c>
      <c r="K60" s="98" t="str">
        <f>VLOOKUP(E60,VIP!$A$2:$O11874,6,0)</f>
        <v>SI</v>
      </c>
      <c r="L60" s="106" t="s">
        <v>2435</v>
      </c>
      <c r="M60" s="105" t="s">
        <v>2473</v>
      </c>
      <c r="N60" s="104" t="s">
        <v>2497</v>
      </c>
      <c r="O60" s="102" t="s">
        <v>2483</v>
      </c>
      <c r="P60" s="102"/>
      <c r="Q60" s="105" t="s">
        <v>2435</v>
      </c>
    </row>
    <row r="61" spans="1:17" ht="18" x14ac:dyDescent="0.25">
      <c r="A61" s="102" t="str">
        <f>VLOOKUP(E61,'LISTADO ATM'!$A$2:$C$895,3,0)</f>
        <v>DISTRITO NACIONAL</v>
      </c>
      <c r="B61" s="111" t="s">
        <v>2578</v>
      </c>
      <c r="C61" s="103">
        <v>44225.01494212963</v>
      </c>
      <c r="D61" s="102" t="s">
        <v>2189</v>
      </c>
      <c r="E61" s="99">
        <v>453</v>
      </c>
      <c r="F61" s="84" t="str">
        <f>VLOOKUP(E61,VIP!$A$2:$O11464,2,0)</f>
        <v>DRBR453</v>
      </c>
      <c r="G61" s="98" t="str">
        <f>VLOOKUP(E61,'LISTADO ATM'!$A$2:$B$894,2,0)</f>
        <v xml:space="preserve">ATM Autobanco Sarasota II </v>
      </c>
      <c r="H61" s="98" t="str">
        <f>VLOOKUP(E61,VIP!$A$2:$O16384,7,FALSE)</f>
        <v>Si</v>
      </c>
      <c r="I61" s="98" t="str">
        <f>VLOOKUP(E61,VIP!$A$2:$O8349,8,FALSE)</f>
        <v>Si</v>
      </c>
      <c r="J61" s="98" t="str">
        <f>VLOOKUP(E61,VIP!$A$2:$O8299,8,FALSE)</f>
        <v>Si</v>
      </c>
      <c r="K61" s="98" t="str">
        <f>VLOOKUP(E61,VIP!$A$2:$O11873,6,0)</f>
        <v>SI</v>
      </c>
      <c r="L61" s="106" t="s">
        <v>2435</v>
      </c>
      <c r="M61" s="105" t="s">
        <v>2473</v>
      </c>
      <c r="N61" s="104" t="s">
        <v>2497</v>
      </c>
      <c r="O61" s="102" t="s">
        <v>2483</v>
      </c>
      <c r="P61" s="102"/>
      <c r="Q61" s="105" t="s">
        <v>2435</v>
      </c>
    </row>
    <row r="62" spans="1:17" ht="18" x14ac:dyDescent="0.25">
      <c r="A62" s="102" t="str">
        <f>VLOOKUP(E62,'LISTADO ATM'!$A$2:$C$895,3,0)</f>
        <v>DISTRITO NACIONAL</v>
      </c>
      <c r="B62" s="111" t="s">
        <v>2556</v>
      </c>
      <c r="C62" s="103">
        <v>44224.832002314812</v>
      </c>
      <c r="D62" s="102" t="s">
        <v>2477</v>
      </c>
      <c r="E62" s="99">
        <v>23</v>
      </c>
      <c r="F62" s="84" t="str">
        <f>VLOOKUP(E62,VIP!$A$2:$O11435,2,0)</f>
        <v>DRBR023</v>
      </c>
      <c r="G62" s="98" t="str">
        <f>VLOOKUP(E62,'LISTADO ATM'!$A$2:$B$894,2,0)</f>
        <v xml:space="preserve">ATM Oficina México </v>
      </c>
      <c r="H62" s="98" t="str">
        <f>VLOOKUP(E62,VIP!$A$2:$O16355,7,FALSE)</f>
        <v>Si</v>
      </c>
      <c r="I62" s="98" t="str">
        <f>VLOOKUP(E62,VIP!$A$2:$O8320,8,FALSE)</f>
        <v>Si</v>
      </c>
      <c r="J62" s="98" t="str">
        <f>VLOOKUP(E62,VIP!$A$2:$O8270,8,FALSE)</f>
        <v>Si</v>
      </c>
      <c r="K62" s="98" t="str">
        <f>VLOOKUP(E62,VIP!$A$2:$O11844,6,0)</f>
        <v>NO</v>
      </c>
      <c r="L62" s="106" t="s">
        <v>2430</v>
      </c>
      <c r="M62" s="105" t="s">
        <v>2473</v>
      </c>
      <c r="N62" s="104" t="s">
        <v>2481</v>
      </c>
      <c r="O62" s="102" t="s">
        <v>2482</v>
      </c>
      <c r="P62" s="102"/>
      <c r="Q62" s="105" t="s">
        <v>2430</v>
      </c>
    </row>
    <row r="63" spans="1:17" ht="18" x14ac:dyDescent="0.25">
      <c r="A63" s="102" t="str">
        <f>VLOOKUP(E63,'LISTADO ATM'!$A$2:$C$895,3,0)</f>
        <v>DISTRITO NACIONAL</v>
      </c>
      <c r="B63" s="111" t="s">
        <v>2544</v>
      </c>
      <c r="C63" s="103">
        <v>44224.676435185182</v>
      </c>
      <c r="D63" s="102" t="s">
        <v>2477</v>
      </c>
      <c r="E63" s="99">
        <v>29</v>
      </c>
      <c r="F63" s="84" t="str">
        <f>VLOOKUP(E63,VIP!$A$2:$O11433,2,0)</f>
        <v>DRBR029</v>
      </c>
      <c r="G63" s="98" t="str">
        <f>VLOOKUP(E63,'LISTADO ATM'!$A$2:$B$894,2,0)</f>
        <v xml:space="preserve">ATM AFP </v>
      </c>
      <c r="H63" s="98" t="str">
        <f>VLOOKUP(E63,VIP!$A$2:$O16353,7,FALSE)</f>
        <v>Si</v>
      </c>
      <c r="I63" s="98" t="str">
        <f>VLOOKUP(E63,VIP!$A$2:$O8318,8,FALSE)</f>
        <v>Si</v>
      </c>
      <c r="J63" s="98" t="str">
        <f>VLOOKUP(E63,VIP!$A$2:$O8268,8,FALSE)</f>
        <v>Si</v>
      </c>
      <c r="K63" s="98" t="str">
        <f>VLOOKUP(E63,VIP!$A$2:$O11842,6,0)</f>
        <v>NO</v>
      </c>
      <c r="L63" s="106" t="s">
        <v>2430</v>
      </c>
      <c r="M63" s="105" t="s">
        <v>2473</v>
      </c>
      <c r="N63" s="104" t="s">
        <v>2481</v>
      </c>
      <c r="O63" s="102" t="s">
        <v>2482</v>
      </c>
      <c r="P63" s="102"/>
      <c r="Q63" s="105" t="s">
        <v>2430</v>
      </c>
    </row>
    <row r="64" spans="1:17" ht="18" x14ac:dyDescent="0.25">
      <c r="A64" s="102" t="str">
        <f>VLOOKUP(E64,'LISTADO ATM'!$A$2:$C$895,3,0)</f>
        <v>ESTE</v>
      </c>
      <c r="B64" s="111" t="s">
        <v>2536</v>
      </c>
      <c r="C64" s="103">
        <v>44224.7421412037</v>
      </c>
      <c r="D64" s="102" t="s">
        <v>2477</v>
      </c>
      <c r="E64" s="99">
        <v>429</v>
      </c>
      <c r="F64" s="84" t="str">
        <f>VLOOKUP(E64,VIP!$A$2:$O11425,2,0)</f>
        <v>DRBR429</v>
      </c>
      <c r="G64" s="98" t="str">
        <f>VLOOKUP(E64,'LISTADO ATM'!$A$2:$B$894,2,0)</f>
        <v xml:space="preserve">ATM Oficina Jumbo La Romana </v>
      </c>
      <c r="H64" s="98" t="str">
        <f>VLOOKUP(E64,VIP!$A$2:$O16345,7,FALSE)</f>
        <v>Si</v>
      </c>
      <c r="I64" s="98" t="str">
        <f>VLOOKUP(E64,VIP!$A$2:$O8310,8,FALSE)</f>
        <v>Si</v>
      </c>
      <c r="J64" s="98" t="str">
        <f>VLOOKUP(E64,VIP!$A$2:$O8260,8,FALSE)</f>
        <v>Si</v>
      </c>
      <c r="K64" s="98" t="str">
        <f>VLOOKUP(E64,VIP!$A$2:$O11834,6,0)</f>
        <v>NO</v>
      </c>
      <c r="L64" s="106" t="s">
        <v>2430</v>
      </c>
      <c r="M64" s="105" t="s">
        <v>2473</v>
      </c>
      <c r="N64" s="104" t="s">
        <v>2481</v>
      </c>
      <c r="O64" s="102" t="s">
        <v>2482</v>
      </c>
      <c r="P64" s="102"/>
      <c r="Q64" s="105" t="s">
        <v>2430</v>
      </c>
    </row>
    <row r="65" spans="1:17" ht="18" x14ac:dyDescent="0.25">
      <c r="A65" s="102" t="str">
        <f>VLOOKUP(E65,'LISTADO ATM'!$A$2:$C$895,3,0)</f>
        <v>DISTRITO NACIONAL</v>
      </c>
      <c r="B65" s="111" t="s">
        <v>2549</v>
      </c>
      <c r="C65" s="103">
        <v>44224.881122685183</v>
      </c>
      <c r="D65" s="102" t="s">
        <v>2477</v>
      </c>
      <c r="E65" s="99">
        <v>628</v>
      </c>
      <c r="F65" s="84" t="str">
        <f>VLOOKUP(E65,VIP!$A$2:$O11428,2,0)</f>
        <v>DRBR086</v>
      </c>
      <c r="G65" s="98" t="str">
        <f>VLOOKUP(E65,'LISTADO ATM'!$A$2:$B$894,2,0)</f>
        <v xml:space="preserve">ATM Autobanco San Isidro </v>
      </c>
      <c r="H65" s="98" t="str">
        <f>VLOOKUP(E65,VIP!$A$2:$O16348,7,FALSE)</f>
        <v>Si</v>
      </c>
      <c r="I65" s="98" t="str">
        <f>VLOOKUP(E65,VIP!$A$2:$O8313,8,FALSE)</f>
        <v>Si</v>
      </c>
      <c r="J65" s="98" t="str">
        <f>VLOOKUP(E65,VIP!$A$2:$O8263,8,FALSE)</f>
        <v>Si</v>
      </c>
      <c r="K65" s="98" t="str">
        <f>VLOOKUP(E65,VIP!$A$2:$O11837,6,0)</f>
        <v>SI</v>
      </c>
      <c r="L65" s="106" t="s">
        <v>2430</v>
      </c>
      <c r="M65" s="105" t="s">
        <v>2473</v>
      </c>
      <c r="N65" s="104" t="s">
        <v>2481</v>
      </c>
      <c r="O65" s="102" t="s">
        <v>2482</v>
      </c>
      <c r="P65" s="102"/>
      <c r="Q65" s="105" t="s">
        <v>2430</v>
      </c>
    </row>
    <row r="66" spans="1:17" ht="18" x14ac:dyDescent="0.25">
      <c r="A66" s="102" t="str">
        <f>VLOOKUP(E66,'LISTADO ATM'!$A$2:$C$895,3,0)</f>
        <v>NORTE</v>
      </c>
      <c r="B66" s="111" t="s">
        <v>2543</v>
      </c>
      <c r="C66" s="103">
        <v>44224.679212962961</v>
      </c>
      <c r="D66" s="102" t="s">
        <v>2494</v>
      </c>
      <c r="E66" s="99">
        <v>687</v>
      </c>
      <c r="F66" s="84" t="str">
        <f>VLOOKUP(E66,VIP!$A$2:$O11432,2,0)</f>
        <v>DRBR687</v>
      </c>
      <c r="G66" s="98" t="str">
        <f>VLOOKUP(E66,'LISTADO ATM'!$A$2:$B$894,2,0)</f>
        <v>ATM Oficina Monterrico II</v>
      </c>
      <c r="H66" s="98" t="str">
        <f>VLOOKUP(E66,VIP!$A$2:$O16352,7,FALSE)</f>
        <v>NO</v>
      </c>
      <c r="I66" s="98" t="str">
        <f>VLOOKUP(E66,VIP!$A$2:$O8317,8,FALSE)</f>
        <v>NO</v>
      </c>
      <c r="J66" s="98" t="str">
        <f>VLOOKUP(E66,VIP!$A$2:$O8267,8,FALSE)</f>
        <v>NO</v>
      </c>
      <c r="K66" s="98" t="str">
        <f>VLOOKUP(E66,VIP!$A$2:$O11841,6,0)</f>
        <v>SI</v>
      </c>
      <c r="L66" s="106" t="s">
        <v>2430</v>
      </c>
      <c r="M66" s="105" t="s">
        <v>2473</v>
      </c>
      <c r="N66" s="104" t="s">
        <v>2481</v>
      </c>
      <c r="O66" s="102" t="s">
        <v>2495</v>
      </c>
      <c r="P66" s="102"/>
      <c r="Q66" s="105" t="s">
        <v>2430</v>
      </c>
    </row>
    <row r="67" spans="1:17" ht="18" x14ac:dyDescent="0.25">
      <c r="A67" s="102" t="str">
        <f>VLOOKUP(E67,'LISTADO ATM'!$A$2:$C$895,3,0)</f>
        <v>DISTRITO NACIONAL</v>
      </c>
      <c r="B67" s="111" t="s">
        <v>2574</v>
      </c>
      <c r="C67" s="103">
        <v>44225.142685185187</v>
      </c>
      <c r="D67" s="102" t="s">
        <v>2477</v>
      </c>
      <c r="E67" s="99">
        <v>717</v>
      </c>
      <c r="F67" s="84" t="str">
        <f>VLOOKUP(E67,VIP!$A$2:$O11460,2,0)</f>
        <v>DRBR24K</v>
      </c>
      <c r="G67" s="98" t="str">
        <f>VLOOKUP(E67,'LISTADO ATM'!$A$2:$B$894,2,0)</f>
        <v xml:space="preserve">ATM Oficina Los Alcarrizos </v>
      </c>
      <c r="H67" s="98" t="str">
        <f>VLOOKUP(E67,VIP!$A$2:$O16380,7,FALSE)</f>
        <v>Si</v>
      </c>
      <c r="I67" s="98" t="str">
        <f>VLOOKUP(E67,VIP!$A$2:$O8345,8,FALSE)</f>
        <v>Si</v>
      </c>
      <c r="J67" s="98" t="str">
        <f>VLOOKUP(E67,VIP!$A$2:$O8295,8,FALSE)</f>
        <v>Si</v>
      </c>
      <c r="K67" s="98" t="str">
        <f>VLOOKUP(E67,VIP!$A$2:$O11869,6,0)</f>
        <v>SI</v>
      </c>
      <c r="L67" s="106" t="s">
        <v>2430</v>
      </c>
      <c r="M67" s="105" t="s">
        <v>2473</v>
      </c>
      <c r="N67" s="104" t="s">
        <v>2481</v>
      </c>
      <c r="O67" s="102" t="s">
        <v>2482</v>
      </c>
      <c r="P67" s="102"/>
      <c r="Q67" s="105" t="s">
        <v>2430</v>
      </c>
    </row>
    <row r="68" spans="1:17" ht="18" x14ac:dyDescent="0.25">
      <c r="A68" s="102" t="str">
        <f>VLOOKUP(E68,'LISTADO ATM'!$A$2:$C$895,3,0)</f>
        <v>NORTE</v>
      </c>
      <c r="B68" s="111" t="s">
        <v>2550</v>
      </c>
      <c r="C68" s="103">
        <v>44224.878969907404</v>
      </c>
      <c r="D68" s="102" t="s">
        <v>2498</v>
      </c>
      <c r="E68" s="99">
        <v>728</v>
      </c>
      <c r="F68" s="84" t="str">
        <f>VLOOKUP(E68,VIP!$A$2:$O11429,2,0)</f>
        <v>DRBR051</v>
      </c>
      <c r="G68" s="98" t="str">
        <f>VLOOKUP(E68,'LISTADO ATM'!$A$2:$B$894,2,0)</f>
        <v xml:space="preserve">ATM UNP La Vega Oficina Regional Norcentral </v>
      </c>
      <c r="H68" s="98" t="str">
        <f>VLOOKUP(E68,VIP!$A$2:$O16349,7,FALSE)</f>
        <v>Si</v>
      </c>
      <c r="I68" s="98" t="str">
        <f>VLOOKUP(E68,VIP!$A$2:$O8314,8,FALSE)</f>
        <v>Si</v>
      </c>
      <c r="J68" s="98" t="str">
        <f>VLOOKUP(E68,VIP!$A$2:$O8264,8,FALSE)</f>
        <v>Si</v>
      </c>
      <c r="K68" s="98" t="str">
        <f>VLOOKUP(E68,VIP!$A$2:$O11838,6,0)</f>
        <v>SI</v>
      </c>
      <c r="L68" s="106" t="s">
        <v>2430</v>
      </c>
      <c r="M68" s="105" t="s">
        <v>2473</v>
      </c>
      <c r="N68" s="104" t="s">
        <v>2481</v>
      </c>
      <c r="O68" s="102" t="s">
        <v>2499</v>
      </c>
      <c r="P68" s="102"/>
      <c r="Q68" s="105" t="s">
        <v>2430</v>
      </c>
    </row>
    <row r="69" spans="1:17" ht="18" x14ac:dyDescent="0.25">
      <c r="A69" s="102" t="str">
        <f>VLOOKUP(E69,'LISTADO ATM'!$A$2:$C$895,3,0)</f>
        <v>DISTRITO NACIONAL</v>
      </c>
      <c r="B69" s="111" t="s">
        <v>2566</v>
      </c>
      <c r="C69" s="103">
        <v>44224.806666666664</v>
      </c>
      <c r="D69" s="102" t="s">
        <v>2494</v>
      </c>
      <c r="E69" s="99">
        <v>755</v>
      </c>
      <c r="F69" s="84" t="str">
        <f>VLOOKUP(E69,VIP!$A$2:$O11445,2,0)</f>
        <v>DRBR755</v>
      </c>
      <c r="G69" s="98" t="str">
        <f>VLOOKUP(E69,'LISTADO ATM'!$A$2:$B$894,2,0)</f>
        <v xml:space="preserve">ATM Oficina Galería del Este (Plaza) </v>
      </c>
      <c r="H69" s="98" t="str">
        <f>VLOOKUP(E69,VIP!$A$2:$O16365,7,FALSE)</f>
        <v>Si</v>
      </c>
      <c r="I69" s="98" t="str">
        <f>VLOOKUP(E69,VIP!$A$2:$O8330,8,FALSE)</f>
        <v>Si</v>
      </c>
      <c r="J69" s="98" t="str">
        <f>VLOOKUP(E69,VIP!$A$2:$O8280,8,FALSE)</f>
        <v>Si</v>
      </c>
      <c r="K69" s="98" t="str">
        <f>VLOOKUP(E69,VIP!$A$2:$O11854,6,0)</f>
        <v>NO</v>
      </c>
      <c r="L69" s="106" t="s">
        <v>2430</v>
      </c>
      <c r="M69" s="105" t="s">
        <v>2473</v>
      </c>
      <c r="N69" s="104" t="s">
        <v>2481</v>
      </c>
      <c r="O69" s="102" t="s">
        <v>2495</v>
      </c>
      <c r="P69" s="102"/>
      <c r="Q69" s="105" t="s">
        <v>2430</v>
      </c>
    </row>
    <row r="70" spans="1:17" ht="18" x14ac:dyDescent="0.25">
      <c r="A70" s="102" t="str">
        <f>VLOOKUP(E70,'LISTADO ATM'!$A$2:$C$895,3,0)</f>
        <v>DISTRITO NACIONAL</v>
      </c>
      <c r="B70" s="111" t="s">
        <v>2521</v>
      </c>
      <c r="C70" s="103">
        <v>44224.647326388891</v>
      </c>
      <c r="D70" s="102" t="s">
        <v>2477</v>
      </c>
      <c r="E70" s="99">
        <v>813</v>
      </c>
      <c r="F70" s="84" t="str">
        <f>VLOOKUP(E70,VIP!$A$2:$O11426,2,0)</f>
        <v>DRBR815</v>
      </c>
      <c r="G70" s="98" t="str">
        <f>VLOOKUP(E70,'LISTADO ATM'!$A$2:$B$894,2,0)</f>
        <v>ATM Occidental Mall</v>
      </c>
      <c r="H70" s="98" t="str">
        <f>VLOOKUP(E70,VIP!$A$2:$O16346,7,FALSE)</f>
        <v>Si</v>
      </c>
      <c r="I70" s="98" t="str">
        <f>VLOOKUP(E70,VIP!$A$2:$O8311,8,FALSE)</f>
        <v>Si</v>
      </c>
      <c r="J70" s="98" t="str">
        <f>VLOOKUP(E70,VIP!$A$2:$O8261,8,FALSE)</f>
        <v>Si</v>
      </c>
      <c r="K70" s="98" t="str">
        <f>VLOOKUP(E70,VIP!$A$2:$O11835,6,0)</f>
        <v>NO</v>
      </c>
      <c r="L70" s="106" t="s">
        <v>2430</v>
      </c>
      <c r="M70" s="105" t="s">
        <v>2473</v>
      </c>
      <c r="N70" s="104" t="s">
        <v>2481</v>
      </c>
      <c r="O70" s="102" t="s">
        <v>2482</v>
      </c>
      <c r="P70" s="102"/>
      <c r="Q70" s="105" t="s">
        <v>2430</v>
      </c>
    </row>
    <row r="71" spans="1:17" ht="18" x14ac:dyDescent="0.25">
      <c r="A71" s="102" t="str">
        <f>VLOOKUP(E71,'LISTADO ATM'!$A$2:$C$895,3,0)</f>
        <v>DISTRITO NACIONAL</v>
      </c>
      <c r="B71" s="111" t="s">
        <v>2529</v>
      </c>
      <c r="C71" s="103">
        <v>44224.609409722223</v>
      </c>
      <c r="D71" s="102" t="s">
        <v>2477</v>
      </c>
      <c r="E71" s="99">
        <v>875</v>
      </c>
      <c r="F71" s="84" t="str">
        <f>VLOOKUP(E71,VIP!$A$2:$O11436,2,0)</f>
        <v>DRBR875</v>
      </c>
      <c r="G71" s="98" t="str">
        <f>VLOOKUP(E71,'LISTADO ATM'!$A$2:$B$894,2,0)</f>
        <v xml:space="preserve">ATM Texaco Aut. Duarte KM 14 1/2 (Los Alcarrizos) </v>
      </c>
      <c r="H71" s="98" t="str">
        <f>VLOOKUP(E71,VIP!$A$2:$O16356,7,FALSE)</f>
        <v>Si</v>
      </c>
      <c r="I71" s="98" t="str">
        <f>VLOOKUP(E71,VIP!$A$2:$O8321,8,FALSE)</f>
        <v>Si</v>
      </c>
      <c r="J71" s="98" t="str">
        <f>VLOOKUP(E71,VIP!$A$2:$O8271,8,FALSE)</f>
        <v>Si</v>
      </c>
      <c r="K71" s="98" t="str">
        <f>VLOOKUP(E71,VIP!$A$2:$O11845,6,0)</f>
        <v>NO</v>
      </c>
      <c r="L71" s="106" t="s">
        <v>2430</v>
      </c>
      <c r="M71" s="105" t="s">
        <v>2473</v>
      </c>
      <c r="N71" s="104" t="s">
        <v>2481</v>
      </c>
      <c r="O71" s="102" t="s">
        <v>2482</v>
      </c>
      <c r="P71" s="102"/>
      <c r="Q71" s="105" t="s">
        <v>2430</v>
      </c>
    </row>
    <row r="72" spans="1:17" ht="18" x14ac:dyDescent="0.25">
      <c r="A72" s="102" t="str">
        <f>VLOOKUP(E72,'LISTADO ATM'!$A$2:$C$895,3,0)</f>
        <v>DISTRITO NACIONAL</v>
      </c>
      <c r="B72" s="111" t="s">
        <v>2528</v>
      </c>
      <c r="C72" s="103">
        <v>44224.61310185185</v>
      </c>
      <c r="D72" s="102" t="s">
        <v>2477</v>
      </c>
      <c r="E72" s="99">
        <v>889</v>
      </c>
      <c r="F72" s="84" t="str">
        <f>VLOOKUP(E72,VIP!$A$2:$O11434,2,0)</f>
        <v>DRBR889</v>
      </c>
      <c r="G72" s="98" t="str">
        <f>VLOOKUP(E72,'LISTADO ATM'!$A$2:$B$894,2,0)</f>
        <v>ATM Oficina Plaza Lama Máximo Gómez II</v>
      </c>
      <c r="H72" s="98" t="str">
        <f>VLOOKUP(E72,VIP!$A$2:$O16354,7,FALSE)</f>
        <v>Si</v>
      </c>
      <c r="I72" s="98" t="str">
        <f>VLOOKUP(E72,VIP!$A$2:$O8319,8,FALSE)</f>
        <v>Si</v>
      </c>
      <c r="J72" s="98" t="str">
        <f>VLOOKUP(E72,VIP!$A$2:$O8269,8,FALSE)</f>
        <v>Si</v>
      </c>
      <c r="K72" s="98" t="str">
        <f>VLOOKUP(E72,VIP!$A$2:$O11843,6,0)</f>
        <v>NO</v>
      </c>
      <c r="L72" s="106" t="s">
        <v>2430</v>
      </c>
      <c r="M72" s="105" t="s">
        <v>2473</v>
      </c>
      <c r="N72" s="104" t="s">
        <v>2481</v>
      </c>
      <c r="O72" s="102" t="s">
        <v>2482</v>
      </c>
      <c r="P72" s="102"/>
      <c r="Q72" s="105" t="s">
        <v>2430</v>
      </c>
    </row>
    <row r="73" spans="1:17" ht="18" x14ac:dyDescent="0.25">
      <c r="A73" s="102" t="str">
        <f>VLOOKUP(E73,'LISTADO ATM'!$A$2:$C$895,3,0)</f>
        <v>NORTE</v>
      </c>
      <c r="B73" s="111" t="s">
        <v>2518</v>
      </c>
      <c r="C73" s="103">
        <v>44224.649629629632</v>
      </c>
      <c r="D73" s="102" t="s">
        <v>2494</v>
      </c>
      <c r="E73" s="99">
        <v>950</v>
      </c>
      <c r="F73" s="84" t="str">
        <f>VLOOKUP(E73,VIP!$A$2:$O11423,2,0)</f>
        <v>DRBR12G</v>
      </c>
      <c r="G73" s="98" t="str">
        <f>VLOOKUP(E73,'LISTADO ATM'!$A$2:$B$894,2,0)</f>
        <v xml:space="preserve">ATM Oficina Monterrico </v>
      </c>
      <c r="H73" s="98" t="str">
        <f>VLOOKUP(E73,VIP!$A$2:$O16343,7,FALSE)</f>
        <v>Si</v>
      </c>
      <c r="I73" s="98" t="str">
        <f>VLOOKUP(E73,VIP!$A$2:$O8308,8,FALSE)</f>
        <v>Si</v>
      </c>
      <c r="J73" s="98" t="str">
        <f>VLOOKUP(E73,VIP!$A$2:$O8258,8,FALSE)</f>
        <v>Si</v>
      </c>
      <c r="K73" s="98" t="str">
        <f>VLOOKUP(E73,VIP!$A$2:$O11832,6,0)</f>
        <v>SI</v>
      </c>
      <c r="L73" s="106" t="s">
        <v>2430</v>
      </c>
      <c r="M73" s="105" t="s">
        <v>2473</v>
      </c>
      <c r="N73" s="104" t="s">
        <v>2481</v>
      </c>
      <c r="O73" s="102" t="s">
        <v>2495</v>
      </c>
      <c r="P73" s="102"/>
      <c r="Q73" s="105" t="s">
        <v>2430</v>
      </c>
    </row>
    <row r="74" spans="1:17" ht="18" x14ac:dyDescent="0.25">
      <c r="A74" s="102" t="str">
        <f>VLOOKUP(E74,'LISTADO ATM'!$A$2:$C$895,3,0)</f>
        <v>DISTRITO NACIONAL</v>
      </c>
      <c r="B74" s="111" t="s">
        <v>2577</v>
      </c>
      <c r="C74" s="103">
        <v>44225.024560185186</v>
      </c>
      <c r="D74" s="102" t="s">
        <v>2477</v>
      </c>
      <c r="E74" s="99">
        <v>981</v>
      </c>
      <c r="F74" s="84" t="str">
        <f>VLOOKUP(E74,VIP!$A$2:$O11463,2,0)</f>
        <v>DRBR981</v>
      </c>
      <c r="G74" s="98" t="str">
        <f>VLOOKUP(E74,'LISTADO ATM'!$A$2:$B$894,2,0)</f>
        <v xml:space="preserve">ATM Edificio 911 </v>
      </c>
      <c r="H74" s="98" t="str">
        <f>VLOOKUP(E74,VIP!$A$2:$O16383,7,FALSE)</f>
        <v>Si</v>
      </c>
      <c r="I74" s="98" t="str">
        <f>VLOOKUP(E74,VIP!$A$2:$O8348,8,FALSE)</f>
        <v>Si</v>
      </c>
      <c r="J74" s="98" t="str">
        <f>VLOOKUP(E74,VIP!$A$2:$O8298,8,FALSE)</f>
        <v>Si</v>
      </c>
      <c r="K74" s="98" t="str">
        <f>VLOOKUP(E74,VIP!$A$2:$O11872,6,0)</f>
        <v>NO</v>
      </c>
      <c r="L74" s="106" t="s">
        <v>2430</v>
      </c>
      <c r="M74" s="105" t="s">
        <v>2473</v>
      </c>
      <c r="N74" s="104" t="s">
        <v>2481</v>
      </c>
      <c r="O74" s="102" t="s">
        <v>2482</v>
      </c>
      <c r="P74" s="102"/>
      <c r="Q74" s="105" t="s">
        <v>2430</v>
      </c>
    </row>
    <row r="75" spans="1:17" ht="18" x14ac:dyDescent="0.25">
      <c r="A75" s="102" t="str">
        <f>VLOOKUP(E75,'LISTADO ATM'!$A$2:$C$895,3,0)</f>
        <v>SUR</v>
      </c>
      <c r="B75" s="111" t="s">
        <v>2526</v>
      </c>
      <c r="C75" s="103">
        <v>44224.629282407404</v>
      </c>
      <c r="D75" s="102" t="s">
        <v>2189</v>
      </c>
      <c r="E75" s="99">
        <v>48</v>
      </c>
      <c r="F75" s="84" t="str">
        <f>VLOOKUP(E75,VIP!$A$2:$O11431,2,0)</f>
        <v>DRBR048</v>
      </c>
      <c r="G75" s="98" t="str">
        <f>VLOOKUP(E75,'LISTADO ATM'!$A$2:$B$894,2,0)</f>
        <v xml:space="preserve">ATM Autoservicio Neiba I </v>
      </c>
      <c r="H75" s="98" t="str">
        <f>VLOOKUP(E75,VIP!$A$2:$O16351,7,FALSE)</f>
        <v>Si</v>
      </c>
      <c r="I75" s="98" t="str">
        <f>VLOOKUP(E75,VIP!$A$2:$O8316,8,FALSE)</f>
        <v>Si</v>
      </c>
      <c r="J75" s="98" t="str">
        <f>VLOOKUP(E75,VIP!$A$2:$O8266,8,FALSE)</f>
        <v>Si</v>
      </c>
      <c r="K75" s="98" t="str">
        <f>VLOOKUP(E75,VIP!$A$2:$O11840,6,0)</f>
        <v>SI</v>
      </c>
      <c r="L75" s="106" t="s">
        <v>2463</v>
      </c>
      <c r="M75" s="105" t="s">
        <v>2473</v>
      </c>
      <c r="N75" s="104" t="s">
        <v>2497</v>
      </c>
      <c r="O75" s="102" t="s">
        <v>2483</v>
      </c>
      <c r="P75" s="102"/>
      <c r="Q75" s="105" t="s">
        <v>2463</v>
      </c>
    </row>
    <row r="76" spans="1:17" s="86" customFormat="1" ht="18" x14ac:dyDescent="0.25">
      <c r="A76" s="102" t="str">
        <f>VLOOKUP(E76,'LISTADO ATM'!$A$2:$C$895,3,0)</f>
        <v>NORTE</v>
      </c>
      <c r="B76" s="111" t="s">
        <v>2560</v>
      </c>
      <c r="C76" s="103">
        <v>44224.823703703703</v>
      </c>
      <c r="D76" s="102" t="s">
        <v>2190</v>
      </c>
      <c r="E76" s="99">
        <v>77</v>
      </c>
      <c r="F76" s="84" t="str">
        <f>VLOOKUP(E76,VIP!$A$2:$O11439,2,0)</f>
        <v>DRBR077</v>
      </c>
      <c r="G76" s="98" t="str">
        <f>VLOOKUP(E76,'LISTADO ATM'!$A$2:$B$894,2,0)</f>
        <v xml:space="preserve">ATM Oficina Cruce de Imbert </v>
      </c>
      <c r="H76" s="98" t="str">
        <f>VLOOKUP(E76,VIP!$A$2:$O16359,7,FALSE)</f>
        <v>Si</v>
      </c>
      <c r="I76" s="98" t="str">
        <f>VLOOKUP(E76,VIP!$A$2:$O8324,8,FALSE)</f>
        <v>Si</v>
      </c>
      <c r="J76" s="98" t="str">
        <f>VLOOKUP(E76,VIP!$A$2:$O8274,8,FALSE)</f>
        <v>Si</v>
      </c>
      <c r="K76" s="98" t="str">
        <f>VLOOKUP(E76,VIP!$A$2:$O11848,6,0)</f>
        <v>SI</v>
      </c>
      <c r="L76" s="106" t="s">
        <v>2463</v>
      </c>
      <c r="M76" s="105" t="s">
        <v>2473</v>
      </c>
      <c r="N76" s="104" t="s">
        <v>2481</v>
      </c>
      <c r="O76" s="102" t="s">
        <v>2490</v>
      </c>
      <c r="P76" s="102"/>
      <c r="Q76" s="105" t="s">
        <v>2463</v>
      </c>
    </row>
    <row r="77" spans="1:17" s="86" customFormat="1" ht="18" x14ac:dyDescent="0.25">
      <c r="A77" s="102" t="str">
        <f>VLOOKUP(E77,'LISTADO ATM'!$A$2:$C$895,3,0)</f>
        <v>SUR</v>
      </c>
      <c r="B77" s="111" t="s">
        <v>2559</v>
      </c>
      <c r="C77" s="103">
        <v>44224.826006944444</v>
      </c>
      <c r="D77" s="102" t="s">
        <v>2189</v>
      </c>
      <c r="E77" s="99">
        <v>101</v>
      </c>
      <c r="F77" s="84" t="str">
        <f>VLOOKUP(E77,VIP!$A$2:$O11438,2,0)</f>
        <v>DRBR101</v>
      </c>
      <c r="G77" s="98" t="str">
        <f>VLOOKUP(E77,'LISTADO ATM'!$A$2:$B$894,2,0)</f>
        <v xml:space="preserve">ATM Oficina San Juan de la Maguana I </v>
      </c>
      <c r="H77" s="98" t="str">
        <f>VLOOKUP(E77,VIP!$A$2:$O16358,7,FALSE)</f>
        <v>Si</v>
      </c>
      <c r="I77" s="98" t="str">
        <f>VLOOKUP(E77,VIP!$A$2:$O8323,8,FALSE)</f>
        <v>Si</v>
      </c>
      <c r="J77" s="98" t="str">
        <f>VLOOKUP(E77,VIP!$A$2:$O8273,8,FALSE)</f>
        <v>Si</v>
      </c>
      <c r="K77" s="98" t="str">
        <f>VLOOKUP(E77,VIP!$A$2:$O11847,6,0)</f>
        <v>SI</v>
      </c>
      <c r="L77" s="106" t="s">
        <v>2463</v>
      </c>
      <c r="M77" s="105" t="s">
        <v>2473</v>
      </c>
      <c r="N77" s="104" t="s">
        <v>2497</v>
      </c>
      <c r="O77" s="102" t="s">
        <v>2483</v>
      </c>
      <c r="P77" s="102"/>
      <c r="Q77" s="105" t="s">
        <v>2463</v>
      </c>
    </row>
    <row r="78" spans="1:17" s="86" customFormat="1" ht="18" x14ac:dyDescent="0.25">
      <c r="A78" s="102" t="str">
        <f>VLOOKUP(E78,'LISTADO ATM'!$A$2:$C$895,3,0)</f>
        <v>DISTRITO NACIONAL</v>
      </c>
      <c r="B78" s="111" t="s">
        <v>2558</v>
      </c>
      <c r="C78" s="103">
        <v>44224.829259259262</v>
      </c>
      <c r="D78" s="102" t="s">
        <v>2189</v>
      </c>
      <c r="E78" s="99">
        <v>410</v>
      </c>
      <c r="F78" s="84" t="str">
        <f>VLOOKUP(E78,VIP!$A$2:$O11437,2,0)</f>
        <v>DRBR410</v>
      </c>
      <c r="G78" s="98" t="str">
        <f>VLOOKUP(E78,'LISTADO ATM'!$A$2:$B$894,2,0)</f>
        <v xml:space="preserve">ATM Oficina Las Palmas de Herrera II </v>
      </c>
      <c r="H78" s="98" t="str">
        <f>VLOOKUP(E78,VIP!$A$2:$O16357,7,FALSE)</f>
        <v>Si</v>
      </c>
      <c r="I78" s="98" t="str">
        <f>VLOOKUP(E78,VIP!$A$2:$O8322,8,FALSE)</f>
        <v>Si</v>
      </c>
      <c r="J78" s="98" t="str">
        <f>VLOOKUP(E78,VIP!$A$2:$O8272,8,FALSE)</f>
        <v>Si</v>
      </c>
      <c r="K78" s="98" t="str">
        <f>VLOOKUP(E78,VIP!$A$2:$O11846,6,0)</f>
        <v>NO</v>
      </c>
      <c r="L78" s="106" t="s">
        <v>2463</v>
      </c>
      <c r="M78" s="105" t="s">
        <v>2473</v>
      </c>
      <c r="N78" s="104" t="s">
        <v>2497</v>
      </c>
      <c r="O78" s="102" t="s">
        <v>2483</v>
      </c>
      <c r="P78" s="102"/>
      <c r="Q78" s="105" t="s">
        <v>2463</v>
      </c>
    </row>
    <row r="79" spans="1:17" s="86" customFormat="1" ht="18" x14ac:dyDescent="0.25">
      <c r="A79" s="102" t="str">
        <f>VLOOKUP(E79,'LISTADO ATM'!$A$2:$C$895,3,0)</f>
        <v>ESTE</v>
      </c>
      <c r="B79" s="111" t="s">
        <v>2539</v>
      </c>
      <c r="C79" s="103">
        <v>44224.731423611112</v>
      </c>
      <c r="D79" s="102" t="s">
        <v>2189</v>
      </c>
      <c r="E79" s="99">
        <v>427</v>
      </c>
      <c r="F79" s="84" t="str">
        <f>VLOOKUP(E79,VIP!$A$2:$O11428,2,0)</f>
        <v>DRBR427</v>
      </c>
      <c r="G79" s="98" t="str">
        <f>VLOOKUP(E79,'LISTADO ATM'!$A$2:$B$894,2,0)</f>
        <v xml:space="preserve">ATM Almacenes Iberia (Hato Mayor) </v>
      </c>
      <c r="H79" s="98" t="str">
        <f>VLOOKUP(E79,VIP!$A$2:$O16348,7,FALSE)</f>
        <v>Si</v>
      </c>
      <c r="I79" s="98" t="str">
        <f>VLOOKUP(E79,VIP!$A$2:$O8313,8,FALSE)</f>
        <v>Si</v>
      </c>
      <c r="J79" s="98" t="str">
        <f>VLOOKUP(E79,VIP!$A$2:$O8263,8,FALSE)</f>
        <v>Si</v>
      </c>
      <c r="K79" s="98" t="str">
        <f>VLOOKUP(E79,VIP!$A$2:$O11837,6,0)</f>
        <v>NO</v>
      </c>
      <c r="L79" s="106" t="s">
        <v>2463</v>
      </c>
      <c r="M79" s="105" t="s">
        <v>2473</v>
      </c>
      <c r="N79" s="104" t="s">
        <v>2497</v>
      </c>
      <c r="O79" s="102" t="s">
        <v>2483</v>
      </c>
      <c r="P79" s="102"/>
      <c r="Q79" s="105" t="s">
        <v>2463</v>
      </c>
    </row>
    <row r="80" spans="1:17" s="86" customFormat="1" ht="18" x14ac:dyDescent="0.25">
      <c r="A80" s="102" t="str">
        <f>VLOOKUP(E80,'LISTADO ATM'!$A$2:$C$895,3,0)</f>
        <v>NORTE</v>
      </c>
      <c r="B80" s="111" t="s">
        <v>2519</v>
      </c>
      <c r="C80" s="103">
        <v>44224.648252314815</v>
      </c>
      <c r="D80" s="102" t="s">
        <v>2190</v>
      </c>
      <c r="E80" s="99">
        <v>679</v>
      </c>
      <c r="F80" s="84" t="str">
        <f>VLOOKUP(E80,VIP!$A$2:$O11424,2,0)</f>
        <v>DRBR679</v>
      </c>
      <c r="G80" s="98" t="str">
        <f>VLOOKUP(E80,'LISTADO ATM'!$A$2:$B$894,2,0)</f>
        <v>ATM Base Aerea Puerto Plata</v>
      </c>
      <c r="H80" s="98" t="str">
        <f>VLOOKUP(E80,VIP!$A$2:$O16344,7,FALSE)</f>
        <v>Si</v>
      </c>
      <c r="I80" s="98" t="str">
        <f>VLOOKUP(E80,VIP!$A$2:$O8309,8,FALSE)</f>
        <v>Si</v>
      </c>
      <c r="J80" s="98" t="str">
        <f>VLOOKUP(E80,VIP!$A$2:$O8259,8,FALSE)</f>
        <v>Si</v>
      </c>
      <c r="K80" s="98" t="str">
        <f>VLOOKUP(E80,VIP!$A$2:$O11833,6,0)</f>
        <v>NO</v>
      </c>
      <c r="L80" s="106" t="s">
        <v>2463</v>
      </c>
      <c r="M80" s="105" t="s">
        <v>2473</v>
      </c>
      <c r="N80" s="104" t="s">
        <v>2481</v>
      </c>
      <c r="O80" s="102" t="s">
        <v>2501</v>
      </c>
      <c r="P80" s="102"/>
      <c r="Q80" s="105" t="s">
        <v>2463</v>
      </c>
    </row>
    <row r="81" spans="1:17" s="86" customFormat="1" ht="18" x14ac:dyDescent="0.25">
      <c r="A81" s="102" t="str">
        <f>VLOOKUP(E81,'LISTADO ATM'!$A$2:$C$895,3,0)</f>
        <v>DISTRITO NACIONAL</v>
      </c>
      <c r="B81" s="111" t="s">
        <v>2527</v>
      </c>
      <c r="C81" s="103">
        <v>44224.628182870372</v>
      </c>
      <c r="D81" s="102" t="s">
        <v>2189</v>
      </c>
      <c r="E81" s="99">
        <v>769</v>
      </c>
      <c r="F81" s="84" t="str">
        <f>VLOOKUP(E81,VIP!$A$2:$O11432,2,0)</f>
        <v>DRBR769</v>
      </c>
      <c r="G81" s="98" t="str">
        <f>VLOOKUP(E81,'LISTADO ATM'!$A$2:$B$894,2,0)</f>
        <v>ATM UNP Pablo Mella Morales</v>
      </c>
      <c r="H81" s="98" t="str">
        <f>VLOOKUP(E81,VIP!$A$2:$O16352,7,FALSE)</f>
        <v>Si</v>
      </c>
      <c r="I81" s="98" t="str">
        <f>VLOOKUP(E81,VIP!$A$2:$O8317,8,FALSE)</f>
        <v>Si</v>
      </c>
      <c r="J81" s="98" t="str">
        <f>VLOOKUP(E81,VIP!$A$2:$O8267,8,FALSE)</f>
        <v>Si</v>
      </c>
      <c r="K81" s="98" t="str">
        <f>VLOOKUP(E81,VIP!$A$2:$O11841,6,0)</f>
        <v>NO</v>
      </c>
      <c r="L81" s="106" t="s">
        <v>2463</v>
      </c>
      <c r="M81" s="105" t="s">
        <v>2473</v>
      </c>
      <c r="N81" s="104" t="s">
        <v>2497</v>
      </c>
      <c r="O81" s="102" t="s">
        <v>2483</v>
      </c>
      <c r="P81" s="102"/>
      <c r="Q81" s="105" t="s">
        <v>2463</v>
      </c>
    </row>
    <row r="82" spans="1:17" s="86" customFormat="1" ht="18" x14ac:dyDescent="0.25">
      <c r="A82" s="102" t="str">
        <f>VLOOKUP(E82,'LISTADO ATM'!$A$2:$C$895,3,0)</f>
        <v>NORTE</v>
      </c>
      <c r="B82" s="111" t="s">
        <v>2525</v>
      </c>
      <c r="C82" s="103">
        <v>44224.629814814813</v>
      </c>
      <c r="D82" s="102" t="s">
        <v>2190</v>
      </c>
      <c r="E82" s="99">
        <v>877</v>
      </c>
      <c r="F82" s="84" t="str">
        <f>VLOOKUP(E82,VIP!$A$2:$O11430,2,0)</f>
        <v>DRBR877</v>
      </c>
      <c r="G82" s="98" t="str">
        <f>VLOOKUP(E82,'LISTADO ATM'!$A$2:$B$894,2,0)</f>
        <v xml:space="preserve">ATM Estación Los Samanes (Ranchito, La Vega) </v>
      </c>
      <c r="H82" s="98" t="str">
        <f>VLOOKUP(E82,VIP!$A$2:$O16350,7,FALSE)</f>
        <v>Si</v>
      </c>
      <c r="I82" s="98" t="str">
        <f>VLOOKUP(E82,VIP!$A$2:$O8315,8,FALSE)</f>
        <v>Si</v>
      </c>
      <c r="J82" s="98" t="str">
        <f>VLOOKUP(E82,VIP!$A$2:$O8265,8,FALSE)</f>
        <v>Si</v>
      </c>
      <c r="K82" s="98" t="str">
        <f>VLOOKUP(E82,VIP!$A$2:$O11839,6,0)</f>
        <v>NO</v>
      </c>
      <c r="L82" s="106" t="s">
        <v>2463</v>
      </c>
      <c r="M82" s="105" t="s">
        <v>2473</v>
      </c>
      <c r="N82" s="104" t="s">
        <v>2481</v>
      </c>
      <c r="O82" s="102" t="s">
        <v>2501</v>
      </c>
      <c r="P82" s="102"/>
      <c r="Q82" s="105" t="s">
        <v>2463</v>
      </c>
    </row>
    <row r="83" spans="1:17" s="86" customFormat="1" ht="18" x14ac:dyDescent="0.25">
      <c r="A83" s="102" t="str">
        <f>VLOOKUP(E83,'LISTADO ATM'!$A$2:$C$895,3,0)</f>
        <v>NORTE</v>
      </c>
      <c r="B83" s="111" t="s">
        <v>2510</v>
      </c>
      <c r="C83" s="103">
        <v>44224.564780092594</v>
      </c>
      <c r="D83" s="102" t="s">
        <v>2190</v>
      </c>
      <c r="E83" s="99">
        <v>936</v>
      </c>
      <c r="F83" s="84" t="str">
        <f>VLOOKUP(E83,VIP!$A$2:$O11424,2,0)</f>
        <v>DRBR936</v>
      </c>
      <c r="G83" s="98" t="str">
        <f>VLOOKUP(E83,'LISTADO ATM'!$A$2:$B$894,2,0)</f>
        <v xml:space="preserve">ATM Autobanco Oficina La Vega I </v>
      </c>
      <c r="H83" s="98" t="str">
        <f>VLOOKUP(E83,VIP!$A$2:$O16344,7,FALSE)</f>
        <v>Si</v>
      </c>
      <c r="I83" s="98" t="str">
        <f>VLOOKUP(E83,VIP!$A$2:$O8309,8,FALSE)</f>
        <v>Si</v>
      </c>
      <c r="J83" s="98" t="str">
        <f>VLOOKUP(E83,VIP!$A$2:$O8259,8,FALSE)</f>
        <v>Si</v>
      </c>
      <c r="K83" s="98" t="str">
        <f>VLOOKUP(E83,VIP!$A$2:$O11833,6,0)</f>
        <v>NO</v>
      </c>
      <c r="L83" s="106" t="s">
        <v>2463</v>
      </c>
      <c r="M83" s="105" t="s">
        <v>2473</v>
      </c>
      <c r="N83" s="104" t="s">
        <v>2481</v>
      </c>
      <c r="O83" s="102" t="s">
        <v>2501</v>
      </c>
      <c r="P83" s="102"/>
      <c r="Q83" s="105" t="s">
        <v>2463</v>
      </c>
    </row>
    <row r="84" spans="1:17" s="86" customFormat="1" ht="18" x14ac:dyDescent="0.25">
      <c r="A84" s="102" t="str">
        <f>VLOOKUP(E84,'LISTADO ATM'!$A$2:$C$895,3,0)</f>
        <v>NORTE</v>
      </c>
      <c r="B84" s="111" t="s">
        <v>2516</v>
      </c>
      <c r="C84" s="103">
        <v>44224.502754629626</v>
      </c>
      <c r="D84" s="102" t="s">
        <v>2190</v>
      </c>
      <c r="E84" s="99">
        <v>937</v>
      </c>
      <c r="F84" s="84" t="str">
        <f>VLOOKUP(E84,VIP!$A$2:$O11430,2,0)</f>
        <v>DRBR937</v>
      </c>
      <c r="G84" s="98" t="str">
        <f>VLOOKUP(E84,'LISTADO ATM'!$A$2:$B$894,2,0)</f>
        <v xml:space="preserve">ATM Autobanco Oficina La Vega II </v>
      </c>
      <c r="H84" s="98" t="str">
        <f>VLOOKUP(E84,VIP!$A$2:$O16350,7,FALSE)</f>
        <v>Si</v>
      </c>
      <c r="I84" s="98" t="str">
        <f>VLOOKUP(E84,VIP!$A$2:$O8315,8,FALSE)</f>
        <v>Si</v>
      </c>
      <c r="J84" s="98" t="str">
        <f>VLOOKUP(E84,VIP!$A$2:$O8265,8,FALSE)</f>
        <v>Si</v>
      </c>
      <c r="K84" s="98" t="str">
        <f>VLOOKUP(E84,VIP!$A$2:$O11839,6,0)</f>
        <v>NO</v>
      </c>
      <c r="L84" s="106" t="s">
        <v>2463</v>
      </c>
      <c r="M84" s="105" t="s">
        <v>2473</v>
      </c>
      <c r="N84" s="104" t="s">
        <v>2481</v>
      </c>
      <c r="O84" s="102" t="s">
        <v>2501</v>
      </c>
      <c r="P84" s="102"/>
      <c r="Q84" s="105" t="s">
        <v>2463</v>
      </c>
    </row>
    <row r="85" spans="1:17" s="86" customFormat="1" ht="18" x14ac:dyDescent="0.25">
      <c r="A85" s="102" t="str">
        <f>VLOOKUP(E85,'LISTADO ATM'!$A$2:$C$895,3,0)</f>
        <v>DISTRITO NACIONAL</v>
      </c>
      <c r="B85" s="111" t="s">
        <v>2503</v>
      </c>
      <c r="C85" s="103">
        <v>44224.325798611113</v>
      </c>
      <c r="D85" s="102" t="s">
        <v>2189</v>
      </c>
      <c r="E85" s="99">
        <v>967</v>
      </c>
      <c r="F85" s="84" t="str">
        <f>VLOOKUP(E85,VIP!$A$2:$O11421,2,0)</f>
        <v>DRBR967</v>
      </c>
      <c r="G85" s="98" t="str">
        <f>VLOOKUP(E85,'LISTADO ATM'!$A$2:$B$894,2,0)</f>
        <v xml:space="preserve">ATM UNP Hiper Olé Autopista Duarte </v>
      </c>
      <c r="H85" s="98" t="str">
        <f>VLOOKUP(E85,VIP!$A$2:$O16341,7,FALSE)</f>
        <v>Si</v>
      </c>
      <c r="I85" s="98" t="str">
        <f>VLOOKUP(E85,VIP!$A$2:$O8306,8,FALSE)</f>
        <v>Si</v>
      </c>
      <c r="J85" s="98" t="str">
        <f>VLOOKUP(E85,VIP!$A$2:$O8256,8,FALSE)</f>
        <v>Si</v>
      </c>
      <c r="K85" s="98" t="str">
        <f>VLOOKUP(E85,VIP!$A$2:$O11830,6,0)</f>
        <v>NO</v>
      </c>
      <c r="L85" s="106" t="s">
        <v>2463</v>
      </c>
      <c r="M85" s="105" t="s">
        <v>2473</v>
      </c>
      <c r="N85" s="104" t="s">
        <v>2481</v>
      </c>
      <c r="O85" s="102" t="s">
        <v>2483</v>
      </c>
      <c r="P85" s="102"/>
      <c r="Q85" s="105" t="s">
        <v>2463</v>
      </c>
    </row>
  </sheetData>
  <autoFilter ref="A4:Q4">
    <sortState ref="A5:Q85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6:B1048576 B1:B43">
    <cfRule type="duplicateValues" dxfId="250" priority="2389"/>
  </conditionalFormatting>
  <conditionalFormatting sqref="B86:B1048576 B5:B43">
    <cfRule type="duplicateValues" dxfId="249" priority="329829"/>
  </conditionalFormatting>
  <conditionalFormatting sqref="B86:B1048576 B1:B43">
    <cfRule type="duplicateValues" dxfId="248" priority="329841"/>
    <cfRule type="duplicateValues" dxfId="247" priority="329842"/>
    <cfRule type="duplicateValues" dxfId="246" priority="329843"/>
  </conditionalFormatting>
  <conditionalFormatting sqref="B86:B1048576 B1:B43">
    <cfRule type="duplicateValues" dxfId="245" priority="329853"/>
    <cfRule type="duplicateValues" dxfId="244" priority="329854"/>
  </conditionalFormatting>
  <conditionalFormatting sqref="B86:B1048576 B5:B43">
    <cfRule type="duplicateValues" dxfId="243" priority="329861"/>
    <cfRule type="duplicateValues" dxfId="242" priority="329862"/>
    <cfRule type="duplicateValues" dxfId="241" priority="329863"/>
  </conditionalFormatting>
  <conditionalFormatting sqref="B86:B1048576 B5:B43">
    <cfRule type="duplicateValues" dxfId="240" priority="1398"/>
    <cfRule type="duplicateValues" dxfId="239" priority="1399"/>
  </conditionalFormatting>
  <conditionalFormatting sqref="B86:B1048576">
    <cfRule type="duplicateValues" dxfId="238" priority="1296"/>
  </conditionalFormatting>
  <conditionalFormatting sqref="E86:E1048576 E50:E53 E1:E4">
    <cfRule type="duplicateValues" dxfId="237" priority="425"/>
  </conditionalFormatting>
  <conditionalFormatting sqref="E86:E1048576 E50:E53">
    <cfRule type="duplicateValues" dxfId="236" priority="344929"/>
  </conditionalFormatting>
  <conditionalFormatting sqref="E86:E1048576 E50:E53 E1:E4">
    <cfRule type="duplicateValues" dxfId="235" priority="344932"/>
    <cfRule type="duplicateValues" dxfId="234" priority="344933"/>
  </conditionalFormatting>
  <conditionalFormatting sqref="E86:E1048576 E50:E53">
    <cfRule type="duplicateValues" dxfId="233" priority="344938"/>
    <cfRule type="duplicateValues" dxfId="232" priority="344939"/>
  </conditionalFormatting>
  <conditionalFormatting sqref="E50:E53">
    <cfRule type="duplicateValues" dxfId="231" priority="344942"/>
  </conditionalFormatting>
  <conditionalFormatting sqref="E86:E1048576 E50:E53 E1:E4">
    <cfRule type="duplicateValues" dxfId="230" priority="344944"/>
    <cfRule type="duplicateValues" dxfId="229" priority="344945"/>
    <cfRule type="duplicateValues" dxfId="228" priority="344946"/>
  </conditionalFormatting>
  <conditionalFormatting sqref="E86:E1048576 E50:E53">
    <cfRule type="duplicateValues" dxfId="227" priority="344953"/>
    <cfRule type="duplicateValues" dxfId="226" priority="344954"/>
    <cfRule type="duplicateValues" dxfId="225" priority="344955"/>
  </conditionalFormatting>
  <conditionalFormatting sqref="E50:E53">
    <cfRule type="duplicateValues" dxfId="224" priority="344961"/>
    <cfRule type="duplicateValues" dxfId="223" priority="344962"/>
    <cfRule type="duplicateValues" dxfId="222" priority="344963"/>
  </conditionalFormatting>
  <conditionalFormatting sqref="B23">
    <cfRule type="duplicateValues" dxfId="221" priority="262"/>
  </conditionalFormatting>
  <conditionalFormatting sqref="B23">
    <cfRule type="duplicateValues" dxfId="220" priority="259"/>
    <cfRule type="duplicateValues" dxfId="219" priority="260"/>
    <cfRule type="duplicateValues" dxfId="218" priority="261"/>
  </conditionalFormatting>
  <conditionalFormatting sqref="B23">
    <cfRule type="duplicateValues" dxfId="217" priority="257"/>
    <cfRule type="duplicateValues" dxfId="216" priority="258"/>
  </conditionalFormatting>
  <conditionalFormatting sqref="E86:E1048576 E1:E53">
    <cfRule type="duplicateValues" dxfId="215" priority="212"/>
    <cfRule type="duplicateValues" dxfId="214" priority="219"/>
  </conditionalFormatting>
  <conditionalFormatting sqref="E50:E53">
    <cfRule type="duplicateValues" dxfId="213" priority="218"/>
  </conditionalFormatting>
  <conditionalFormatting sqref="E50:E53">
    <cfRule type="duplicateValues" dxfId="212" priority="216"/>
    <cfRule type="duplicateValues" dxfId="211" priority="217"/>
  </conditionalFormatting>
  <conditionalFormatting sqref="E50:E53">
    <cfRule type="duplicateValues" dxfId="210" priority="213"/>
    <cfRule type="duplicateValues" dxfId="209" priority="214"/>
    <cfRule type="duplicateValues" dxfId="208" priority="215"/>
  </conditionalFormatting>
  <conditionalFormatting sqref="B50:B53">
    <cfRule type="duplicateValues" dxfId="207" priority="211"/>
  </conditionalFormatting>
  <conditionalFormatting sqref="B50:B53">
    <cfRule type="duplicateValues" dxfId="206" priority="210"/>
  </conditionalFormatting>
  <conditionalFormatting sqref="B50:B53">
    <cfRule type="duplicateValues" dxfId="205" priority="207"/>
    <cfRule type="duplicateValues" dxfId="204" priority="208"/>
    <cfRule type="duplicateValues" dxfId="203" priority="209"/>
  </conditionalFormatting>
  <conditionalFormatting sqref="B50:B53">
    <cfRule type="duplicateValues" dxfId="202" priority="205"/>
    <cfRule type="duplicateValues" dxfId="201" priority="206"/>
  </conditionalFormatting>
  <conditionalFormatting sqref="B50:B53">
    <cfRule type="duplicateValues" dxfId="200" priority="202"/>
    <cfRule type="duplicateValues" dxfId="199" priority="203"/>
    <cfRule type="duplicateValues" dxfId="198" priority="204"/>
  </conditionalFormatting>
  <conditionalFormatting sqref="B50:B53">
    <cfRule type="duplicateValues" dxfId="197" priority="200"/>
    <cfRule type="duplicateValues" dxfId="196" priority="201"/>
  </conditionalFormatting>
  <conditionalFormatting sqref="B50:B53">
    <cfRule type="duplicateValues" dxfId="195" priority="199"/>
  </conditionalFormatting>
  <conditionalFormatting sqref="B50:B53">
    <cfRule type="duplicateValues" dxfId="194" priority="198"/>
  </conditionalFormatting>
  <conditionalFormatting sqref="B50:B53">
    <cfRule type="duplicateValues" dxfId="193" priority="195"/>
    <cfRule type="duplicateValues" dxfId="192" priority="196"/>
    <cfRule type="duplicateValues" dxfId="191" priority="197"/>
  </conditionalFormatting>
  <conditionalFormatting sqref="B50:B53">
    <cfRule type="duplicateValues" dxfId="190" priority="193"/>
    <cfRule type="duplicateValues" dxfId="189" priority="194"/>
  </conditionalFormatting>
  <conditionalFormatting sqref="E86:E1048576 E1:E53">
    <cfRule type="duplicateValues" dxfId="188" priority="158"/>
  </conditionalFormatting>
  <conditionalFormatting sqref="E86:E1048576 E1:E75">
    <cfRule type="duplicateValues" dxfId="187" priority="113"/>
  </conditionalFormatting>
  <conditionalFormatting sqref="E5:E22">
    <cfRule type="duplicateValues" dxfId="186" priority="345773"/>
  </conditionalFormatting>
  <conditionalFormatting sqref="E5:E22">
    <cfRule type="duplicateValues" dxfId="185" priority="345774"/>
    <cfRule type="duplicateValues" dxfId="184" priority="345775"/>
  </conditionalFormatting>
  <conditionalFormatting sqref="E5:E22">
    <cfRule type="duplicateValues" dxfId="183" priority="345776"/>
    <cfRule type="duplicateValues" dxfId="182" priority="345777"/>
    <cfRule type="duplicateValues" dxfId="181" priority="345778"/>
  </conditionalFormatting>
  <conditionalFormatting sqref="E76:E85">
    <cfRule type="duplicateValues" dxfId="180" priority="345889"/>
  </conditionalFormatting>
  <conditionalFormatting sqref="E76:E85">
    <cfRule type="duplicateValues" dxfId="179" priority="345890"/>
    <cfRule type="duplicateValues" dxfId="178" priority="345891"/>
  </conditionalFormatting>
  <conditionalFormatting sqref="E76:E85">
    <cfRule type="duplicateValues" dxfId="177" priority="345892"/>
    <cfRule type="duplicateValues" dxfId="176" priority="345893"/>
    <cfRule type="duplicateValues" dxfId="175" priority="345894"/>
  </conditionalFormatting>
  <conditionalFormatting sqref="E54:E75">
    <cfRule type="duplicateValues" dxfId="174" priority="345934"/>
  </conditionalFormatting>
  <conditionalFormatting sqref="E54:E75">
    <cfRule type="duplicateValues" dxfId="173" priority="345938"/>
    <cfRule type="duplicateValues" dxfId="172" priority="345939"/>
  </conditionalFormatting>
  <conditionalFormatting sqref="E54:E75">
    <cfRule type="duplicateValues" dxfId="171" priority="345948"/>
    <cfRule type="duplicateValues" dxfId="170" priority="345949"/>
    <cfRule type="duplicateValues" dxfId="169" priority="345950"/>
  </conditionalFormatting>
  <conditionalFormatting sqref="B54:B75">
    <cfRule type="duplicateValues" dxfId="168" priority="345982"/>
  </conditionalFormatting>
  <conditionalFormatting sqref="B54:B75">
    <cfRule type="duplicateValues" dxfId="167" priority="345986"/>
    <cfRule type="duplicateValues" dxfId="166" priority="345987"/>
    <cfRule type="duplicateValues" dxfId="165" priority="345988"/>
  </conditionalFormatting>
  <conditionalFormatting sqref="B54:B75">
    <cfRule type="duplicateValues" dxfId="164" priority="345992"/>
    <cfRule type="duplicateValues" dxfId="163" priority="345993"/>
  </conditionalFormatting>
  <conditionalFormatting sqref="E23:E43">
    <cfRule type="duplicateValues" dxfId="162" priority="346036"/>
  </conditionalFormatting>
  <conditionalFormatting sqref="E23:E43">
    <cfRule type="duplicateValues" dxfId="161" priority="346038"/>
    <cfRule type="duplicateValues" dxfId="160" priority="346039"/>
  </conditionalFormatting>
  <conditionalFormatting sqref="E23:E43">
    <cfRule type="duplicateValues" dxfId="159" priority="346042"/>
    <cfRule type="duplicateValues" dxfId="158" priority="346043"/>
    <cfRule type="duplicateValues" dxfId="157" priority="346044"/>
  </conditionalFormatting>
  <conditionalFormatting sqref="B5:B43">
    <cfRule type="duplicateValues" dxfId="156" priority="346056"/>
  </conditionalFormatting>
  <conditionalFormatting sqref="B5:B43">
    <cfRule type="duplicateValues" dxfId="155" priority="346058"/>
    <cfRule type="duplicateValues" dxfId="154" priority="346059"/>
    <cfRule type="duplicateValues" dxfId="153" priority="346060"/>
  </conditionalFormatting>
  <conditionalFormatting sqref="B5:B43">
    <cfRule type="duplicateValues" dxfId="152" priority="346064"/>
    <cfRule type="duplicateValues" dxfId="151" priority="346065"/>
  </conditionalFormatting>
  <conditionalFormatting sqref="B76:B85">
    <cfRule type="duplicateValues" dxfId="150" priority="346100"/>
  </conditionalFormatting>
  <conditionalFormatting sqref="B76:B85">
    <cfRule type="duplicateValues" dxfId="149" priority="346101"/>
    <cfRule type="duplicateValues" dxfId="148" priority="346102"/>
    <cfRule type="duplicateValues" dxfId="147" priority="346103"/>
  </conditionalFormatting>
  <conditionalFormatting sqref="B76:B85">
    <cfRule type="duplicateValues" dxfId="146" priority="346104"/>
    <cfRule type="duplicateValues" dxfId="145" priority="346105"/>
  </conditionalFormatting>
  <conditionalFormatting sqref="B44:B49">
    <cfRule type="duplicateValues" dxfId="11" priority="346136"/>
  </conditionalFormatting>
  <conditionalFormatting sqref="B44:B49">
    <cfRule type="duplicateValues" dxfId="10" priority="346140"/>
    <cfRule type="duplicateValues" dxfId="9" priority="346141"/>
    <cfRule type="duplicateValues" dxfId="8" priority="346142"/>
  </conditionalFormatting>
  <conditionalFormatting sqref="B44:B49">
    <cfRule type="duplicateValues" dxfId="7" priority="346146"/>
    <cfRule type="duplicateValues" dxfId="6" priority="346147"/>
  </conditionalFormatting>
  <conditionalFormatting sqref="E44:E49">
    <cfRule type="duplicateValues" dxfId="5" priority="346174"/>
  </conditionalFormatting>
  <conditionalFormatting sqref="E44:E49">
    <cfRule type="duplicateValues" dxfId="4" priority="346176"/>
    <cfRule type="duplicateValues" dxfId="3" priority="346177"/>
  </conditionalFormatting>
  <conditionalFormatting sqref="E44:E49">
    <cfRule type="duplicateValues" dxfId="2" priority="346180"/>
    <cfRule type="duplicateValues" dxfId="1" priority="346181"/>
    <cfRule type="duplicateValues" dxfId="0" priority="34618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2" t="s">
        <v>0</v>
      </c>
      <c r="B1" s="15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4" t="s">
        <v>8</v>
      </c>
      <c r="B9" s="15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6" t="s">
        <v>9</v>
      </c>
      <c r="B14" s="15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A59" zoomScale="80" zoomScaleNormal="80" workbookViewId="0">
      <selection activeCell="B54" sqref="B54:B84"/>
    </sheetView>
  </sheetViews>
  <sheetFormatPr baseColWidth="10" defaultColWidth="52.7109375" defaultRowHeight="15" x14ac:dyDescent="0.25"/>
  <cols>
    <col min="1" max="1" width="29.85546875" style="86" customWidth="1"/>
    <col min="2" max="2" width="25.7109375" style="86" customWidth="1"/>
    <col min="3" max="3" width="52.7109375" style="86"/>
    <col min="4" max="4" width="25.7109375" style="86" customWidth="1"/>
    <col min="5" max="5" width="23.28515625" style="86" customWidth="1"/>
    <col min="6" max="16384" width="52.7109375" style="86"/>
  </cols>
  <sheetData>
    <row r="1" spans="1:5" ht="22.5" x14ac:dyDescent="0.25">
      <c r="A1" s="130" t="s">
        <v>2479</v>
      </c>
      <c r="B1" s="131"/>
      <c r="C1" s="131"/>
      <c r="D1" s="131"/>
      <c r="E1" s="132"/>
    </row>
    <row r="2" spans="1:5" ht="22.5" x14ac:dyDescent="0.25">
      <c r="A2" s="130" t="s">
        <v>2158</v>
      </c>
      <c r="B2" s="131"/>
      <c r="C2" s="131"/>
      <c r="D2" s="131"/>
      <c r="E2" s="132"/>
    </row>
    <row r="3" spans="1:5" ht="25.5" x14ac:dyDescent="0.25">
      <c r="A3" s="133" t="s">
        <v>2479</v>
      </c>
      <c r="B3" s="134"/>
      <c r="C3" s="134"/>
      <c r="D3" s="134"/>
      <c r="E3" s="135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2567</v>
      </c>
      <c r="C5" s="88"/>
      <c r="D5" s="89"/>
      <c r="E5" s="90"/>
    </row>
    <row r="6" spans="1:5" ht="18.75" thickBot="1" x14ac:dyDescent="0.3">
      <c r="A6" s="87" t="s">
        <v>2424</v>
      </c>
      <c r="B6" s="107" t="s">
        <v>2568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36" t="s">
        <v>2425</v>
      </c>
      <c r="B8" s="137"/>
      <c r="C8" s="137"/>
      <c r="D8" s="137"/>
      <c r="E8" s="138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99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99"/>
    </row>
    <row r="11" spans="1:5" ht="18.75" thickBot="1" x14ac:dyDescent="0.3">
      <c r="A11" s="95" t="s">
        <v>2428</v>
      </c>
      <c r="B11" s="121">
        <f>COUNT(B10:B10)</f>
        <v>0</v>
      </c>
      <c r="C11" s="143"/>
      <c r="D11" s="144"/>
      <c r="E11" s="145"/>
    </row>
    <row r="12" spans="1:5" ht="15.75" thickBot="1" x14ac:dyDescent="0.3">
      <c r="B12" s="108"/>
      <c r="E12" s="108"/>
    </row>
    <row r="13" spans="1:5" ht="18.75" thickBot="1" x14ac:dyDescent="0.3">
      <c r="A13" s="136" t="s">
        <v>2430</v>
      </c>
      <c r="B13" s="137"/>
      <c r="C13" s="137"/>
      <c r="D13" s="137"/>
      <c r="E13" s="138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36" x14ac:dyDescent="0.25">
      <c r="A15" s="99" t="str">
        <f>VLOOKUP(B15,'[1]LISTADO ATM'!$A$2:$C$817,3,0)</f>
        <v>DISTRITO NACIONAL</v>
      </c>
      <c r="B15" s="99">
        <v>875</v>
      </c>
      <c r="C15" s="112" t="str">
        <f>VLOOKUP(B15,'[1]LISTADO ATM'!$A$2:$B$816,2,0)</f>
        <v xml:space="preserve">ATM Texaco Aut. Duarte KM 14 1/2 (Los Alcarrizos) </v>
      </c>
      <c r="D15" s="113" t="s">
        <v>2455</v>
      </c>
      <c r="E15" s="99">
        <v>335774939</v>
      </c>
    </row>
    <row r="16" spans="1:5" ht="18" x14ac:dyDescent="0.25">
      <c r="A16" s="99" t="str">
        <f>VLOOKUP(B16,'[1]LISTADO ATM'!$A$2:$C$817,3,0)</f>
        <v>DISTRITO NACIONAL</v>
      </c>
      <c r="B16" s="99">
        <v>889</v>
      </c>
      <c r="C16" s="112" t="str">
        <f>VLOOKUP(B16,'[1]LISTADO ATM'!$A$2:$B$816,2,0)</f>
        <v>ATM Oficina Plaza Lama Máximo Gómez II</v>
      </c>
      <c r="D16" s="113" t="s">
        <v>2455</v>
      </c>
      <c r="E16" s="99">
        <v>335774945</v>
      </c>
    </row>
    <row r="17" spans="1:5" ht="18" x14ac:dyDescent="0.25">
      <c r="A17" s="99" t="str">
        <f>VLOOKUP(B17,'[1]LISTADO ATM'!$A$2:$C$817,3,0)</f>
        <v>DISTRITO NACIONAL</v>
      </c>
      <c r="B17" s="99">
        <v>813</v>
      </c>
      <c r="C17" s="112" t="str">
        <f>VLOOKUP(B17,'[1]LISTADO ATM'!$A$2:$B$816,2,0)</f>
        <v>ATM Occidental Mall</v>
      </c>
      <c r="D17" s="113" t="s">
        <v>2455</v>
      </c>
      <c r="E17" s="99">
        <v>335775039</v>
      </c>
    </row>
    <row r="18" spans="1:5" ht="18" x14ac:dyDescent="0.25">
      <c r="A18" s="99" t="str">
        <f>VLOOKUP(B18,'[1]LISTADO ATM'!$A$2:$C$817,3,0)</f>
        <v>DISTRITO NACIONAL</v>
      </c>
      <c r="B18" s="99">
        <v>29</v>
      </c>
      <c r="C18" s="112" t="str">
        <f>VLOOKUP(B18,'[1]LISTADO ATM'!$A$2:$B$816,2,0)</f>
        <v xml:space="preserve">ATM AFP </v>
      </c>
      <c r="D18" s="113" t="s">
        <v>2455</v>
      </c>
      <c r="E18" s="99">
        <v>335775108</v>
      </c>
    </row>
    <row r="19" spans="1:5" ht="18" x14ac:dyDescent="0.25">
      <c r="A19" s="99" t="str">
        <f>VLOOKUP(B19,'[1]LISTADO ATM'!$A$2:$C$817,3,0)</f>
        <v>NORTE</v>
      </c>
      <c r="B19" s="99">
        <v>687</v>
      </c>
      <c r="C19" s="112" t="str">
        <f>VLOOKUP(B19,'[1]LISTADO ATM'!$A$2:$B$816,2,0)</f>
        <v>ATM Oficina Monterrico II</v>
      </c>
      <c r="D19" s="113" t="s">
        <v>2455</v>
      </c>
      <c r="E19" s="99">
        <v>335775111</v>
      </c>
    </row>
    <row r="20" spans="1:5" ht="18" x14ac:dyDescent="0.25">
      <c r="A20" s="99" t="str">
        <f>VLOOKUP(B20,'[1]LISTADO ATM'!$A$2:$C$817,3,0)</f>
        <v>ESTE</v>
      </c>
      <c r="B20" s="99">
        <v>429</v>
      </c>
      <c r="C20" s="112" t="str">
        <f>VLOOKUP(B20,'[1]LISTADO ATM'!$A$2:$B$816,2,0)</f>
        <v xml:space="preserve">ATM Oficina Jumbo La Romana </v>
      </c>
      <c r="D20" s="113" t="s">
        <v>2455</v>
      </c>
      <c r="E20" s="99">
        <v>335775194</v>
      </c>
    </row>
    <row r="21" spans="1:5" ht="18" x14ac:dyDescent="0.25">
      <c r="A21" s="99" t="str">
        <f>VLOOKUP(B21,'[1]LISTADO ATM'!$A$2:$C$817,3,0)</f>
        <v>DISTRITO NACIONAL</v>
      </c>
      <c r="B21" s="99">
        <v>755</v>
      </c>
      <c r="C21" s="112" t="str">
        <f>VLOOKUP(B21,'[1]LISTADO ATM'!$A$2:$B$816,2,0)</f>
        <v xml:space="preserve">ATM Oficina Galería del Este (Plaza) </v>
      </c>
      <c r="D21" s="113" t="s">
        <v>2455</v>
      </c>
      <c r="E21" s="99">
        <v>335775227</v>
      </c>
    </row>
    <row r="22" spans="1:5" ht="18" x14ac:dyDescent="0.25">
      <c r="A22" s="99" t="str">
        <f>VLOOKUP(B22,'[1]LISTADO ATM'!$A$2:$C$817,3,0)</f>
        <v>DISTRITO NACIONAL</v>
      </c>
      <c r="B22" s="99">
        <v>23</v>
      </c>
      <c r="C22" s="112" t="str">
        <f>VLOOKUP(B22,'[1]LISTADO ATM'!$A$2:$B$816,2,0)</f>
        <v xml:space="preserve">ATM Oficina México </v>
      </c>
      <c r="D22" s="113" t="s">
        <v>2455</v>
      </c>
      <c r="E22" s="99">
        <v>335775239</v>
      </c>
    </row>
    <row r="23" spans="1:5" ht="18" x14ac:dyDescent="0.25">
      <c r="A23" s="99" t="str">
        <f>VLOOKUP(B23,'[1]LISTADO ATM'!$A$2:$C$817,3,0)</f>
        <v>NORTE</v>
      </c>
      <c r="B23" s="99">
        <v>728</v>
      </c>
      <c r="C23" s="112" t="str">
        <f>VLOOKUP(B23,'[1]LISTADO ATM'!$A$2:$B$816,2,0)</f>
        <v xml:space="preserve">ATM UNP La Vega Oficina Regional Norcentral </v>
      </c>
      <c r="D23" s="113" t="s">
        <v>2455</v>
      </c>
      <c r="E23" s="99">
        <v>335775251</v>
      </c>
    </row>
    <row r="24" spans="1:5" ht="18" x14ac:dyDescent="0.25">
      <c r="A24" s="99" t="str">
        <f>VLOOKUP(B24,'[1]LISTADO ATM'!$A$2:$C$817,3,0)</f>
        <v>DISTRITO NACIONAL</v>
      </c>
      <c r="B24" s="99">
        <v>628</v>
      </c>
      <c r="C24" s="112" t="str">
        <f>VLOOKUP(B24,'[1]LISTADO ATM'!$A$2:$B$816,2,0)</f>
        <v xml:space="preserve">ATM Autobanco San Isidro </v>
      </c>
      <c r="D24" s="113" t="s">
        <v>2455</v>
      </c>
      <c r="E24" s="99">
        <v>335775252</v>
      </c>
    </row>
    <row r="25" spans="1:5" ht="18" x14ac:dyDescent="0.25">
      <c r="A25" s="99" t="str">
        <f>VLOOKUP(B25,'[1]LISTADO ATM'!$A$2:$C$817,3,0)</f>
        <v>NORTE</v>
      </c>
      <c r="B25" s="99">
        <v>950</v>
      </c>
      <c r="C25" s="112" t="str">
        <f>VLOOKUP(B25,'[1]LISTADO ATM'!$A$2:$B$816,2,0)</f>
        <v xml:space="preserve">ATM Oficina Monterrico </v>
      </c>
      <c r="D25" s="113" t="s">
        <v>2455</v>
      </c>
      <c r="E25" s="99">
        <v>335775048</v>
      </c>
    </row>
    <row r="26" spans="1:5" ht="18" x14ac:dyDescent="0.25">
      <c r="A26" s="99" t="str">
        <f>VLOOKUP(B26,'[1]LISTADO ATM'!$A$2:$C$817,3,0)</f>
        <v>DISTRITO NACIONAL</v>
      </c>
      <c r="B26" s="99">
        <v>981</v>
      </c>
      <c r="C26" s="112" t="str">
        <f>VLOOKUP(B26,'[1]LISTADO ATM'!$A$2:$B$816,2,0)</f>
        <v xml:space="preserve">ATM Edificio 911 </v>
      </c>
      <c r="D26" s="113" t="s">
        <v>2455</v>
      </c>
      <c r="E26" s="99">
        <v>335775263</v>
      </c>
    </row>
    <row r="27" spans="1:5" ht="18.75" thickBot="1" x14ac:dyDescent="0.3">
      <c r="A27" s="99" t="str">
        <f>VLOOKUP(B27,'[1]LISTADO ATM'!$A$2:$C$817,3,0)</f>
        <v>DISTRITO NACIONAL</v>
      </c>
      <c r="B27" s="99">
        <v>717</v>
      </c>
      <c r="C27" s="112" t="str">
        <f>VLOOKUP(B27,'[1]LISTADO ATM'!$A$2:$B$816,2,0)</f>
        <v xml:space="preserve">ATM Oficina Los Alcarrizos </v>
      </c>
      <c r="D27" s="113" t="s">
        <v>2455</v>
      </c>
      <c r="E27" s="99" t="s">
        <v>2569</v>
      </c>
    </row>
    <row r="28" spans="1:5" ht="18.75" thickBot="1" x14ac:dyDescent="0.3">
      <c r="A28" s="114" t="s">
        <v>2428</v>
      </c>
      <c r="B28" s="121">
        <f>COUNT(B15:B27)</f>
        <v>13</v>
      </c>
      <c r="C28" s="115"/>
      <c r="D28" s="115"/>
      <c r="E28" s="115"/>
    </row>
    <row r="29" spans="1:5" ht="15.75" thickBot="1" x14ac:dyDescent="0.3">
      <c r="B29" s="108"/>
      <c r="E29" s="108"/>
    </row>
    <row r="30" spans="1:5" ht="18.75" thickBot="1" x14ac:dyDescent="0.3">
      <c r="A30" s="136" t="s">
        <v>2431</v>
      </c>
      <c r="B30" s="137"/>
      <c r="C30" s="137"/>
      <c r="D30" s="137"/>
      <c r="E30" s="138"/>
    </row>
    <row r="31" spans="1:5" ht="18" x14ac:dyDescent="0.25">
      <c r="A31" s="91" t="s">
        <v>15</v>
      </c>
      <c r="B31" s="92" t="s">
        <v>2426</v>
      </c>
      <c r="C31" s="92" t="s">
        <v>46</v>
      </c>
      <c r="D31" s="92" t="s">
        <v>2433</v>
      </c>
      <c r="E31" s="92" t="s">
        <v>2427</v>
      </c>
    </row>
    <row r="32" spans="1:5" ht="36" x14ac:dyDescent="0.25">
      <c r="A32" s="112" t="str">
        <f>VLOOKUP(B32,'[1]LISTADO ATM'!$A$2:$C$817,3,0)</f>
        <v>DISTRITO NACIONAL</v>
      </c>
      <c r="B32" s="99">
        <v>719</v>
      </c>
      <c r="C32" s="112" t="str">
        <f>VLOOKUP(B32,'[1]LISTADO ATM'!$A$2:$B$816,2,0)</f>
        <v xml:space="preserve">ATM Ayuntamiento Municipal San Luís </v>
      </c>
      <c r="D32" s="112" t="s">
        <v>2459</v>
      </c>
      <c r="E32" s="99">
        <v>335769547</v>
      </c>
    </row>
    <row r="33" spans="1:5" ht="36" x14ac:dyDescent="0.25">
      <c r="A33" s="112" t="str">
        <f>VLOOKUP(B33,'[1]LISTADO ATM'!$A$2:$C$817,3,0)</f>
        <v>DISTRITO NACIONAL</v>
      </c>
      <c r="B33" s="99">
        <v>406</v>
      </c>
      <c r="C33" s="112" t="str">
        <f>VLOOKUP(B33,'[1]LISTADO ATM'!$A$2:$B$816,2,0)</f>
        <v xml:space="preserve">ATM UNP Plaza Lama Máximo Gómez </v>
      </c>
      <c r="D33" s="112" t="s">
        <v>2459</v>
      </c>
      <c r="E33" s="77">
        <v>335772891</v>
      </c>
    </row>
    <row r="34" spans="1:5" ht="36" x14ac:dyDescent="0.25">
      <c r="A34" s="112" t="str">
        <f>VLOOKUP(B34,'[1]LISTADO ATM'!$A$2:$C$817,3,0)</f>
        <v>DISTRITO NACIONAL</v>
      </c>
      <c r="B34" s="99">
        <v>915</v>
      </c>
      <c r="C34" s="112" t="str">
        <f>VLOOKUP(B34,'[1]LISTADO ATM'!$A$2:$B$816,2,0)</f>
        <v xml:space="preserve">ATM Multicentro La Sirena Aut. Duarte </v>
      </c>
      <c r="D34" s="112" t="s">
        <v>2459</v>
      </c>
      <c r="E34" s="77">
        <v>335774290</v>
      </c>
    </row>
    <row r="35" spans="1:5" ht="36" x14ac:dyDescent="0.25">
      <c r="A35" s="112" t="str">
        <f>VLOOKUP(B35,'[1]LISTADO ATM'!$A$2:$C$817,3,0)</f>
        <v>NORTE</v>
      </c>
      <c r="B35" s="99">
        <v>779</v>
      </c>
      <c r="C35" s="112" t="str">
        <f>VLOOKUP(B35,'[1]LISTADO ATM'!$A$2:$B$816,2,0)</f>
        <v xml:space="preserve">ATM Zona Franca Esperanza I (Mao) </v>
      </c>
      <c r="D35" s="112" t="s">
        <v>2459</v>
      </c>
      <c r="E35" s="77">
        <v>335774911</v>
      </c>
    </row>
    <row r="36" spans="1:5" ht="36" x14ac:dyDescent="0.25">
      <c r="A36" s="112" t="str">
        <f>VLOOKUP(B36,'[1]LISTADO ATM'!$A$2:$C$817,3,0)</f>
        <v>ESTE</v>
      </c>
      <c r="B36" s="99">
        <v>795</v>
      </c>
      <c r="C36" s="112" t="str">
        <f>VLOOKUP(B36,'[1]LISTADO ATM'!$A$2:$B$816,2,0)</f>
        <v xml:space="preserve">ATM UNP Guaymate (La Romana) </v>
      </c>
      <c r="D36" s="112" t="s">
        <v>2459</v>
      </c>
      <c r="E36" s="77">
        <v>335774924</v>
      </c>
    </row>
    <row r="37" spans="1:5" ht="36" x14ac:dyDescent="0.25">
      <c r="A37" s="112" t="str">
        <f>VLOOKUP(B37,'[1]LISTADO ATM'!$A$2:$C$817,3,0)</f>
        <v>NORTE</v>
      </c>
      <c r="B37" s="99">
        <v>809</v>
      </c>
      <c r="C37" s="112" t="str">
        <f>VLOOKUP(B37,'[1]LISTADO ATM'!$A$2:$B$816,2,0)</f>
        <v>ATM Yoma (Cotuí)</v>
      </c>
      <c r="D37" s="112" t="s">
        <v>2459</v>
      </c>
      <c r="E37" s="77">
        <v>335774936</v>
      </c>
    </row>
    <row r="38" spans="1:5" ht="36" x14ac:dyDescent="0.25">
      <c r="A38" s="112" t="str">
        <f>VLOOKUP(B38,'[1]LISTADO ATM'!$A$2:$C$817,3,0)</f>
        <v>DISTRITO NACIONAL</v>
      </c>
      <c r="B38" s="99">
        <v>267</v>
      </c>
      <c r="C38" s="112" t="str">
        <f>VLOOKUP(B38,'[1]LISTADO ATM'!$A$2:$B$816,2,0)</f>
        <v xml:space="preserve">ATM Centro de Caja México </v>
      </c>
      <c r="D38" s="112" t="s">
        <v>2459</v>
      </c>
      <c r="E38" s="77">
        <v>335774981</v>
      </c>
    </row>
    <row r="39" spans="1:5" ht="36" x14ac:dyDescent="0.25">
      <c r="A39" s="112" t="str">
        <f>VLOOKUP(B39,'[1]LISTADO ATM'!$A$2:$C$817,3,0)</f>
        <v>DISTRITO NACIONAL</v>
      </c>
      <c r="B39" s="99">
        <v>302</v>
      </c>
      <c r="C39" s="112" t="str">
        <f>VLOOKUP(B39,'[1]LISTADO ATM'!$A$2:$B$816,2,0)</f>
        <v xml:space="preserve">ATM S/M Aprezio Los Mameyes  </v>
      </c>
      <c r="D39" s="112" t="s">
        <v>2459</v>
      </c>
      <c r="E39" s="77">
        <v>335774986</v>
      </c>
    </row>
    <row r="40" spans="1:5" ht="36" x14ac:dyDescent="0.25">
      <c r="A40" s="112" t="str">
        <f>VLOOKUP(B40,'[1]LISTADO ATM'!$A$2:$C$817,3,0)</f>
        <v>NORTE</v>
      </c>
      <c r="B40" s="99">
        <v>712</v>
      </c>
      <c r="C40" s="112" t="str">
        <f>VLOOKUP(B40,'[1]LISTADO ATM'!$A$2:$B$816,2,0)</f>
        <v xml:space="preserve">ATM Oficina Imbert </v>
      </c>
      <c r="D40" s="112" t="s">
        <v>2459</v>
      </c>
      <c r="E40" s="77">
        <v>335775188</v>
      </c>
    </row>
    <row r="41" spans="1:5" ht="36" x14ac:dyDescent="0.25">
      <c r="A41" s="112" t="str">
        <f>VLOOKUP(B41,'[1]LISTADO ATM'!$A$2:$C$817,3,0)</f>
        <v>DISTRITO NACIONAL</v>
      </c>
      <c r="B41" s="99">
        <v>415</v>
      </c>
      <c r="C41" s="112" t="str">
        <f>VLOOKUP(B41,'[1]LISTADO ATM'!$A$2:$B$816,2,0)</f>
        <v xml:space="preserve">ATM Autobanco San Martín I </v>
      </c>
      <c r="D41" s="112" t="s">
        <v>2459</v>
      </c>
      <c r="E41" s="77">
        <v>335775190</v>
      </c>
    </row>
    <row r="42" spans="1:5" ht="36" x14ac:dyDescent="0.25">
      <c r="A42" s="112" t="str">
        <f>VLOOKUP(B42,'[1]LISTADO ATM'!$A$2:$C$817,3,0)</f>
        <v>DISTRITO NACIONAL</v>
      </c>
      <c r="B42" s="99">
        <v>407</v>
      </c>
      <c r="C42" s="112" t="str">
        <f>VLOOKUP(B42,'[1]LISTADO ATM'!$A$2:$B$816,2,0)</f>
        <v xml:space="preserve">ATM Multicentro La Sirena Villa Mella </v>
      </c>
      <c r="D42" s="112" t="s">
        <v>2459</v>
      </c>
      <c r="E42" s="77">
        <v>335775228</v>
      </c>
    </row>
    <row r="43" spans="1:5" ht="36" x14ac:dyDescent="0.25">
      <c r="A43" s="112" t="str">
        <f>VLOOKUP(B43,'[1]LISTADO ATM'!$A$2:$C$817,3,0)</f>
        <v>DISTRITO NACIONAL</v>
      </c>
      <c r="B43" s="99">
        <v>355</v>
      </c>
      <c r="C43" s="112" t="str">
        <f>VLOOKUP(B43,'[1]LISTADO ATM'!$A$2:$B$816,2,0)</f>
        <v xml:space="preserve">ATM UNP Metro II </v>
      </c>
      <c r="D43" s="112" t="s">
        <v>2459</v>
      </c>
      <c r="E43" s="77">
        <v>335775253</v>
      </c>
    </row>
    <row r="44" spans="1:5" ht="36" x14ac:dyDescent="0.25">
      <c r="A44" s="112" t="str">
        <f>VLOOKUP(B44,'[1]LISTADO ATM'!$A$2:$C$817,3,0)</f>
        <v>DISTRITO NACIONAL</v>
      </c>
      <c r="B44" s="99">
        <v>724</v>
      </c>
      <c r="C44" s="112" t="str">
        <f>VLOOKUP(B44,'[1]LISTADO ATM'!$A$2:$B$816,2,0)</f>
        <v xml:space="preserve">ATM El Huacal I </v>
      </c>
      <c r="D44" s="112" t="s">
        <v>2459</v>
      </c>
      <c r="E44" s="77">
        <v>335775113</v>
      </c>
    </row>
    <row r="45" spans="1:5" ht="36" x14ac:dyDescent="0.25">
      <c r="A45" s="112" t="str">
        <f>VLOOKUP(B45,'[1]LISTADO ATM'!$A$2:$C$817,3,0)</f>
        <v>NORTE</v>
      </c>
      <c r="B45" s="99">
        <v>882</v>
      </c>
      <c r="C45" s="112" t="str">
        <f>VLOOKUP(B45,'[1]LISTADO ATM'!$A$2:$B$816,2,0)</f>
        <v xml:space="preserve">ATM Oficina Moca II </v>
      </c>
      <c r="D45" s="112" t="s">
        <v>2459</v>
      </c>
      <c r="E45" s="77">
        <v>335775266</v>
      </c>
    </row>
    <row r="46" spans="1:5" ht="36" x14ac:dyDescent="0.25">
      <c r="A46" s="112" t="str">
        <f>VLOOKUP(B46,'[1]LISTADO ATM'!$A$2:$C$817,3,0)</f>
        <v>DISTRITO NACIONAL</v>
      </c>
      <c r="B46" s="99">
        <v>515</v>
      </c>
      <c r="C46" s="112" t="str">
        <f>VLOOKUP(B46,'[1]LISTADO ATM'!$A$2:$B$816,2,0)</f>
        <v xml:space="preserve">ATM Oficina Agora Mall I </v>
      </c>
      <c r="D46" s="112" t="s">
        <v>2459</v>
      </c>
      <c r="E46" s="77">
        <v>335775267</v>
      </c>
    </row>
    <row r="47" spans="1:5" ht="18.75" thickBot="1" x14ac:dyDescent="0.3">
      <c r="A47" s="95" t="s">
        <v>2428</v>
      </c>
      <c r="B47" s="117">
        <f>COUNT(B32:B46)</f>
        <v>15</v>
      </c>
      <c r="C47" s="115"/>
      <c r="D47" s="93"/>
      <c r="E47" s="94"/>
    </row>
    <row r="48" spans="1:5" ht="15.75" thickBot="1" x14ac:dyDescent="0.3">
      <c r="B48" s="108"/>
      <c r="E48" s="108"/>
    </row>
    <row r="49" spans="1:5" ht="18.75" thickBot="1" x14ac:dyDescent="0.3">
      <c r="A49" s="139" t="s">
        <v>2429</v>
      </c>
      <c r="B49" s="140"/>
      <c r="E49" s="108"/>
    </row>
    <row r="50" spans="1:5" ht="18.75" thickBot="1" x14ac:dyDescent="0.3">
      <c r="A50" s="141">
        <f>+B28+B47</f>
        <v>28</v>
      </c>
      <c r="B50" s="142"/>
      <c r="E50" s="108"/>
    </row>
    <row r="51" spans="1:5" ht="15.75" thickBot="1" x14ac:dyDescent="0.3">
      <c r="B51" s="108"/>
      <c r="E51" s="108"/>
    </row>
    <row r="52" spans="1:5" ht="18.75" thickBot="1" x14ac:dyDescent="0.3">
      <c r="A52" s="136" t="s">
        <v>2432</v>
      </c>
      <c r="B52" s="137"/>
      <c r="C52" s="137"/>
      <c r="D52" s="137"/>
      <c r="E52" s="138"/>
    </row>
    <row r="53" spans="1:5" ht="18" x14ac:dyDescent="0.25">
      <c r="A53" s="91" t="s">
        <v>15</v>
      </c>
      <c r="B53" s="92" t="s">
        <v>2426</v>
      </c>
      <c r="C53" s="96" t="s">
        <v>46</v>
      </c>
      <c r="D53" s="146" t="s">
        <v>2433</v>
      </c>
      <c r="E53" s="147"/>
    </row>
    <row r="54" spans="1:5" ht="18" x14ac:dyDescent="0.25">
      <c r="A54" s="99" t="str">
        <f>VLOOKUP(B54,'[1]LISTADO ATM'!$A$2:$C$817,3,0)</f>
        <v>ESTE</v>
      </c>
      <c r="B54" s="99">
        <v>673</v>
      </c>
      <c r="C54" s="112" t="str">
        <f>VLOOKUP(B54,'[1]LISTADO ATM'!$A$2:$B$816,2,0)</f>
        <v>ATM Clínica Dr. Cruz Jiminián</v>
      </c>
      <c r="D54" s="128" t="s">
        <v>2476</v>
      </c>
      <c r="E54" s="129"/>
    </row>
    <row r="55" spans="1:5" ht="18" x14ac:dyDescent="0.25">
      <c r="A55" s="99" t="str">
        <f>VLOOKUP(B55,'[1]LISTADO ATM'!$A$2:$C$817,3,0)</f>
        <v>NORTE</v>
      </c>
      <c r="B55" s="99">
        <v>872</v>
      </c>
      <c r="C55" s="112" t="str">
        <f>VLOOKUP(B55,'[1]LISTADO ATM'!$A$2:$B$816,2,0)</f>
        <v xml:space="preserve">ATM Zona Franca Pisano II (Santiago) </v>
      </c>
      <c r="D55" s="128" t="s">
        <v>2476</v>
      </c>
      <c r="E55" s="129"/>
    </row>
    <row r="56" spans="1:5" ht="18" x14ac:dyDescent="0.25">
      <c r="A56" s="99" t="str">
        <f>VLOOKUP(B56,'[1]LISTADO ATM'!$A$2:$C$817,3,0)</f>
        <v>DISTRITO NACIONAL</v>
      </c>
      <c r="B56" s="99">
        <v>382</v>
      </c>
      <c r="C56" s="112" t="str">
        <f>VLOOKUP(B56,'[1]LISTADO ATM'!$A$2:$B$816,2,0)</f>
        <v>ATM Estación del Metro María Montés</v>
      </c>
      <c r="D56" s="128" t="s">
        <v>2500</v>
      </c>
      <c r="E56" s="129"/>
    </row>
    <row r="57" spans="1:5" ht="18" x14ac:dyDescent="0.25">
      <c r="A57" s="99" t="str">
        <f>VLOOKUP(B57,'[1]LISTADO ATM'!$A$2:$C$817,3,0)</f>
        <v>DISTRITO NACIONAL</v>
      </c>
      <c r="B57" s="99">
        <v>557</v>
      </c>
      <c r="C57" s="112" t="str">
        <f>VLOOKUP(B57,'[1]LISTADO ATM'!$A$2:$B$816,2,0)</f>
        <v xml:space="preserve">ATM Multicentro La Sirena Ave. Mella </v>
      </c>
      <c r="D57" s="128" t="s">
        <v>2502</v>
      </c>
      <c r="E57" s="129"/>
    </row>
    <row r="58" spans="1:5" ht="18" x14ac:dyDescent="0.25">
      <c r="A58" s="99" t="str">
        <f>VLOOKUP(B58,'[1]LISTADO ATM'!$A$2:$C$817,3,0)</f>
        <v>DISTRITO NACIONAL</v>
      </c>
      <c r="B58" s="99">
        <v>321</v>
      </c>
      <c r="C58" s="112" t="str">
        <f>VLOOKUP(B58,'[1]LISTADO ATM'!$A$2:$B$816,2,0)</f>
        <v xml:space="preserve">ATM Oficina Jiménez Moya I </v>
      </c>
      <c r="D58" s="128" t="s">
        <v>2502</v>
      </c>
      <c r="E58" s="129"/>
    </row>
    <row r="59" spans="1:5" ht="18" x14ac:dyDescent="0.25">
      <c r="A59" s="99" t="str">
        <f>VLOOKUP(B59,'[1]LISTADO ATM'!$A$2:$C$817,3,0)</f>
        <v>SUR</v>
      </c>
      <c r="B59" s="99">
        <v>44</v>
      </c>
      <c r="C59" s="112" t="str">
        <f>VLOOKUP(B59,'[1]LISTADO ATM'!$A$2:$B$816,2,0)</f>
        <v xml:space="preserve">ATM Oficina Pedernales </v>
      </c>
      <c r="D59" s="128" t="s">
        <v>2476</v>
      </c>
      <c r="E59" s="129"/>
    </row>
    <row r="60" spans="1:5" ht="18" x14ac:dyDescent="0.25">
      <c r="A60" s="99" t="str">
        <f>VLOOKUP(B60,'[1]LISTADO ATM'!$A$2:$C$817,3,0)</f>
        <v>DISTRITO NACIONAL</v>
      </c>
      <c r="B60" s="99">
        <v>559</v>
      </c>
      <c r="C60" s="112" t="str">
        <f>VLOOKUP(B60,'[1]LISTADO ATM'!$A$2:$B$816,2,0)</f>
        <v xml:space="preserve">ATM UNP Metro I </v>
      </c>
      <c r="D60" s="128" t="s">
        <v>2476</v>
      </c>
      <c r="E60" s="129"/>
    </row>
    <row r="61" spans="1:5" ht="18" x14ac:dyDescent="0.25">
      <c r="A61" s="99" t="str">
        <f>VLOOKUP(B61,'[1]LISTADO ATM'!$A$2:$C$817,3,0)</f>
        <v>NORTE</v>
      </c>
      <c r="B61" s="99">
        <v>405</v>
      </c>
      <c r="C61" s="112" t="str">
        <f>VLOOKUP(B61,'[1]LISTADO ATM'!$A$2:$B$816,2,0)</f>
        <v xml:space="preserve">ATM UNP Loma de Cabrera </v>
      </c>
      <c r="D61" s="128" t="s">
        <v>2476</v>
      </c>
      <c r="E61" s="129"/>
    </row>
    <row r="62" spans="1:5" ht="18" x14ac:dyDescent="0.25">
      <c r="A62" s="99" t="str">
        <f>VLOOKUP(B62,'[1]LISTADO ATM'!$A$2:$C$817,3,0)</f>
        <v>ESTE</v>
      </c>
      <c r="B62" s="99">
        <v>651</v>
      </c>
      <c r="C62" s="112" t="str">
        <f>VLOOKUP(B62,'[1]LISTADO ATM'!$A$2:$B$816,2,0)</f>
        <v>ATM Eco Petroleo Romana</v>
      </c>
      <c r="D62" s="128" t="s">
        <v>2476</v>
      </c>
      <c r="E62" s="129"/>
    </row>
    <row r="63" spans="1:5" ht="18" x14ac:dyDescent="0.25">
      <c r="A63" s="99" t="str">
        <f>VLOOKUP(B63,'[1]LISTADO ATM'!$A$2:$C$817,3,0)</f>
        <v>NORTE</v>
      </c>
      <c r="B63" s="99">
        <v>969</v>
      </c>
      <c r="C63" s="112" t="str">
        <f>VLOOKUP(B63,'[1]LISTADO ATM'!$A$2:$B$816,2,0)</f>
        <v xml:space="preserve">ATM Oficina El Sol I (Santiago) </v>
      </c>
      <c r="D63" s="128" t="s">
        <v>2500</v>
      </c>
      <c r="E63" s="129"/>
    </row>
    <row r="64" spans="1:5" ht="18" x14ac:dyDescent="0.25">
      <c r="A64" s="99" t="str">
        <f>VLOOKUP(B64,'[1]LISTADO ATM'!$A$2:$C$817,3,0)</f>
        <v>DISTRITO NACIONAL</v>
      </c>
      <c r="B64" s="99">
        <v>713</v>
      </c>
      <c r="C64" s="112" t="str">
        <f>VLOOKUP(B64,'[1]LISTADO ATM'!$A$2:$B$816,2,0)</f>
        <v xml:space="preserve">ATM Oficina Las Américas </v>
      </c>
      <c r="D64" s="128" t="s">
        <v>2502</v>
      </c>
      <c r="E64" s="129"/>
    </row>
    <row r="65" spans="1:5" ht="18" x14ac:dyDescent="0.25">
      <c r="A65" s="99" t="str">
        <f>VLOOKUP(B65,'[1]LISTADO ATM'!$A$2:$C$817,3,0)</f>
        <v>DISTRITO NACIONAL</v>
      </c>
      <c r="B65" s="99">
        <v>32</v>
      </c>
      <c r="C65" s="112" t="str">
        <f>VLOOKUP(B65,'[1]LISTADO ATM'!$A$2:$B$816,2,0)</f>
        <v xml:space="preserve">ATM Oficina San Martín II </v>
      </c>
      <c r="D65" s="128" t="s">
        <v>2476</v>
      </c>
      <c r="E65" s="129"/>
    </row>
    <row r="66" spans="1:5" ht="18" x14ac:dyDescent="0.25">
      <c r="A66" s="99" t="str">
        <f>VLOOKUP(B66,'[1]LISTADO ATM'!$A$2:$C$817,3,0)</f>
        <v>DISTRITO NACIONAL</v>
      </c>
      <c r="B66" s="99">
        <v>85</v>
      </c>
      <c r="C66" s="112" t="str">
        <f>VLOOKUP(B66,'[1]LISTADO ATM'!$A$2:$B$816,2,0)</f>
        <v xml:space="preserve">ATM Oficina San Isidro (Fuerza Aérea) </v>
      </c>
      <c r="D66" s="128" t="s">
        <v>2476</v>
      </c>
      <c r="E66" s="129"/>
    </row>
    <row r="67" spans="1:5" ht="18" x14ac:dyDescent="0.25">
      <c r="A67" s="99" t="str">
        <f>VLOOKUP(B67,'[1]LISTADO ATM'!$A$2:$C$817,3,0)</f>
        <v>NORTE</v>
      </c>
      <c r="B67" s="99">
        <v>119</v>
      </c>
      <c r="C67" s="112" t="str">
        <f>VLOOKUP(B67,'[1]LISTADO ATM'!$A$2:$B$816,2,0)</f>
        <v>ATM Oficina La Barranquita</v>
      </c>
      <c r="D67" s="128" t="s">
        <v>2476</v>
      </c>
      <c r="E67" s="129"/>
    </row>
    <row r="68" spans="1:5" ht="18" x14ac:dyDescent="0.25">
      <c r="A68" s="99" t="str">
        <f>VLOOKUP(B68,'[1]LISTADO ATM'!$A$2:$C$817,3,0)</f>
        <v>NORTE</v>
      </c>
      <c r="B68" s="99">
        <v>144</v>
      </c>
      <c r="C68" s="112" t="str">
        <f>VLOOKUP(B68,'[1]LISTADO ATM'!$A$2:$B$816,2,0)</f>
        <v xml:space="preserve">ATM Oficina Villa Altagracia </v>
      </c>
      <c r="D68" s="128" t="s">
        <v>2476</v>
      </c>
      <c r="E68" s="129"/>
    </row>
    <row r="69" spans="1:5" ht="18" x14ac:dyDescent="0.25">
      <c r="A69" s="99" t="str">
        <f>VLOOKUP(B69,'[1]LISTADO ATM'!$A$2:$C$817,3,0)</f>
        <v>DISTRITO NACIONAL</v>
      </c>
      <c r="B69" s="99">
        <v>378</v>
      </c>
      <c r="C69" s="112" t="str">
        <f>VLOOKUP(B69,'[1]LISTADO ATM'!$A$2:$B$816,2,0)</f>
        <v>ATM UNP Villa Flores</v>
      </c>
      <c r="D69" s="128" t="s">
        <v>2500</v>
      </c>
      <c r="E69" s="129"/>
    </row>
    <row r="70" spans="1:5" ht="18" x14ac:dyDescent="0.25">
      <c r="A70" s="99" t="str">
        <f>VLOOKUP(B70,'[1]LISTADO ATM'!$A$2:$C$817,3,0)</f>
        <v>DISTRITO NACIONAL</v>
      </c>
      <c r="B70" s="99">
        <v>437</v>
      </c>
      <c r="C70" s="112" t="str">
        <f>VLOOKUP(B70,'[1]LISTADO ATM'!$A$2:$B$816,2,0)</f>
        <v xml:space="preserve">ATM Autobanco Torre III </v>
      </c>
      <c r="D70" s="128" t="s">
        <v>2476</v>
      </c>
      <c r="E70" s="129"/>
    </row>
    <row r="71" spans="1:5" ht="18" x14ac:dyDescent="0.25">
      <c r="A71" s="99" t="str">
        <f>VLOOKUP(B71,'[1]LISTADO ATM'!$A$2:$C$817,3,0)</f>
        <v>DISTRITO NACIONAL</v>
      </c>
      <c r="B71" s="99">
        <v>558</v>
      </c>
      <c r="C71" s="112" t="str">
        <f>VLOOKUP(B71,'[1]LISTADO ATM'!$A$2:$B$816,2,0)</f>
        <v xml:space="preserve">ATM Base Naval 27 de Febrero (Sans Soucí) </v>
      </c>
      <c r="D71" s="128" t="s">
        <v>2500</v>
      </c>
      <c r="E71" s="129"/>
    </row>
    <row r="72" spans="1:5" ht="18" x14ac:dyDescent="0.25">
      <c r="A72" s="99" t="str">
        <f>VLOOKUP(B72,'[1]LISTADO ATM'!$A$2:$C$817,3,0)</f>
        <v>NORTE</v>
      </c>
      <c r="B72" s="99">
        <v>605</v>
      </c>
      <c r="C72" s="112" t="str">
        <f>VLOOKUP(B72,'[1]LISTADO ATM'!$A$2:$B$816,2,0)</f>
        <v xml:space="preserve">ATM Oficina Bonao I </v>
      </c>
      <c r="D72" s="128" t="s">
        <v>2476</v>
      </c>
      <c r="E72" s="129"/>
    </row>
    <row r="73" spans="1:5" ht="18" x14ac:dyDescent="0.25">
      <c r="A73" s="99" t="str">
        <f>VLOOKUP(B73,'[1]LISTADO ATM'!$A$2:$C$817,3,0)</f>
        <v>DISTRITO NACIONAL</v>
      </c>
      <c r="B73" s="99">
        <v>725</v>
      </c>
      <c r="C73" s="112" t="str">
        <f>VLOOKUP(B73,'[1]LISTADO ATM'!$A$2:$B$816,2,0)</f>
        <v xml:space="preserve">ATM El Huacal II  </v>
      </c>
      <c r="D73" s="128" t="s">
        <v>2500</v>
      </c>
      <c r="E73" s="129"/>
    </row>
    <row r="74" spans="1:5" ht="18" x14ac:dyDescent="0.25">
      <c r="A74" s="99" t="str">
        <f>VLOOKUP(B74,'[1]LISTADO ATM'!$A$2:$C$817,3,0)</f>
        <v>NORTE</v>
      </c>
      <c r="B74" s="99">
        <v>760</v>
      </c>
      <c r="C74" s="112" t="str">
        <f>VLOOKUP(B74,'[1]LISTADO ATM'!$A$2:$B$816,2,0)</f>
        <v xml:space="preserve">ATM UNP Cruce Guayacanes (Mao) </v>
      </c>
      <c r="D74" s="128" t="s">
        <v>2476</v>
      </c>
      <c r="E74" s="129"/>
    </row>
    <row r="75" spans="1:5" ht="18" x14ac:dyDescent="0.25">
      <c r="A75" s="99" t="str">
        <f>VLOOKUP(B75,'[1]LISTADO ATM'!$A$2:$C$817,3,0)</f>
        <v>SUR</v>
      </c>
      <c r="B75" s="99">
        <v>783</v>
      </c>
      <c r="C75" s="112" t="str">
        <f>VLOOKUP(B75,'[1]LISTADO ATM'!$A$2:$B$816,2,0)</f>
        <v xml:space="preserve">ATM Autobanco Alfa y Omega (Barahona) </v>
      </c>
      <c r="D75" s="128" t="s">
        <v>2476</v>
      </c>
      <c r="E75" s="129"/>
    </row>
    <row r="76" spans="1:5" ht="18" x14ac:dyDescent="0.25">
      <c r="A76" s="99" t="str">
        <f>VLOOKUP(B76,'[1]LISTADO ATM'!$A$2:$C$817,3,0)</f>
        <v>NORTE</v>
      </c>
      <c r="B76" s="99">
        <v>796</v>
      </c>
      <c r="C76" s="112" t="str">
        <f>VLOOKUP(B76,'[1]LISTADO ATM'!$A$2:$B$816,2,0)</f>
        <v xml:space="preserve">ATM Oficina Plaza Ventura (Nagua) </v>
      </c>
      <c r="D76" s="128" t="s">
        <v>2500</v>
      </c>
      <c r="E76" s="129"/>
    </row>
    <row r="77" spans="1:5" ht="18" x14ac:dyDescent="0.25">
      <c r="A77" s="99" t="str">
        <f>VLOOKUP(B77,'[1]LISTADO ATM'!$A$2:$C$817,3,0)</f>
        <v>SUR</v>
      </c>
      <c r="B77" s="99">
        <v>870</v>
      </c>
      <c r="C77" s="112" t="str">
        <f>VLOOKUP(B77,'[1]LISTADO ATM'!$A$2:$B$816,2,0)</f>
        <v xml:space="preserve">ATM Willbes Dominicana (Barahona) </v>
      </c>
      <c r="D77" s="128" t="s">
        <v>2500</v>
      </c>
      <c r="E77" s="129"/>
    </row>
    <row r="78" spans="1:5" ht="18" x14ac:dyDescent="0.25">
      <c r="A78" s="99" t="str">
        <f>VLOOKUP(B78,'[1]LISTADO ATM'!$A$2:$C$817,3,0)</f>
        <v>SUR</v>
      </c>
      <c r="B78" s="99">
        <v>984</v>
      </c>
      <c r="C78" s="112" t="str">
        <f>VLOOKUP(B78,'[1]LISTADO ATM'!$A$2:$B$816,2,0)</f>
        <v xml:space="preserve">ATM Oficina Neiba II </v>
      </c>
      <c r="D78" s="128" t="s">
        <v>2476</v>
      </c>
      <c r="E78" s="129"/>
    </row>
    <row r="79" spans="1:5" ht="18" x14ac:dyDescent="0.25">
      <c r="A79" s="99" t="str">
        <f>VLOOKUP(B79,'[1]LISTADO ATM'!$A$2:$C$817,3,0)</f>
        <v>DISTRITO NACIONAL</v>
      </c>
      <c r="B79" s="99">
        <v>688</v>
      </c>
      <c r="C79" s="112" t="str">
        <f>VLOOKUP(B79,'[1]LISTADO ATM'!$A$2:$B$816,2,0)</f>
        <v>ATM Innova Centro Ave. Kennedy</v>
      </c>
      <c r="D79" s="128" t="s">
        <v>2500</v>
      </c>
      <c r="E79" s="129"/>
    </row>
    <row r="80" spans="1:5" ht="18" x14ac:dyDescent="0.25">
      <c r="A80" s="99" t="str">
        <f>VLOOKUP(B80,'[1]LISTADO ATM'!$A$2:$C$817,3,0)</f>
        <v>DISTRITO NACIONAL</v>
      </c>
      <c r="B80" s="99">
        <v>884</v>
      </c>
      <c r="C80" s="112" t="str">
        <f>VLOOKUP(B80,'[1]LISTADO ATM'!$A$2:$B$816,2,0)</f>
        <v xml:space="preserve">ATM UNP Olé Sabana Perdida </v>
      </c>
      <c r="D80" s="128" t="s">
        <v>2476</v>
      </c>
      <c r="E80" s="129"/>
    </row>
    <row r="81" spans="1:5" ht="18" x14ac:dyDescent="0.25">
      <c r="A81" s="99" t="str">
        <f>VLOOKUP(B81,'[1]LISTADO ATM'!$A$2:$C$817,3,0)</f>
        <v>NORTE</v>
      </c>
      <c r="B81" s="99">
        <v>136</v>
      </c>
      <c r="C81" s="112" t="str">
        <f>VLOOKUP(B81,'[1]LISTADO ATM'!$A$2:$B$816,2,0)</f>
        <v>ATM S/M Xtra (Santiago)</v>
      </c>
      <c r="D81" s="128" t="s">
        <v>2476</v>
      </c>
      <c r="E81" s="129"/>
    </row>
    <row r="82" spans="1:5" ht="18" x14ac:dyDescent="0.25">
      <c r="A82" s="99" t="str">
        <f>VLOOKUP(B82,'[1]LISTADO ATM'!$A$2:$C$817,3,0)</f>
        <v>NORTE</v>
      </c>
      <c r="B82" s="99">
        <v>171</v>
      </c>
      <c r="C82" s="112" t="str">
        <f>VLOOKUP(B82,'[1]LISTADO ATM'!$A$2:$B$816,2,0)</f>
        <v xml:space="preserve">ATM Oficina Moca </v>
      </c>
      <c r="D82" s="128" t="s">
        <v>2476</v>
      </c>
      <c r="E82" s="129"/>
    </row>
    <row r="83" spans="1:5" ht="18" x14ac:dyDescent="0.25">
      <c r="A83" s="99" t="str">
        <f>VLOOKUP(B83,'[1]LISTADO ATM'!$A$2:$C$817,3,0)</f>
        <v>DISTRITO NACIONAL</v>
      </c>
      <c r="B83" s="99">
        <v>678</v>
      </c>
      <c r="C83" s="112" t="str">
        <f>VLOOKUP(B83,'[1]LISTADO ATM'!$A$2:$B$816,2,0)</f>
        <v>ATM Eco Petroleo San Isidro</v>
      </c>
      <c r="D83" s="128" t="s">
        <v>2500</v>
      </c>
      <c r="E83" s="129"/>
    </row>
    <row r="84" spans="1:5" ht="18.75" thickBot="1" x14ac:dyDescent="0.3">
      <c r="A84" s="99" t="str">
        <f>VLOOKUP(B84,'[1]LISTADO ATM'!$A$2:$C$817,3,0)</f>
        <v>DISTRITO NACIONAL</v>
      </c>
      <c r="B84" s="99">
        <v>710</v>
      </c>
      <c r="C84" s="112" t="str">
        <f>VLOOKUP(B84,'[1]LISTADO ATM'!$A$2:$B$816,2,0)</f>
        <v xml:space="preserve">ATM S/M Soberano </v>
      </c>
      <c r="D84" s="128" t="s">
        <v>2476</v>
      </c>
      <c r="E84" s="129"/>
    </row>
    <row r="85" spans="1:5" ht="18.75" thickBot="1" x14ac:dyDescent="0.3">
      <c r="A85" s="95" t="s">
        <v>2428</v>
      </c>
      <c r="B85" s="121">
        <f>COUNT(B54:B84)</f>
        <v>31</v>
      </c>
      <c r="C85" s="115"/>
      <c r="D85" s="93"/>
      <c r="E85" s="94"/>
    </row>
  </sheetData>
  <mergeCells count="42">
    <mergeCell ref="D73:E73"/>
    <mergeCell ref="D74:E74"/>
    <mergeCell ref="D75:E75"/>
    <mergeCell ref="D54:E54"/>
    <mergeCell ref="D55:E55"/>
    <mergeCell ref="D56:E56"/>
    <mergeCell ref="D57:E57"/>
    <mergeCell ref="D58:E58"/>
    <mergeCell ref="D68:E68"/>
    <mergeCell ref="D69:E69"/>
    <mergeCell ref="D70:E70"/>
    <mergeCell ref="D71:E71"/>
    <mergeCell ref="D72:E72"/>
    <mergeCell ref="D63:E63"/>
    <mergeCell ref="D64:E64"/>
    <mergeCell ref="D65:E65"/>
    <mergeCell ref="D66:E66"/>
    <mergeCell ref="D67:E67"/>
    <mergeCell ref="A1:E1"/>
    <mergeCell ref="A2:E2"/>
    <mergeCell ref="A3:E3"/>
    <mergeCell ref="A8:E8"/>
    <mergeCell ref="D76:E76"/>
    <mergeCell ref="D59:E59"/>
    <mergeCell ref="D60:E60"/>
    <mergeCell ref="A49:B49"/>
    <mergeCell ref="A50:B50"/>
    <mergeCell ref="C11:E11"/>
    <mergeCell ref="A13:E13"/>
    <mergeCell ref="A30:E30"/>
    <mergeCell ref="A52:E52"/>
    <mergeCell ref="D53:E53"/>
    <mergeCell ref="D61:E61"/>
    <mergeCell ref="D62:E62"/>
    <mergeCell ref="D82:E82"/>
    <mergeCell ref="D83:E83"/>
    <mergeCell ref="D84:E84"/>
    <mergeCell ref="D77:E77"/>
    <mergeCell ref="D78:E78"/>
    <mergeCell ref="D79:E79"/>
    <mergeCell ref="D80:E80"/>
    <mergeCell ref="D81:E81"/>
  </mergeCells>
  <phoneticPr fontId="47" type="noConversion"/>
  <conditionalFormatting sqref="E56">
    <cfRule type="duplicateValues" dxfId="144" priority="64"/>
  </conditionalFormatting>
  <conditionalFormatting sqref="E58">
    <cfRule type="duplicateValues" dxfId="143" priority="63"/>
  </conditionalFormatting>
  <conditionalFormatting sqref="E57">
    <cfRule type="duplicateValues" dxfId="142" priority="62"/>
  </conditionalFormatting>
  <conditionalFormatting sqref="E85 E28:E30 E47:E55 E1:E9 E11:E13 E32:E33">
    <cfRule type="duplicateValues" dxfId="141" priority="65"/>
  </conditionalFormatting>
  <conditionalFormatting sqref="E84 E59:E62">
    <cfRule type="duplicateValues" dxfId="140" priority="66"/>
  </conditionalFormatting>
  <conditionalFormatting sqref="E18:E19">
    <cfRule type="duplicateValues" dxfId="139" priority="61"/>
  </conditionalFormatting>
  <conditionalFormatting sqref="E64">
    <cfRule type="duplicateValues" dxfId="138" priority="60"/>
  </conditionalFormatting>
  <conditionalFormatting sqref="E63">
    <cfRule type="duplicateValues" dxfId="137" priority="59"/>
  </conditionalFormatting>
  <conditionalFormatting sqref="E15:E17 E10">
    <cfRule type="duplicateValues" dxfId="136" priority="67"/>
  </conditionalFormatting>
  <conditionalFormatting sqref="E34">
    <cfRule type="duplicateValues" dxfId="135" priority="68"/>
  </conditionalFormatting>
  <conditionalFormatting sqref="B54:B55 B29:B30 B48:B52 B12:B13 B15:B24 B10 B32:B43 B1:B8">
    <cfRule type="duplicateValues" dxfId="134" priority="69"/>
    <cfRule type="duplicateValues" dxfId="133" priority="70"/>
  </conditionalFormatting>
  <conditionalFormatting sqref="B29:B30 B48:B52 B12:B13 B15:B24 B10 B32:B43 B1:B8 B84 B54:B79">
    <cfRule type="duplicateValues" dxfId="132" priority="71"/>
  </conditionalFormatting>
  <conditionalFormatting sqref="E40">
    <cfRule type="duplicateValues" dxfId="131" priority="58"/>
  </conditionalFormatting>
  <conditionalFormatting sqref="E41">
    <cfRule type="duplicateValues" dxfId="130" priority="57"/>
  </conditionalFormatting>
  <conditionalFormatting sqref="E20">
    <cfRule type="duplicateValues" dxfId="129" priority="56"/>
  </conditionalFormatting>
  <conditionalFormatting sqref="E35:E39">
    <cfRule type="duplicateValues" dxfId="128" priority="72"/>
  </conditionalFormatting>
  <conditionalFormatting sqref="E65">
    <cfRule type="duplicateValues" dxfId="127" priority="55"/>
  </conditionalFormatting>
  <conditionalFormatting sqref="E66">
    <cfRule type="duplicateValues" dxfId="126" priority="54"/>
  </conditionalFormatting>
  <conditionalFormatting sqref="E67">
    <cfRule type="duplicateValues" dxfId="125" priority="53"/>
  </conditionalFormatting>
  <conditionalFormatting sqref="E68">
    <cfRule type="duplicateValues" dxfId="124" priority="52"/>
  </conditionalFormatting>
  <conditionalFormatting sqref="E69">
    <cfRule type="duplicateValues" dxfId="123" priority="51"/>
  </conditionalFormatting>
  <conditionalFormatting sqref="E70">
    <cfRule type="duplicateValues" dxfId="122" priority="50"/>
  </conditionalFormatting>
  <conditionalFormatting sqref="E71">
    <cfRule type="duplicateValues" dxfId="121" priority="49"/>
  </conditionalFormatting>
  <conditionalFormatting sqref="E79">
    <cfRule type="duplicateValues" dxfId="120" priority="48"/>
  </conditionalFormatting>
  <conditionalFormatting sqref="E73">
    <cfRule type="duplicateValues" dxfId="119" priority="47"/>
  </conditionalFormatting>
  <conditionalFormatting sqref="E74">
    <cfRule type="duplicateValues" dxfId="118" priority="46"/>
  </conditionalFormatting>
  <conditionalFormatting sqref="E75">
    <cfRule type="duplicateValues" dxfId="117" priority="45"/>
  </conditionalFormatting>
  <conditionalFormatting sqref="E77">
    <cfRule type="duplicateValues" dxfId="116" priority="44"/>
  </conditionalFormatting>
  <conditionalFormatting sqref="E78">
    <cfRule type="duplicateValues" dxfId="115" priority="43"/>
  </conditionalFormatting>
  <conditionalFormatting sqref="E72">
    <cfRule type="duplicateValues" dxfId="114" priority="73"/>
  </conditionalFormatting>
  <conditionalFormatting sqref="E76">
    <cfRule type="duplicateValues" dxfId="113" priority="74"/>
  </conditionalFormatting>
  <conditionalFormatting sqref="E42">
    <cfRule type="duplicateValues" dxfId="112" priority="75"/>
  </conditionalFormatting>
  <conditionalFormatting sqref="E43">
    <cfRule type="duplicateValues" dxfId="111" priority="42"/>
  </conditionalFormatting>
  <conditionalFormatting sqref="E23:E24">
    <cfRule type="duplicateValues" dxfId="110" priority="41"/>
  </conditionalFormatting>
  <conditionalFormatting sqref="E21:E22">
    <cfRule type="duplicateValues" dxfId="109" priority="76"/>
  </conditionalFormatting>
  <conditionalFormatting sqref="E25">
    <cfRule type="duplicateValues" dxfId="108" priority="37"/>
  </conditionalFormatting>
  <conditionalFormatting sqref="B25">
    <cfRule type="duplicateValues" dxfId="107" priority="38"/>
    <cfRule type="duplicateValues" dxfId="106" priority="39"/>
  </conditionalFormatting>
  <conditionalFormatting sqref="B25">
    <cfRule type="duplicateValues" dxfId="105" priority="40"/>
  </conditionalFormatting>
  <conditionalFormatting sqref="E44">
    <cfRule type="duplicateValues" dxfId="104" priority="33"/>
  </conditionalFormatting>
  <conditionalFormatting sqref="B44">
    <cfRule type="duplicateValues" dxfId="103" priority="34"/>
    <cfRule type="duplicateValues" dxfId="102" priority="35"/>
  </conditionalFormatting>
  <conditionalFormatting sqref="B44">
    <cfRule type="duplicateValues" dxfId="101" priority="36"/>
  </conditionalFormatting>
  <conditionalFormatting sqref="E45">
    <cfRule type="duplicateValues" dxfId="100" priority="29"/>
  </conditionalFormatting>
  <conditionalFormatting sqref="B45">
    <cfRule type="duplicateValues" dxfId="99" priority="30"/>
    <cfRule type="duplicateValues" dxfId="98" priority="31"/>
  </conditionalFormatting>
  <conditionalFormatting sqref="B45">
    <cfRule type="duplicateValues" dxfId="97" priority="32"/>
  </conditionalFormatting>
  <conditionalFormatting sqref="E46">
    <cfRule type="duplicateValues" dxfId="96" priority="25"/>
  </conditionalFormatting>
  <conditionalFormatting sqref="B46">
    <cfRule type="duplicateValues" dxfId="95" priority="26"/>
    <cfRule type="duplicateValues" dxfId="94" priority="27"/>
  </conditionalFormatting>
  <conditionalFormatting sqref="B46">
    <cfRule type="duplicateValues" dxfId="93" priority="28"/>
  </conditionalFormatting>
  <conditionalFormatting sqref="B26">
    <cfRule type="duplicateValues" dxfId="92" priority="22"/>
    <cfRule type="duplicateValues" dxfId="91" priority="23"/>
  </conditionalFormatting>
  <conditionalFormatting sqref="B26">
    <cfRule type="duplicateValues" dxfId="90" priority="24"/>
  </conditionalFormatting>
  <conditionalFormatting sqref="E26">
    <cfRule type="duplicateValues" dxfId="89" priority="21"/>
  </conditionalFormatting>
  <conditionalFormatting sqref="B27">
    <cfRule type="duplicateValues" dxfId="88" priority="18"/>
    <cfRule type="duplicateValues" dxfId="87" priority="19"/>
  </conditionalFormatting>
  <conditionalFormatting sqref="B27">
    <cfRule type="duplicateValues" dxfId="86" priority="20"/>
  </conditionalFormatting>
  <conditionalFormatting sqref="E27">
    <cfRule type="duplicateValues" dxfId="85" priority="17"/>
  </conditionalFormatting>
  <conditionalFormatting sqref="B84 B56:B79">
    <cfRule type="duplicateValues" dxfId="84" priority="77"/>
    <cfRule type="duplicateValues" dxfId="83" priority="78"/>
  </conditionalFormatting>
  <conditionalFormatting sqref="E80">
    <cfRule type="duplicateValues" dxfId="82" priority="13"/>
  </conditionalFormatting>
  <conditionalFormatting sqref="B80">
    <cfRule type="duplicateValues" dxfId="81" priority="14"/>
  </conditionalFormatting>
  <conditionalFormatting sqref="B80">
    <cfRule type="duplicateValues" dxfId="80" priority="15"/>
    <cfRule type="duplicateValues" dxfId="79" priority="16"/>
  </conditionalFormatting>
  <conditionalFormatting sqref="B83">
    <cfRule type="duplicateValues" dxfId="78" priority="10"/>
  </conditionalFormatting>
  <conditionalFormatting sqref="B83">
    <cfRule type="duplicateValues" dxfId="77" priority="11"/>
    <cfRule type="duplicateValues" dxfId="76" priority="12"/>
  </conditionalFormatting>
  <conditionalFormatting sqref="E82">
    <cfRule type="duplicateValues" dxfId="75" priority="6"/>
  </conditionalFormatting>
  <conditionalFormatting sqref="B82">
    <cfRule type="duplicateValues" dxfId="74" priority="7"/>
  </conditionalFormatting>
  <conditionalFormatting sqref="B82">
    <cfRule type="duplicateValues" dxfId="73" priority="8"/>
    <cfRule type="duplicateValues" dxfId="72" priority="9"/>
  </conditionalFormatting>
  <conditionalFormatting sqref="E81">
    <cfRule type="duplicateValues" dxfId="71" priority="2"/>
  </conditionalFormatting>
  <conditionalFormatting sqref="B81">
    <cfRule type="duplicateValues" dxfId="70" priority="3"/>
  </conditionalFormatting>
  <conditionalFormatting sqref="B81">
    <cfRule type="duplicateValues" dxfId="69" priority="4"/>
    <cfRule type="duplicateValues" dxfId="68" priority="5"/>
  </conditionalFormatting>
  <conditionalFormatting sqref="E83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8" t="s">
        <v>2437</v>
      </c>
      <c r="B1" s="149"/>
      <c r="C1" s="149"/>
      <c r="D1" s="14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8" t="s">
        <v>2447</v>
      </c>
      <c r="B25" s="149"/>
      <c r="C25" s="149"/>
      <c r="D25" s="14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0" t="s">
        <v>58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112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112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111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71.5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70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70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76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2021-01-29T11:55:01Z</dcterms:modified>
</cp:coreProperties>
</file>