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0" i="1" l="1"/>
  <c r="F190" i="1"/>
  <c r="G190" i="1"/>
  <c r="H190" i="1"/>
  <c r="I190" i="1"/>
  <c r="J190" i="1"/>
  <c r="K190" i="1"/>
  <c r="B88" i="16"/>
  <c r="C84" i="16"/>
  <c r="C85" i="16"/>
  <c r="C86" i="16"/>
  <c r="C87" i="16"/>
  <c r="A84" i="16"/>
  <c r="A85" i="16"/>
  <c r="A86" i="16"/>
  <c r="A87" i="16"/>
  <c r="A148" i="1"/>
  <c r="F148" i="1"/>
  <c r="G148" i="1"/>
  <c r="H148" i="1"/>
  <c r="I148" i="1"/>
  <c r="J148" i="1"/>
  <c r="K148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B140" i="16"/>
  <c r="C133" i="16"/>
  <c r="C134" i="16"/>
  <c r="C135" i="16"/>
  <c r="C136" i="16"/>
  <c r="C137" i="16"/>
  <c r="C138" i="16"/>
  <c r="C139" i="16"/>
  <c r="A133" i="16"/>
  <c r="A134" i="16"/>
  <c r="A135" i="16"/>
  <c r="A136" i="16"/>
  <c r="A137" i="16"/>
  <c r="A138" i="16"/>
  <c r="A139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A103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39" i="1" l="1"/>
  <c r="A137" i="1"/>
  <c r="A136" i="1"/>
  <c r="A134" i="1"/>
  <c r="A130" i="1"/>
  <c r="A129" i="1"/>
  <c r="A128" i="1"/>
  <c r="A126" i="1"/>
  <c r="A125" i="1"/>
  <c r="A122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A151" i="1"/>
  <c r="A150" i="1"/>
  <c r="A149" i="1"/>
  <c r="A147" i="1"/>
  <c r="A146" i="1"/>
  <c r="A145" i="1"/>
  <c r="A144" i="1"/>
  <c r="A143" i="1"/>
  <c r="A142" i="1"/>
  <c r="A141" i="1"/>
  <c r="A140" i="1"/>
  <c r="A138" i="1"/>
  <c r="A135" i="1"/>
  <c r="A133" i="1"/>
  <c r="A132" i="1"/>
  <c r="A131" i="1"/>
  <c r="A127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06" i="1" l="1"/>
  <c r="A86" i="1"/>
  <c r="F106" i="1"/>
  <c r="G106" i="1"/>
  <c r="H106" i="1"/>
  <c r="I106" i="1"/>
  <c r="J106" i="1"/>
  <c r="K106" i="1"/>
  <c r="F86" i="1"/>
  <c r="G86" i="1"/>
  <c r="H86" i="1"/>
  <c r="I86" i="1"/>
  <c r="J86" i="1"/>
  <c r="K86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A6" i="1" l="1"/>
  <c r="A7" i="1"/>
  <c r="A8" i="1"/>
  <c r="A9" i="1"/>
  <c r="A10" i="1"/>
  <c r="A11" i="1"/>
  <c r="A12" i="1"/>
  <c r="A13" i="1"/>
  <c r="A15" i="1"/>
  <c r="A1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5" i="1"/>
  <c r="I15" i="1"/>
  <c r="J15" i="1"/>
  <c r="K15" i="1"/>
  <c r="H14" i="1"/>
  <c r="I14" i="1"/>
  <c r="J14" i="1"/>
  <c r="K14" i="1"/>
  <c r="F15" i="1"/>
  <c r="G15" i="1"/>
  <c r="F14" i="1"/>
  <c r="G14" i="1"/>
  <c r="F6" i="1"/>
  <c r="F7" i="1"/>
  <c r="F8" i="1"/>
  <c r="F9" i="1"/>
  <c r="F10" i="1"/>
  <c r="F11" i="1"/>
  <c r="F12" i="1"/>
  <c r="F13" i="1"/>
  <c r="G6" i="1"/>
  <c r="G7" i="1"/>
  <c r="G8" i="1"/>
  <c r="G9" i="1"/>
  <c r="G10" i="1"/>
  <c r="G11" i="1"/>
  <c r="G12" i="1"/>
  <c r="G13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<sst xmlns="http://schemas.openxmlformats.org/spreadsheetml/2006/main" count="13846" uniqueCount="2517">
  <si>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</si>
  <si>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</si>
  <si>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</si>
  <si>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</si>
  <si>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</si>
  <si>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</si>
  <si>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</si>
  <si>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</si>
  <si>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</si>
  <si>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</si>
  <si>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</si>
  <si>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</si>
  <si>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</si>
  <si>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</si>
  <si>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</si>
  <si>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</si>
  <si>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</si>
  <si>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</si>
  <si>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</si>
  <si>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</si>
  <si>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</si>
  <si>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</si>
  <si>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</si>
  <si>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</si>
  <si>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</si>
  <si>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</si>
  <si>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</si>
  <si>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</si>
  <si>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</si>
  <si>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</si>
  <si>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</si>
  <si>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</si>
  <si>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</si>
  <si>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</si>
  <si>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</si>
  <si>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</si>
  <si>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</si>
  <si>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</si>
  <si>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</si>
  <si>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</si>
  <si>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</si>
  <si>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</si>
  <si>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</si>
  <si>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</si>
  <si>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</si>
  <si>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</si>
  <si>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</si>
  <si>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</si>
  <si>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</si>
  <si>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</si>
  <si>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</si>
  <si>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</si>
  <si>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</si>
  <si>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</si>
  <si>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</si>
  <si>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</si>
  <si>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</si>
  <si>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</si>
  <si>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</si>
  <si>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</si>
  <si>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</si>
  <si>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</si>
  <si>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</si>
  <si>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</si>
  <si>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</si>
  <si>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</si>
  <si>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</si>
  <si>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</si>
  <si>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</si>
  <si>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</si>
  <si>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</si>
  <si>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</si>
  <si>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</si>
  <si>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</si>
  <si>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</si>
  <si>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</si>
  <si>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</si>
  <si>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</si>
  <si>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</si>
  <si>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</si>
  <si>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</si>
  <si>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</si>
  <si>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</si>
  <si>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</si>
  <si>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</si>
  <si>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</si>
  <si>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</si>
  <si>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</si>
  <si>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</si>
  <si>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</si>
  <si>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</si>
  <si>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</si>
  <si>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</si>
  <si>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</si>
  <si>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</si>
  <si>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</si>
  <si>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</si>
  <si>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</si>
  <si>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</si>
  <si>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</si>
  <si>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</si>
  <si>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</si>
  <si>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</si>
  <si>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</si>
  <si>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</si>
  <si>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</si>
  <si>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</si>
  <si>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</si>
  <si>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</si>
  <si>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</si>
  <si>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</si>
  <si>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</si>
  <si>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</si>
  <si>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</si>
  <si>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</si>
  <si>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</si>
  <si>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</si>
  <si>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</si>
  <si>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</si>
  <si>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</si>
  <si>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</si>
  <si>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</si>
  <si>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</si>
  <si>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</si>
  <si>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</si>
  <si>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</si>
  <si>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</si>
  <si>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</si>
  <si>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</si>
  <si>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</si>
  <si>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</si>
  <si>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</si>
  <si>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</si>
  <si>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</si>
  <si>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</si>
  <si>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</si>
  <si>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</si>
  <si>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</si>
  <si>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</si>
  <si>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</si>
  <si>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</si>
  <si>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</si>
  <si>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</si>
  <si>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</si>
  <si>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</si>
  <si>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</si>
  <si>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</si>
  <si>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</si>
  <si>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</si>
  <si>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</si>
  <si>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</si>
  <si>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</si>
  <si>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</si>
  <si>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</si>
  <si>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</si>
  <si>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</si>
  <si>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</si>
  <si>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</si>
  <si>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</si>
  <si>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</si>
  <si>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</si>
  <si>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</si>
  <si>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</si>
  <si>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</si>
  <si>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</si>
  <si>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</si>
  <si>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</si>
  <si>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</si>
  <si>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</si>
  <si>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</si>
  <si>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</si>
  <si>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</si>
  <si>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</si>
  <si>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</si>
  <si>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</si>
  <si>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</si>
  <si>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</si>
  <si>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</si>
  <si>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</si>
  <si>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</si>
  <si>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</si>
  <si>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</si>
  <si>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</si>
  <si>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</si>
  <si>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</si>
  <si>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</si>
  <si>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</si>
  <si>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</si>
  <si>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</si>
  <si>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</si>
  <si>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</si>
  <si>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</si>
  <si>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</si>
  <si>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</si>
  <si>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</si>
  <si>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</si>
  <si>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</si>
  <si>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</si>
  <si>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</si>
  <si>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</si>
  <si>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</si>
  <si>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</si>
  <si>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</si>
  <si>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</si>
  <si>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</si>
  <si>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</si>
  <si>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</si>
  <si>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</si>
  <si>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</si>
  <si>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</si>
  <si>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</si>
  <si>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</si>
  <si>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</si>
  <si>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</si>
  <si>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</si>
  <si>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</si>
  <si>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</si>
  <si>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</si>
  <si>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</si>
  <si>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</si>
  <si>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</si>
  <si>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</si>
  <si>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</si>
  <si>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</si>
  <si>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</si>
  <si>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</si>
  <si>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</si>
  <si>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</si>
  <si>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</si>
  <si>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</si>
  <si>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</si>
  <si>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</si>
  <si>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</si>
  <si>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</si>
  <si>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</si>
  <si>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</si>
  <si>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</si>
  <si>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</si>
  <si>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</si>
  <si>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</si>
  <si>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</si>
  <si>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</si>
  <si>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</si>
  <si>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</si>
  <si>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</si>
  <si>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</si>
  <si>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</si>
  <si>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</si>
  <si>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</si>
  <si>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</si>
  <si>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</si>
  <si>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</si>
  <si>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</si>
  <si>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</si>
  <si>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</si>
  <si>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</si>
  <si>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</si>
  <si>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</si>
  <si>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</si>
  <si>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</si>
  <si>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</si>
  <si>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</si>
  <si>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</si>
  <si>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</si>
  <si>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</si>
  <si>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</si>
  <si>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</si>
  <si>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</si>
  <si>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</si>
  <si>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</si>
  <si>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</si>
  <si>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</si>
  <si>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</si>
  <si>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</si>
  <si>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</si>
  <si>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</si>
  <si>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</si>
  <si>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</si>
  <si>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</si>
  <si>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</si>
  <si>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</si>
  <si>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</si>
  <si>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</si>
  <si>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</si>
  <si>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</si>
  <si>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</si>
  <si>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</si>
  <si>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</si>
  <si>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</si>
  <si>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</si>
  <si>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</si>
  <si>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</si>
  <si>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</si>
  <si>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</si>
  <si>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</si>
  <si>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</si>
  <si>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</si>
  <si>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</si>
  <si>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</si>
  <si>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</si>
  <si>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</si>
  <si>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</si>
  <si>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</si>
  <si>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</si>
  <si>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</si>
  <si>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</si>
  <si>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</si>
  <si>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</si>
  <si>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</si>
  <si>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</si>
  <si>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</si>
  <si>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</si>
  <si>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</si>
  <si>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</si>
  <si>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</si>
  <si>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</si>
  <si>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</si>
  <si>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</si>
  <si>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</si>
  <si>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</si>
  <si>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</si>
  <si>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</si>
  <si>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</si>
  <si>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</si>
  <si>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</si>
  <si>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</si>
  <si>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</si>
  <si>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</si>
  <si>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</si>
  <si>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</si>
  <si>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</si>
  <si>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</si>
  <si>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</si>
  <si>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</si>
  <si>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</si>
  <si>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</si>
  <si>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</si>
  <si>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</si>
  <si>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</si>
  <si>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</si>
  <si>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</si>
  <si>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</si>
  <si>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</si>
  <si>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</si>
  <si>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</si>
  <si>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</si>
  <si>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</si>
  <si>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</si>
  <si>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</si>
  <si>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</si>
  <si>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</si>
  <si>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</si>
  <si>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</si>
  <si>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</si>
  <si>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</si>
  <si>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</si>
  <si>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</si>
  <si>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</si>
  <si>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</si>
  <si>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</si>
  <si>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</si>
  <si>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</si>
  <si>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</si>
  <si>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</si>
  <si>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</si>
  <si>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</si>
  <si>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</si>
  <si>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</si>
  <si>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</si>
  <si>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</si>
  <si>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</si>
  <si>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</si>
  <si>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</si>
  <si>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</si>
  <si>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</si>
  <si>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</si>
  <si>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</si>
  <si>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</si>
  <si>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</si>
  <si>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</si>
  <si>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</si>
  <si>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</si>
  <si>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</si>
  <si>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</si>
  <si>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</si>
  <si>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</si>
  <si>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</si>
  <si>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</si>
  <si>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</si>
  <si>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</si>
  <si>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</si>
  <si>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</si>
  <si>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</si>
  <si>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</si>
  <si>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</si>
  <si>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</si>
  <si>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</si>
  <si>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</si>
  <si>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</si>
  <si>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</si>
  <si>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</si>
  <si>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</si>
  <si>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</si>
  <si>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</si>
  <si>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</si>
  <si>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</si>
  <si>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</si>
  <si>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</si>
  <si>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</si>
  <si>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</si>
  <si>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</si>
  <si>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</si>
  <si>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</si>
  <si>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</si>
  <si>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</si>
  <si>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</si>
  <si>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</si>
  <si>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</si>
  <si>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</si>
  <si>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</si>
  <si>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</si>
  <si>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</si>
  <si>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</si>
  <si>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</si>
  <si>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</si>
  <si>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</si>
  <si>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</si>
  <si>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</si>
  <si>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</si>
  <si>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</si>
  <si>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</si>
  <si>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</si>
  <si>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</si>
  <si>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</si>
  <si>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</si>
  <si>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</si>
  <si>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</si>
  <si>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</si>
  <si>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</si>
  <si>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</si>
  <si>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</si>
  <si>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</si>
  <si>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</si>
  <si>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</si>
  <si>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</si>
  <si>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</si>
  <si>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</si>
  <si>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</si>
  <si>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</si>
  <si>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</si>
  <si>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</si>
  <si>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</si>
  <si>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</si>
  <si>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</si>
  <si>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</si>
  <si>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</si>
  <si>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</si>
  <si>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</si>
  <si>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</si>
  <si>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</si>
  <si>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</si>
  <si>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</si>
  <si>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</si>
  <si>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</si>
  <si>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</si>
  <si>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</si>
  <si>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</si>
  <si>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</si>
  <si>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</si>
  <si>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</si>
  <si>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</si>
  <si>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</si>
  <si>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</si>
  <si>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</si>
  <si>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</si>
  <si>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</si>
  <si>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</si>
  <si>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</si>
  <si>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</si>
  <si>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</si>
  <si>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</si>
  <si>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</si>
  <si>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</si>
  <si>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</si>
  <si>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</si>
  <si>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</si>
  <si>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</si>
  <si>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</si>
  <si>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</si>
  <si>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</si>
  <si>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</si>
  <si>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</si>
  <si>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</si>
  <si>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</si>
  <si>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</si>
  <si>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</si>
  <si>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</si>
  <si>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</si>
  <si>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</si>
  <si>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</si>
  <si>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</si>
  <si>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</si>
  <si>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</si>
  <si>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</si>
  <si>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</si>
  <si>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</si>
  <si>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</si>
  <si>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</si>
  <si>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</si>
  <si>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</si>
  <si>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</si>
  <si>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</si>
  <si>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</si>
  <si>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</si>
  <si>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</si>
  <si>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</si>
  <si>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</si>
  <si>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</si>
  <si>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</si>
  <si>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</si>
  <si>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</si>
  <si>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</si>
  <si>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</si>
  <si>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</si>
  <si>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</si>
  <si>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</si>
  <si>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</si>
  <si>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</si>
  <si>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</si>
  <si>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</si>
  <si>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</si>
  <si>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</si>
  <si>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</si>
  <si>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</si>
  <si>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</si>
  <si>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</si>
  <si>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</si>
  <si>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</si>
  <si>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</si>
  <si>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</si>
  <si>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</si>
  <si>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</si>
  <si>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</si>
  <si>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</si>
  <si>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</si>
  <si>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</si>
  <si>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</si>
  <si>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</si>
  <si>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</si>
  <si>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</si>
  <si>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</si>
  <si>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</si>
  <si>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</si>
  <si>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</si>
  <si>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</si>
  <si>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</si>
  <si>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</si>
  <si>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</si>
  <si>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</si>
  <si>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</si>
  <si>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</si>
  <si>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</si>
  <si>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</si>
  <si>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</si>
  <si>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</si>
  <si>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</si>
  <si>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</si>
  <si>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</si>
  <si>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</si>
  <si>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</si>
  <si>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</si>
  <si>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</si>
  <si>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</si>
  <si>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</si>
  <si>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</si>
  <si>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</si>
  <si>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</si>
  <si>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</si>
  <si>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</si>
  <si>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</si>
  <si>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</si>
  <si>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</si>
  <si>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</si>
  <si>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</si>
  <si>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</si>
  <si>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</si>
  <si>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</si>
  <si>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</si>
  <si>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</si>
  <si>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</si>
  <si>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</si>
  <si>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</si>
  <si>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</si>
  <si>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</si>
  <si>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</si>
  <si>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</si>
  <si>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</si>
  <si>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</si>
  <si>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</si>
  <si>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</si>
  <si>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</si>
  <si>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</si>
  <si>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</si>
  <si>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</si>
  <si>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</si>
  <si>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</si>
  <si>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</si>
  <si>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</si>
  <si>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</si>
  <si>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</si>
  <si>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</si>
  <si>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</si>
  <si>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</si>
  <si>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</si>
  <si>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</si>
  <si>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</si>
  <si>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</si>
  <si>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</si>
  <si>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</si>
  <si>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</si>
  <si>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</si>
  <si>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</si>
  <si>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</si>
  <si>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</si>
  <si>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</si>
  <si>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</si>
  <si>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</si>
  <si>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</si>
  <si>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</si>
  <si>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</si>
  <si>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</si>
  <si>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</si>
  <si>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</si>
  <si>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</si>
  <si>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</si>
  <si>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</si>
  <si>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</si>
  <si>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</si>
  <si>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</si>
  <si>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</si>
  <si>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</si>
  <si>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</si>
  <si>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</si>
  <si>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</si>
  <si>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</si>
  <si>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</si>
  <si>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</si>
  <si>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</si>
  <si>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</si>
  <si>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</si>
  <si>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</si>
  <si>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</si>
  <si>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</si>
  <si>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</si>
  <si>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</si>
  <si>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</si>
  <si>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</si>
  <si>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</si>
  <si>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</si>
  <si>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</si>
  <si>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</si>
  <si>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</si>
  <si>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</si>
  <si>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</si>
  <si>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</si>
  <si>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</si>
  <si>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</si>
  <si>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</si>
  <si>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</si>
  <si>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</si>
  <si>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</si>
  <si>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</si>
  <si>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</si>
  <si>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</si>
  <si>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</si>
  <si>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</si>
  <si>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</si>
  <si>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</si>
  <si>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</si>
  <si>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</si>
  <si>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</si>
  <si>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</si>
  <si>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</si>
  <si>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</si>
  <si>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</si>
  <si>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</si>
  <si>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</si>
  <si>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</si>
  <si>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</si>
  <si>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</si>
  <si>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</si>
  <si>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</si>
  <si>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</si>
  <si>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</si>
  <si>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</si>
  <si>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</si>
  <si>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</si>
  <si>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</si>
  <si>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</si>
  <si>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</si>
  <si>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</si>
  <si>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</si>
  <si>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</si>
  <si>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</si>
  <si>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</si>
  <si>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</si>
  <si>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</si>
  <si>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</si>
  <si>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</si>
  <si>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</si>
  <si>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</si>
  <si>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</si>
  <si>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</si>
  <si>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</si>
  <si>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</si>
  <si>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</si>
  <si>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</si>
  <si>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</si>
  <si>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</si>
  <si>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</si>
  <si>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</si>
  <si>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</si>
  <si>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</si>
  <si>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</si>
  <si>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</si>
  <si>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</si>
  <si>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</si>
  <si>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</si>
  <si>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</si>
  <si>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</si>
  <si>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</si>
  <si>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</si>
  <si>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</si>
  <si>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</si>
  <si>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</si>
  <si>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</si>
  <si>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</si>
  <si>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</si>
  <si>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</si>
  <si>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</si>
  <si>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</si>
  <si>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</si>
  <si>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</si>
  <si>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</si>
  <si>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</si>
  <si>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</si>
  <si>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</si>
  <si>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</si>
  <si>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</si>
  <si>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</si>
  <si>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</si>
  <si>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</si>
  <si>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</si>
  <si>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</si>
  <si>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</si>
  <si>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</si>
  <si>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</si>
  <si>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</si>
  <si>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</si>
  <si>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</si>
  <si>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</si>
  <si>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</si>
  <si>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</si>
  <si>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</si>
  <si>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</si>
  <si>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</si>
  <si>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</si>
  <si>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</si>
  <si>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</si>
  <si>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</si>
  <si>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</si>
  <si>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</si>
  <si>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</si>
  <si>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</si>
  <si>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</si>
  <si>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</si>
  <si>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</si>
  <si>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</si>
  <si>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</si>
  <si>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</si>
  <si>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</si>
  <si>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</si>
  <si>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</si>
  <si>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</si>
  <si>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</si>
  <si>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</si>
  <si>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</si>
  <si>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</si>
  <si>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</si>
  <si>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</si>
  <si>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</si>
  <si>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</si>
  <si>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</si>
  <si>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</si>
  <si>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</si>
  <si>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</si>
  <si>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</si>
  <si>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</si>
  <si>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</si>
  <si>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</si>
  <si>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</si>
  <si>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</si>
  <si>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</si>
  <si>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</si>
  <si>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</si>
  <si>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</si>
  <si>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</si>
  <si>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</si>
  <si>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</si>
  <si>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</si>
  <si>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</si>
  <si>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</si>
  <si>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</si>
  <si>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</si>
  <si>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</si>
  <si>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</si>
  <si>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</si>
  <si>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</si>
  <si>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</si>
  <si>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</si>
  <si>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</si>
  <si>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</si>
  <si>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</si>
  <si>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</si>
  <si>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</si>
  <si>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</si>
  <si>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</si>
  <si>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</si>
  <si>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</si>
  <si>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</si>
  <si>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</si>
  <si>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</si>
  <si>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</si>
  <si>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</si>
  <si>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</si>
  <si>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</si>
  <si>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</si>
  <si>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</si>
  <si>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</si>
  <si>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</si>
  <si>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</si>
  <si>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</si>
  <si>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</si>
  <si>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</si>
  <si>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</si>
  <si>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</si>
  <si>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</si>
  <si>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</si>
  <si>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</si>
  <si>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</si>
  <si>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</si>
  <si>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</si>
  <si>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</si>
  <si>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</si>
  <si>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</si>
  <si>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</si>
  <si>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</si>
  <si>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</si>
  <si>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</si>
  <si>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</si>
  <si>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</si>
  <si>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</si>
  <si>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</si>
  <si>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</si>
  <si>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</si>
  <si>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</si>
  <si>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</si>
  <si>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</si>
  <si>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</si>
  <si>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</si>
  <si>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</si>
  <si>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</si>
  <si>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</si>
  <si>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</si>
  <si>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</si>
  <si>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</si>
  <si>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</si>
  <si>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</si>
  <si>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</si>
  <si>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</si>
  <si>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</si>
  <si>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</si>
  <si>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</si>
  <si>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</si>
  <si>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</si>
  <si>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</si>
  <si>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</si>
  <si>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</si>
  <si>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</si>
  <si>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</si>
  <si>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</si>
  <si>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</si>
  <si>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</si>
  <si>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</si>
  <si>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</si>
  <si>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</si>
  <si>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</si>
  <si>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</si>
  <si>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</si>
  <si>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</si>
  <si>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</si>
  <si>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</si>
  <si>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</si>
  <si>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</si>
  <si>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</si>
  <si>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</si>
  <si>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</si>
  <si>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</si>
  <si>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</si>
  <si>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</si>
  <si>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</si>
  <si>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</si>
  <si>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</si>
  <si>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</si>
  <si>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</si>
  <si>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</si>
  <si>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</si>
  <si>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</si>
  <si>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</si>
  <si>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</si>
  <si>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</si>
  <si>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</si>
  <si>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</si>
  <si>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</si>
  <si>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</si>
  <si>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</si>
  <si>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</si>
  <si>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</si>
  <si>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</si>
  <si>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</si>
  <si>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</si>
  <si>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</si>
  <si>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</si>
  <si>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</si>
  <si>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</si>
  <si>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</si>
  <si>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</si>
  <si>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</si>
  <si>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</si>
  <si>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</si>
  <si>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</si>
  <si>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</si>
  <si>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</si>
  <si>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</si>
  <si>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</si>
  <si>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</si>
  <si>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</si>
  <si>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</si>
  <si>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</si>
  <si>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</si>
  <si>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</si>
  <si>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</si>
  <si>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</si>
  <si>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</si>
  <si>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</si>
  <si>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</si>
  <si>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</si>
  <si>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</si>
  <si>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</si>
  <si>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</si>
  <si>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</si>
  <si>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</si>
  <si>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</si>
  <si>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</si>
  <si>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</si>
  <si>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</si>
  <si>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</si>
  <si>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</si>
  <si>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</si>
  <si>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</si>
  <si>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</si>
  <si>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</si>
  <si>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</si>
  <si>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</si>
  <si>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</si>
  <si>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</si>
  <si>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</si>
  <si>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</si>
  <si>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</si>
  <si>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</si>
  <si>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</si>
  <si>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</si>
  <si>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</si>
  <si>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</si>
  <si>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</si>
  <si>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</si>
  <si>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</si>
  <si>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</si>
  <si>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</si>
  <si>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</si>
  <si>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</si>
  <si>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</si>
  <si>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</si>
  <si>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</si>
  <si>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</si>
  <si>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</si>
  <si>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</si>
  <si>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</si>
  <si>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</si>
  <si>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</si>
  <si>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</si>
  <si>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</si>
  <si>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</si>
  <si>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</si>
  <si>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</si>
  <si>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</si>
  <si>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</si>
  <si>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</si>
  <si>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</si>
  <si>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</si>
  <si>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</si>
  <si>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</si>
  <si>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</si>
  <si>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</si>
  <si>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</si>
  <si>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</si>
  <si>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</si>
  <si>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</si>
  <si>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</si>
  <si>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</si>
  <si>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</si>
  <si>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</si>
  <si>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</si>
  <si>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</si>
  <si>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</si>
  <si>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</si>
  <si>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</si>
  <si>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</si>
  <si>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</si>
  <si>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</si>
  <si>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</si>
  <si>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</si>
  <si>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</si>
  <si>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</si>
  <si>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</si>
  <si>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</si>
  <si>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</si>
  <si>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</si>
  <si>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</si>
  <si>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</si>
  <si>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</si>
  <si>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</si>
  <si>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</si>
  <si>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</si>
  <si>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</si>
  <si>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</si>
  <si>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</si>
  <si>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</si>
  <si>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</si>
  <si>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</si>
  <si>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</si>
  <si>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</si>
  <si>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</si>
  <si>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</si>
  <si>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</si>
  <si>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</si>
  <si>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</si>
  <si>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</si>
  <si>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</si>
  <si>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</si>
  <si>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</si>
  <si>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</si>
  <si>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</si>
  <si>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</si>
  <si>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</si>
  <si>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</si>
  <si>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</si>
  <si>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</si>
  <si>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</si>
  <si>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</si>
  <si>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</si>
  <si>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</si>
  <si>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</si>
  <si>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</si>
  <si>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</si>
  <si>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</si>
  <si>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</si>
  <si>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</si>
  <si>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</si>
  <si>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</si>
  <si>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</si>
  <si>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</si>
  <si>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</si>
  <si>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</si>
  <si>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</si>
  <si>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</si>
  <si>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</si>
  <si>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</si>
  <si>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</si>
  <si>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</si>
  <si>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</si>
  <si>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</si>
  <si>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</si>
  <si>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</si>
  <si>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</si>
  <si>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</si>
  <si>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</si>
  <si>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</si>
  <si>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</si>
  <si>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</si>
  <si>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</si>
  <si>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</si>
  <si>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</si>
  <si>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</si>
  <si>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</si>
  <si>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</si>
  <si>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</si>
  <si>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</si>
  <si>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</si>
  <si>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</si>
  <si>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</si>
  <si>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</si>
  <si>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</si>
  <si>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</si>
  <si>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</si>
  <si>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</si>
  <si>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</si>
  <si>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</si>
  <si>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</si>
  <si>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</si>
  <si>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</si>
  <si>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</si>
  <si>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</si>
  <si>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</si>
  <si>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</si>
  <si>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</si>
  <si>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</si>
  <si>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</si>
  <si>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</si>
  <si>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</si>
  <si>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</si>
  <si>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</si>
  <si>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</si>
  <si>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</si>
  <si>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</si>
  <si>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</si>
  <si>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</si>
  <si>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</si>
  <si>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</si>
  <si>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</si>
  <si>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</si>
  <si>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</si>
  <si>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</si>
  <si>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</si>
  <si>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</si>
  <si>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</si>
  <si>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</si>
  <si>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</si>
  <si>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</si>
  <si>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</si>
  <si>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</si>
  <si>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</si>
  <si>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</si>
  <si>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</si>
  <si>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</si>
  <si>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</si>
  <si>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</si>
  <si>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</si>
  <si>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</si>
  <si>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</si>
  <si>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</si>
  <si>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</si>
  <si>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</si>
  <si>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</si>
  <si>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</si>
  <si>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</si>
  <si>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</si>
  <si>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</si>
  <si>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</si>
  <si>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</si>
  <si>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</si>
  <si>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</si>
  <si>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</si>
  <si>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</si>
  <si>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</si>
  <si>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</si>
  <si>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</si>
  <si>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</si>
  <si>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</si>
  <si>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</si>
  <si>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</si>
  <si>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</si>
  <si>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</si>
  <si>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</si>
  <si>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</si>
  <si>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</si>
  <si>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</si>
  <si>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</si>
  <si>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</si>
  <si>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</si>
  <si>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</si>
  <si>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</si>
  <si>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</si>
  <si>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</si>
  <si>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</si>
  <si>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</si>
  <si>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</si>
  <si>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</si>
  <si>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</si>
  <si>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</si>
  <si>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</si>
  <si>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</si>
  <si>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</si>
  <si>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</si>
  <si>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</si>
  <si>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</si>
  <si>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</si>
  <si>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</si>
  <si>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</si>
  <si>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</si>
  <si>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</si>
  <si>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</si>
  <si>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</si>
  <si>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</si>
  <si>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</si>
  <si>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</si>
  <si>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</si>
  <si>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</si>
  <si>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</si>
  <si>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</si>
  <si>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</si>
  <si>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</si>
  <si>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</si>
  <si>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</si>
  <si>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</si>
  <si>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</si>
  <si>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</si>
  <si>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</si>
  <si>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</si>
  <si>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</si>
  <si>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</si>
  <si>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</si>
  <si>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</si>
  <si>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</si>
  <si>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</si>
  <si>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</si>
  <si>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</si>
  <si>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</si>
  <si>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</si>
  <si>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</si>
  <si>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</si>
  <si>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</si>
  <si>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</si>
  <si>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</si>
  <si>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</si>
  <si>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</si>
  <si>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</si>
  <si>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</si>
  <si>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</si>
  <si>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</si>
  <si>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</si>
  <si>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</si>
  <si>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</si>
  <si>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</si>
  <si>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</si>
  <si>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</si>
  <si>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</si>
  <si>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</si>
  <si>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</si>
  <si>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</si>
  <si>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</si>
  <si>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</si>
  <si>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</si>
  <si>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</si>
  <si>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</si>
  <si>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</si>
  <si>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</si>
  <si>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</si>
  <si>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</si>
  <si>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</si>
  <si>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</si>
  <si>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</si>
  <si>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</si>
  <si>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</si>
  <si>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</si>
  <si>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</si>
  <si>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</si>
  <si>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</si>
  <si>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</si>
  <si>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</si>
  <si>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</si>
  <si>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</si>
  <si>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</si>
  <si>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</si>
  <si>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</si>
  <si>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</si>
  <si>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</si>
  <si>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</si>
  <si>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</si>
  <si>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</si>
  <si>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</si>
  <si>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</si>
  <si>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</si>
  <si>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</si>
  <si>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</si>
  <si>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</si>
  <si>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</si>
  <si>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</si>
  <si>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</si>
  <si>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</si>
  <si>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</si>
  <si>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</si>
  <si>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</si>
  <si>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</si>
  <si>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</si>
  <si>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</si>
  <si>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</si>
  <si>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</si>
  <si>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</si>
  <si>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</si>
  <si>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</si>
  <si>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</si>
  <si>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</si>
  <si>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</si>
  <si>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</si>
  <si>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</si>
  <si>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</si>
  <si>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</si>
  <si>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</si>
  <si>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</si>
  <si>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</si>
  <si>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</si>
  <si>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</si>
  <si>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</si>
  <si>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</si>
  <si>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</si>
  <si>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</si>
  <si>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</si>
  <si>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</si>
  <si>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</si>
  <si>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</si>
  <si>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</si>
  <si>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</si>
  <si>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</si>
  <si>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</si>
  <si>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</si>
  <si>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</si>
  <si>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</si>
  <si>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</si>
  <si>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</si>
  <si>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</si>
  <si>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</si>
  <si>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</si>
  <si>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</si>
  <si>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</si>
  <si>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</si>
  <si>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</si>
  <si>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</si>
  <si>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</si>
  <si>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</si>
  <si>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</si>
  <si>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</si>
  <si>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</si>
  <si>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</si>
  <si>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</si>
  <si>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</si>
  <si>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</si>
  <si>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</si>
  <si>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</si>
  <si>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</si>
  <si>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</si>
  <si>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</si>
  <si>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</si>
  <si>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</si>
  <si>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</si>
  <si>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</si>
  <si>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</si>
  <si>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</si>
  <si>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</si>
  <si>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</si>
  <si>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</si>
  <si>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</si>
  <si>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</si>
  <si>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</si>
  <si>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</si>
  <si>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</si>
  <si>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</si>
  <si>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</si>
  <si>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</si>
  <si>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</si>
  <si>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</si>
  <si>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</si>
  <si>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</si>
  <si>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</si>
  <si>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</si>
  <si>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</si>
  <si>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</si>
  <si>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</si>
  <si>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</si>
  <si>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</si>
  <si>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</si>
  <si>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</si>
  <si>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</si>
  <si>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</si>
  <si>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</si>
  <si>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</si>
  <si>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</si>
  <si>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</si>
  <si>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</si>
  <si>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</si>
  <si>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</si>
  <si>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</si>
  <si>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</si>
  <si>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</si>
  <si>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</si>
  <si>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</si>
  <si>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</si>
  <si>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</si>
  <si>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</si>
  <si>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</si>
  <si>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</si>
  <si>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</si>
  <si>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</si>
  <si>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</si>
  <si>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</si>
  <si>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</si>
  <si>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</si>
  <si>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</si>
  <si>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</si>
  <si>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</si>
  <si>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</si>
  <si>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</si>
  <si>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</si>
  <si>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</si>
  <si>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</si>
  <si>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</si>
  <si>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</si>
  <si>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</si>
  <si>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</si>
  <si>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</si>
  <si>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</si>
  <si>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</si>
  <si>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</si>
  <si>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</si>
  <si>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</si>
  <si>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</si>
  <si>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</si>
  <si>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</si>
  <si>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</si>
  <si>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</si>
  <si>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</si>
  <si>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</si>
  <si>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</si>
  <si>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</si>
  <si>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</si>
  <si>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</si>
  <si>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</si>
  <si>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</si>
  <si>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</si>
  <si>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</si>
  <si>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</si>
  <si>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</si>
  <si>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</si>
  <si>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</si>
  <si>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</si>
  <si>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</si>
  <si>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</si>
  <si>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</si>
  <si>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</si>
  <si>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</si>
  <si>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</si>
  <si>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</si>
  <si>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</si>
  <si>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</si>
  <si>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</si>
  <si>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</si>
  <si>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</si>
  <si>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</si>
  <si>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</si>
  <si>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</si>
  <si>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</si>
  <si>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</si>
  <si>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</si>
  <si>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</si>
  <si>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</si>
  <si>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</si>
  <si>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</si>
  <si>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</si>
  <si>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</si>
  <si>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</si>
  <si>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</si>
  <si>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</si>
  <si>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</si>
  <si>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</si>
  <si>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</si>
  <si>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</si>
  <si>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</si>
  <si>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</si>
  <si>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</si>
  <si>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</si>
  <si>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</si>
  <si>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</si>
  <si>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</si>
  <si>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</si>
  <si>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</si>
  <si>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</si>
  <si>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</si>
  <si>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</si>
  <si>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</si>
  <si>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</si>
  <si>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</si>
  <si>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</si>
  <si>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</si>
  <si>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</si>
  <si>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</si>
  <si>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</si>
  <si>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</si>
  <si>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</si>
  <si>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</si>
  <si>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</si>
  <si>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</si>
  <si>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</si>
  <si>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</si>
  <si>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</si>
  <si>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</si>
  <si>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</si>
  <si>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</si>
  <si>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</si>
  <si>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</si>
  <si>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</si>
  <si>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</si>
  <si>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</si>
  <si>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</si>
  <si>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</si>
  <si>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</si>
  <si>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</si>
  <si>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</si>
  <si>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</si>
  <si>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</si>
  <si>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</si>
  <si>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</si>
  <si>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</si>
  <si>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</si>
  <si>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</si>
  <si>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</si>
  <si>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</si>
  <si>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</si>
  <si>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</si>
  <si>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</si>
  <si>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</si>
  <si>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</si>
  <si>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</si>
  <si>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</si>
  <si>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</si>
  <si>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</si>
  <si>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</si>
  <si>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</si>
  <si>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</si>
  <si>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</si>
  <si>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</si>
  <si>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</si>
  <si>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</si>
  <si>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</si>
  <si>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</si>
  <si>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</si>
  <si>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</si>
  <si>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</si>
  <si>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</si>
  <si>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</si>
  <si>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</si>
  <si>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</si>
  <si>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</si>
  <si>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</si>
  <si>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</si>
  <si>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</si>
  <si>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</si>
  <si>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</si>
  <si>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</si>
  <si>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</si>
  <si>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</si>
  <si>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</si>
  <si>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</si>
  <si>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</si>
  <si>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</si>
  <si>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</si>
  <si>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</si>
  <si>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</si>
  <si>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</si>
  <si>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</si>
  <si>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</si>
  <si>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</si>
  <si>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</si>
  <si>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</si>
  <si>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</si>
  <si>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</si>
  <si>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</si>
  <si>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</si>
  <si>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</si>
  <si>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</si>
  <si>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</si>
  <si>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</si>
  <si>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</si>
  <si>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</si>
  <si>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</si>
  <si>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</si>
  <si>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</si>
  <si>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</si>
  <si>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</si>
  <si>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</si>
  <si>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</si>
  <si>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</si>
  <si>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</si>
  <si>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</si>
  <si>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</si>
  <si>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</si>
  <si>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</si>
  <si>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</si>
  <si>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</si>
  <si>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</si>
  <si>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</si>
  <si>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</si>
  <si>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</si>
  <si>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</si>
  <si>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</si>
  <si>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</si>
  <si>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</si>
  <si>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</si>
  <si>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</si>
  <si>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</si>
  <si>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</si>
  <si>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</si>
  <si>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</si>
  <si>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</si>
  <si>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</si>
  <si>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</si>
  <si>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</si>
  <si>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</si>
  <si>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</si>
  <si>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</si>
  <si>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</si>
  <si>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</si>
  <si>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</si>
  <si>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</si>
  <si>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</si>
  <si>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</si>
  <si>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</si>
  <si>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</si>
  <si>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</si>
  <si>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</si>
  <si>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</si>
  <si>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</si>
  <si>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</si>
  <si>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</si>
  <si>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</si>
  <si>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</si>
  <si>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</si>
  <si>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</si>
  <si>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</si>
  <si>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</si>
  <si>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</si>
  <si>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</si>
  <si>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</si>
  <si>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</si>
  <si>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</si>
  <si>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</si>
  <si>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</si>
  <si>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</si>
  <si>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</si>
  <si>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</si>
  <si>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</si>
  <si>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</si>
  <si>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</si>
  <si>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</si>
  <si>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</si>
  <si>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</si>
  <si>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</si>
  <si>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</si>
  <si>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</si>
  <si>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</si>
  <si>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</si>
  <si>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</si>
  <si>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</si>
  <si>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</si>
  <si>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</si>
  <si>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</si>
  <si>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</si>
  <si>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</si>
  <si>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</si>
  <si>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</si>
  <si>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</si>
  <si>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</si>
  <si>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</si>
  <si>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</si>
  <si>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</si>
  <si>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</si>
  <si>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</si>
  <si>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</si>
  <si>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</si>
  <si>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</si>
  <si>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</si>
  <si>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</si>
  <si>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</si>
  <si>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</si>
  <si>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</si>
  <si>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</si>
  <si>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</si>
  <si>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</si>
  <si>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</si>
  <si>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</si>
  <si>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</si>
  <si>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</si>
  <si>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</si>
  <si>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</si>
  <si>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</si>
  <si>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</si>
  <si>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</si>
  <si>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</si>
  <si>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</si>
  <si>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</si>
  <si>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</si>
  <si>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</si>
  <si>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</si>
  <si>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</si>
  <si>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</si>
  <si>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</si>
  <si>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</si>
  <si>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</si>
  <si>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</si>
  <si>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</si>
  <si>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</si>
  <si>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</si>
  <si>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</si>
  <si>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</si>
  <si>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</si>
  <si>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</si>
  <si>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</si>
  <si>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</si>
  <si>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</si>
  <si>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</si>
  <si>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</si>
  <si>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</si>
  <si>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</si>
  <si>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</si>
  <si>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</si>
  <si>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</si>
  <si>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</si>
  <si>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</si>
  <si>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</si>
  <si>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</si>
  <si>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</si>
  <si>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</si>
  <si>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</si>
  <si>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</si>
  <si>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</si>
  <si>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</si>
  <si>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</si>
  <si>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</si>
  <si>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</si>
  <si>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</si>
  <si>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</si>
  <si>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</si>
  <si>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</si>
  <si>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</si>
  <si>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</si>
  <si>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</si>
  <si>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</si>
  <si>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</si>
  <si>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</si>
  <si>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</si>
  <si>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</si>
  <si>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</si>
  <si>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</si>
  <si>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</si>
  <si>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</si>
  <si>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</si>
  <si>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</si>
  <si>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</si>
  <si>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</si>
  <si>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</si>
  <si>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</si>
  <si>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</si>
  <si>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</si>
  <si>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</si>
  <si>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</si>
  <si>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</si>
  <si>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</si>
  <si>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</si>
  <si>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</si>
  <si>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</si>
  <si>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</si>
  <si>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</si>
  <si>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</si>
  <si>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</si>
  <si>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</si>
  <si>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</si>
  <si>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</si>
  <si>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</si>
  <si>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</si>
  <si>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</si>
  <si>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</si>
  <si>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</si>
  <si>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</si>
  <si>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</si>
  <si>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</si>
  <si>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</si>
  <si>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</si>
  <si>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</si>
  <si>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</si>
  <si>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</si>
  <si>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</si>
  <si>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</si>
  <si>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</si>
  <si>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</si>
  <si>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</si>
  <si>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</si>
  <si>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</si>
  <si>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</si>
  <si>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</si>
  <si>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</si>
  <si>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</si>
  <si>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</si>
  <si>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</si>
  <si>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</si>
  <si>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</si>
  <si>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</si>
  <si>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</si>
  <si>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</si>
  <si>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</si>
  <si>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</si>
  <si>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</si>
  <si>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</si>
  <si>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</si>
  <si>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</si>
  <si>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</si>
  <si>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</si>
  <si>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</si>
  <si>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</si>
  <si>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</si>
  <si>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</si>
  <si>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</si>
  <si>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</si>
  <si>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</si>
  <si>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</si>
  <si>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</si>
  <si>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</si>
  <si>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</si>
  <si>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</si>
  <si>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</si>
  <si>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</si>
  <si>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</si>
  <si>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</si>
  <si>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</si>
  <si>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</si>
  <si>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</si>
  <si>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</si>
  <si>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</si>
  <si>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</si>
  <si>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</si>
  <si>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</si>
  <si>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</si>
  <si>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</si>
  <si>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</si>
  <si>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</si>
  <si>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</si>
  <si>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</si>
  <si>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</si>
  <si>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</si>
  <si>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</si>
  <si>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</si>
  <si>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</si>
  <si>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</si>
  <si>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</si>
  <si>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</si>
  <si>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</si>
  <si>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</si>
  <si>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</si>
  <si>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</si>
  <si>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</si>
  <si>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</si>
  <si>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</si>
  <si>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</si>
  <si>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</si>
  <si>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</si>
  <si>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</si>
  <si>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</si>
  <si>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</si>
  <si>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</si>
  <si>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</si>
  <si>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</si>
  <si>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</si>
  <si>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</si>
  <si>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</si>
  <si>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</si>
  <si>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</si>
  <si>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</si>
  <si>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</si>
  <si>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</si>
  <si>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</si>
  <si>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</si>
  <si>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</si>
  <si>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</si>
  <si>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</si>
  <si>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</si>
  <si>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</si>
  <si>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</si>
  <si>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</si>
  <si>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</si>
  <si>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</si>
  <si>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</si>
  <si>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</si>
  <si>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</si>
  <si>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</si>
  <si>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</si>
  <si>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</si>
  <si>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</si>
  <si>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</si>
  <si>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</si>
  <si>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</si>
  <si>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</si>
  <si>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</si>
  <si>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</si>
  <si>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</si>
  <si>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</si>
  <si>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</si>
  <si>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</si>
  <si>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</si>
  <si>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</si>
  <si>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</si>
  <si>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</si>
  <si>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</si>
  <si>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</si>
  <si>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</si>
  <si>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</si>
  <si>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</si>
  <si>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</si>
  <si>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</si>
  <si>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</si>
  <si>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</si>
  <si>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</si>
  <si>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</si>
  <si>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</si>
  <si>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</si>
  <si>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</si>
  <si>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</si>
  <si>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</si>
  <si>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</si>
  <si>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</si>
  <si>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</si>
  <si>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</si>
  <si>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</si>
  <si>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</si>
  <si>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</si>
  <si>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</si>
  <si>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</si>
  <si>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</si>
  <si>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</si>
  <si>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</si>
  <si>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</si>
  <si>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</si>
  <si>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</si>
  <si>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</si>
  <si>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</si>
  <si>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</si>
  <si>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</si>
  <si>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</si>
  <si>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</si>
  <si>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</si>
  <si>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</si>
  <si>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</si>
  <si>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</si>
  <si>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</si>
  <si>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</si>
  <si>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</si>
  <si>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</si>
  <si>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</si>
  <si>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</si>
  <si>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</si>
  <si>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</si>
  <si>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</si>
  <si>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</si>
  <si>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</si>
  <si>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</si>
  <si>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</si>
  <si>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</si>
  <si>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</si>
  <si>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</si>
  <si>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</si>
  <si>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</si>
  <si>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</si>
  <si>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</si>
  <si>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</si>
  <si>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</si>
  <si>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</si>
  <si>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</si>
  <si>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</si>
  <si>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</si>
  <si>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</si>
  <si>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</si>
  <si>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</si>
  <si>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</si>
  <si>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</si>
  <si>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</si>
  <si>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</si>
  <si>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</si>
  <si>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</si>
  <si>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</si>
  <si>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</si>
  <si>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</si>
  <si>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</si>
  <si>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</si>
  <si>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</si>
  <si>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</si>
  <si>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</si>
  <si>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</si>
  <si>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</si>
  <si>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</si>
  <si>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</si>
  <si>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</si>
  <si>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</si>
  <si>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</si>
  <si>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</si>
  <si>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</si>
  <si>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</si>
  <si>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</si>
  <si>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</si>
  <si>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</si>
  <si>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</si>
  <si>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</si>
  <si>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</si>
  <si>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</si>
  <si>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</si>
  <si>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</si>
  <si>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</si>
  <si>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</si>
  <si>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</si>
  <si>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</si>
  <si>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</si>
  <si>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</si>
  <si>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</si>
  <si>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</si>
  <si>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</si>
  <si>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</si>
  <si>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</si>
  <si>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</si>
  <si>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</si>
  <si>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</si>
  <si>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</si>
  <si>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</si>
  <si>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</si>
  <si>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</si>
  <si>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</si>
  <si>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</si>
  <si>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</si>
  <si>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</si>
  <si>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</si>
  <si>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</si>
  <si>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</si>
  <si>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</si>
  <si>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</si>
  <si>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</si>
  <si>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</si>
  <si>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</si>
  <si>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</si>
  <si>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</si>
  <si>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</si>
  <si>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</si>
  <si>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</si>
  <si>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</si>
  <si>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</si>
  <si>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</si>
  <si>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</si>
  <si>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</si>
  <si>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</si>
  <si>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</si>
  <si>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</si>
  <si>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</si>
  <si>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</si>
  <si>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</si>
  <si>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</si>
  <si>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</si>
  <si>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</si>
  <si>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</si>
  <si>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</si>
  <si>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</si>
  <si>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</si>
  <si>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</si>
  <si>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</si>
  <si>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</si>
  <si>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</si>
  <si>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</si>
  <si>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</si>
  <si>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</si>
  <si>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</si>
  <si>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</si>
  <si>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</si>
  <si>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</si>
  <si>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</si>
  <si>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</si>
  <si>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</si>
  <si>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</si>
  <si>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</si>
  <si>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</si>
  <si>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</si>
  <si>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</si>
  <si>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</si>
  <si>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</si>
  <si>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</si>
  <si>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</si>
  <si>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</si>
  <si>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</si>
  <si>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</si>
  <si>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</si>
  <si>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</si>
  <si>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</si>
  <si>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</si>
  <si>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</si>
  <si>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</si>
  <si>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</si>
  <si>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</si>
  <si>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</si>
  <si>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</si>
  <si>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</si>
  <si>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</si>
  <si>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</si>
  <si>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</si>
  <si>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</si>
  <si>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</si>
  <si>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</si>
  <si>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</si>
  <si>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</si>
  <si>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</si>
  <si>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</si>
  <si>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</si>
  <si>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</si>
  <si>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</si>
  <si>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</si>
  <si>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</si>
  <si>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</si>
  <si>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</si>
  <si>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</si>
  <si>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</si>
  <si>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</si>
  <si>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</si>
  <si>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</si>
  <si>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</si>
  <si>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</si>
  <si>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</si>
  <si>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</si>
  <si>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</si>
  <si>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</si>
  <si>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</si>
  <si>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</si>
  <si>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</si>
  <si>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</si>
  <si>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</si>
  <si>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</si>
  <si>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</si>
  <si>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</si>
  <si>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</si>
  <si>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</si>
  <si>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</si>
  <si>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</si>
  <si>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</si>
  <si>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</si>
  <si>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</si>
  <si>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</si>
  <si>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</si>
  <si>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</si>
  <si>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</si>
  <si>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</si>
  <si>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</si>
  <si>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</si>
  <si>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</si>
  <si>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</si>
  <si>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</si>
  <si>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</si>
  <si>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</si>
  <si>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</si>
  <si>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</si>
  <si>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</si>
  <si>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</si>
  <si>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</si>
  <si>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</si>
  <si>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</si>
  <si>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</si>
  <si>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</si>
  <si>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</si>
  <si>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</si>
  <si>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</si>
  <si>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</si>
  <si>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</si>
  <si>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</si>
  <si>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</si>
  <si>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</si>
  <si>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</si>
  <si>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</si>
  <si>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</si>
  <si>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</si>
  <si>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</si>
  <si>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</si>
  <si>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</si>
  <si>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</si>
  <si>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</si>
  <si>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</si>
  <si>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</si>
  <si>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</si>
  <si>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</si>
  <si>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</si>
  <si>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</si>
  <si>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</si>
  <si>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</si>
  <si>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</si>
  <si>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</si>
  <si>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</si>
  <si>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</si>
  <si>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</si>
  <si>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</si>
  <si>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</si>
  <si>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</si>
  <si>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</si>
  <si>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</si>
  <si>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</si>
  <si>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</si>
  <si>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</si>
  <si>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</si>
  <si>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</si>
  <si>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</si>
  <si>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</si>
  <si>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</si>
  <si>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</si>
  <si>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</si>
  <si>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</si>
  <si>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</si>
  <si>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</si>
  <si>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</si>
  <si>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</si>
  <si>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</si>
  <si>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</si>
  <si>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</si>
  <si>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</si>
  <si>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</si>
  <si>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</si>
  <si>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</si>
  <si>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</si>
  <si>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</si>
  <si>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</si>
  <si>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</si>
  <si>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</si>
  <si>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</si>
  <si>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</si>
  <si>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</si>
  <si>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</si>
  <si>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</si>
  <si>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</si>
  <si>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</si>
  <si>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</si>
  <si>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</si>
  <si>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</si>
  <si>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</si>
  <si>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</si>
  <si>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</si>
  <si>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</si>
  <si>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</si>
  <si>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</si>
  <si>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</si>
  <si>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</si>
  <si>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</si>
  <si>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</si>
  <si>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</si>
  <si>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</si>
  <si>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</si>
  <si>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</si>
  <si>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</si>
  <si>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</si>
  <si>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</si>
  <si>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</si>
  <si>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</si>
  <si>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</si>
  <si>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</si>
  <si>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</si>
  <si>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</si>
  <si>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</si>
  <si>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</si>
  <si>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</si>
  <si>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</si>
  <si>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</si>
  <si>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</si>
  <si>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</si>
  <si>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</si>
  <si>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</si>
  <si>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</si>
  <si>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</si>
  <si>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</si>
  <si>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</si>
  <si>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</si>
  <si>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</si>
  <si>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</si>
  <si>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</si>
  <si>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</si>
  <si>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</si>
  <si>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</si>
  <si>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</si>
  <si>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</si>
  <si>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</si>
  <si>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</si>
  <si>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</si>
  <si>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</si>
  <si>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</si>
  <si>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</si>
  <si>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</si>
  <si>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</si>
  <si>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</si>
  <si>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</si>
  <si>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</si>
  <si>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</si>
  <si>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</si>
  <si>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</si>
  <si>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</si>
  <si>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</si>
  <si>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</si>
  <si>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</si>
  <si>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</si>
  <si>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</si>
  <si>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</si>
  <si>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</si>
  <si>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</si>
  <si>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</si>
  <si>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</si>
  <si>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</si>
  <si>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</si>
  <si>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</si>
  <si>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</si>
  <si>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</si>
  <si>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</si>
  <si>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</si>
  <si>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</si>
  <si>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</si>
  <si>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</si>
  <si>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</si>
  <si>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</si>
  <si>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</si>
  <si>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</si>
  <si>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</si>
  <si>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</si>
  <si>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</si>
  <si>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</si>
  <si>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</si>
  <si>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</si>
  <si>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</si>
  <si>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</si>
  <si>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</si>
  <si>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</si>
  <si>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</si>
  <si>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</si>
  <si>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</si>
  <si>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</si>
  <si>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</si>
  <si>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</si>
  <si>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</si>
  <si>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</si>
  <si>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</si>
  <si>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</si>
  <si>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</si>
  <si>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</si>
  <si>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</si>
  <si>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</si>
  <si>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</si>
  <si>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</si>
  <si>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</si>
  <si>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</si>
  <si>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</si>
  <si>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</si>
  <si>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</si>
  <si>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</si>
  <si>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</si>
  <si>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</si>
  <si>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</si>
  <si>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</si>
  <si>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</si>
  <si>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</si>
  <si>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</si>
  <si>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</si>
  <si>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</si>
  <si>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</si>
  <si>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</si>
  <si>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</si>
  <si>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</si>
  <si>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</si>
  <si>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</si>
  <si>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</si>
  <si>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</si>
  <si>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</si>
  <si>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</si>
  <si>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</si>
  <si>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</si>
  <si>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</si>
  <si>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</si>
  <si>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</si>
  <si>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</si>
  <si>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</si>
  <si>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</si>
  <si>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</si>
  <si>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</si>
  <si>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</si>
  <si>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</si>
  <si>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</si>
  <si>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</si>
  <si>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</si>
  <si>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</si>
  <si>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</si>
  <si>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</si>
  <si>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</si>
  <si>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</si>
  <si>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</si>
  <si>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</si>
  <si>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</si>
  <si>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</si>
  <si>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</si>
  <si>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</si>
  <si>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</si>
  <si>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</si>
  <si>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</si>
  <si>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</si>
  <si>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</si>
  <si>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</si>
  <si>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</si>
  <si>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</si>
  <si>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</si>
  <si>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</si>
  <si>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</si>
  <si>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</si>
  <si>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</si>
  <si>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</si>
  <si>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</si>
  <si>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</si>
  <si>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</si>
  <si>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</si>
  <si>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</si>
  <si>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</si>
  <si>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</si>
  <si>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</si>
  <si>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</si>
  <si>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</si>
  <si>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</si>
  <si>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</si>
  <si>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</si>
  <si>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</si>
  <si>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</si>
  <si>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</si>
  <si>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</si>
  <si>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</si>
  <si>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</si>
  <si>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</si>
  <si>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</si>
  <si>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</si>
  <si>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</si>
  <si>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</si>
  <si>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</si>
  <si>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</si>
  <si>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</si>
  <si>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</si>
  <si>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</si>
  <si>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</si>
  <si>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</si>
  <si>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</si>
  <si>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</si>
  <si>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</si>
  <si>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</si>
  <si>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</si>
  <si>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</si>
  <si>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</si>
  <si>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</si>
  <si>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</si>
  <si>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</si>
  <si>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</si>
  <si>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</si>
  <si>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</si>
  <si>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</si>
  <si>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</si>
  <si>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</si>
  <si>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</si>
  <si>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</si>
  <si>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</si>
  <si>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</si>
  <si>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</si>
  <si>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</si>
  <si>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</si>
  <si>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</si>
  <si>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</si>
  <si>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</si>
  <si>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</si>
  <si>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</si>
  <si>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</si>
  <si>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</si>
  <si>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</si>
  <si>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</si>
  <si>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</si>
  <si>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</si>
  <si>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</si>
  <si>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</si>
  <si>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</si>
  <si>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</si>
  <si>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</si>
  <si>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</si>
  <si>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</si>
  <si>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</si>
  <si>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</si>
  <si>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</si>
  <si>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</si>
  <si>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</si>
  <si>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</si>
  <si>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</si>
  <si>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En Servicio</t>
  </si>
  <si>
    <t>Closed</t>
  </si>
  <si>
    <t>29/1/2021 06:00 AM</t>
  </si>
  <si>
    <t>335775268 </t>
  </si>
  <si>
    <t>29 Enero de 2021</t>
  </si>
  <si>
    <t>Cepeda, Ricardo Alberto</t>
  </si>
  <si>
    <t xml:space="preserve">Martinez Perez, Jeffrey </t>
  </si>
  <si>
    <t>GAVETA DE RECHAZO LLENA</t>
  </si>
  <si>
    <t>GAVETA DE DEPOSITO LLENA</t>
  </si>
  <si>
    <t>Fermin , Elvin Francisco</t>
  </si>
  <si>
    <t>CARGA EXITOSO</t>
  </si>
  <si>
    <t>Doñe Ramirez, Luis Manuel</t>
  </si>
  <si>
    <t>REINICIO EXITOSO</t>
  </si>
  <si>
    <t>335775747 </t>
  </si>
  <si>
    <t>29/1/2021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</si>
</sst>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0"/>
  <sheetViews>
    <sheetView tabSelected="1" zoomScale="80" zoomScaleNormal="80" workbookViewId="0">
      <pane ySplit="4" topLeftCell="A5" activePane="bottomLeft" state="frozen"/>
      <selection pane="bottomLeft" activeCell="E97" sqref="E9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2506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ESTE</v>
      </c>
      <c r="B9" s="111">
        <v>335772575</v>
      </c>
      <c r="C9" s="103">
        <v>44223.310300925928</v>
      </c>
      <c r="D9" s="102" t="s">
        <v>2189</v>
      </c>
      <c r="E9" s="99">
        <v>912</v>
      </c>
      <c r="F9" s="84" t="str">
        <f>VLOOKUP(E9,VIP!$A$2:$O11370,2,0)</f>
        <v>DRBR973</v>
      </c>
      <c r="G9" s="98" t="str">
        <f>VLOOKUP(E9,'LISTADO ATM'!$A$2:$B$894,2,0)</f>
        <v xml:space="preserve">ATM Oficina San Pedro II </v>
      </c>
      <c r="H9" s="98" t="str">
        <f>VLOOKUP(E9,VIP!$A$2:$O16290,7,FALSE)</f>
        <v>Si</v>
      </c>
      <c r="I9" s="98" t="str">
        <f>VLOOKUP(E9,VIP!$A$2:$O8255,8,FALSE)</f>
        <v>Si</v>
      </c>
      <c r="J9" s="98" t="str">
        <f>VLOOKUP(E9,VIP!$A$2:$O8205,8,FALSE)</f>
        <v>Si</v>
      </c>
      <c r="K9" s="98" t="str">
        <f>VLOOKUP(E9,VIP!$A$2:$O11779,6,0)</f>
        <v>SI</v>
      </c>
      <c r="L9" s="106" t="s">
        <v>2228</v>
      </c>
      <c r="M9" s="105" t="s">
        <v>2473</v>
      </c>
      <c r="N9" s="121" t="s">
        <v>2503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335772891</v>
      </c>
      <c r="C10" s="103">
        <v>44223.391759259262</v>
      </c>
      <c r="D10" s="102" t="s">
        <v>2477</v>
      </c>
      <c r="E10" s="99">
        <v>406</v>
      </c>
      <c r="F10" s="84" t="str">
        <f>VLOOKUP(E10,VIP!$A$2:$O11373,2,0)</f>
        <v>DRBR406</v>
      </c>
      <c r="G10" s="98" t="str">
        <f>VLOOKUP(E10,'LISTADO ATM'!$A$2:$B$894,2,0)</f>
        <v xml:space="preserve">ATM UNP Plaza Lama Máximo Gómez </v>
      </c>
      <c r="H10" s="98" t="str">
        <f>VLOOKUP(E10,VIP!$A$2:$O16293,7,FALSE)</f>
        <v>Si</v>
      </c>
      <c r="I10" s="98" t="str">
        <f>VLOOKUP(E10,VIP!$A$2:$O8258,8,FALSE)</f>
        <v>Si</v>
      </c>
      <c r="J10" s="98" t="str">
        <f>VLOOKUP(E10,VIP!$A$2:$O8208,8,FALSE)</f>
        <v>Si</v>
      </c>
      <c r="K10" s="98" t="str">
        <f>VLOOKUP(E10,VIP!$A$2:$O11782,6,0)</f>
        <v>SI</v>
      </c>
      <c r="L10" s="106" t="s">
        <v>2466</v>
      </c>
      <c r="M10" s="120" t="s">
        <v>2502</v>
      </c>
      <c r="N10" s="104" t="s">
        <v>2481</v>
      </c>
      <c r="O10" s="102" t="s">
        <v>2482</v>
      </c>
      <c r="P10" s="102"/>
      <c r="Q10" s="164">
        <v>44225.793749999997</v>
      </c>
    </row>
    <row r="11" spans="1:17" ht="18" x14ac:dyDescent="0.25">
      <c r="A11" s="102" t="str">
        <f>VLOOKUP(E11,'LISTADO ATM'!$A$2:$C$895,3,0)</f>
        <v>DISTRITO NACIONAL</v>
      </c>
      <c r="B11" s="111">
        <v>335773554</v>
      </c>
      <c r="C11" s="103">
        <v>44223.60355324074</v>
      </c>
      <c r="D11" s="102" t="s">
        <v>2189</v>
      </c>
      <c r="E11" s="99">
        <v>527</v>
      </c>
      <c r="F11" s="84" t="str">
        <f>VLOOKUP(E11,VIP!$A$2:$O11388,2,0)</f>
        <v>DRBR527</v>
      </c>
      <c r="G11" s="98" t="str">
        <f>VLOOKUP(E11,'LISTADO ATM'!$A$2:$B$894,2,0)</f>
        <v>ATM Oficina Zona Oriental II</v>
      </c>
      <c r="H11" s="98" t="str">
        <f>VLOOKUP(E11,VIP!$A$2:$O16308,7,FALSE)</f>
        <v>Si</v>
      </c>
      <c r="I11" s="98" t="str">
        <f>VLOOKUP(E11,VIP!$A$2:$O8273,8,FALSE)</f>
        <v>Si</v>
      </c>
      <c r="J11" s="98" t="str">
        <f>VLOOKUP(E11,VIP!$A$2:$O8223,8,FALSE)</f>
        <v>Si</v>
      </c>
      <c r="K11" s="98" t="str">
        <f>VLOOKUP(E11,VIP!$A$2:$O11797,6,0)</f>
        <v>SI</v>
      </c>
      <c r="L11" s="106" t="s">
        <v>2228</v>
      </c>
      <c r="M11" s="120" t="s">
        <v>2502</v>
      </c>
      <c r="N11" s="121" t="s">
        <v>2503</v>
      </c>
      <c r="O11" s="102" t="s">
        <v>2483</v>
      </c>
      <c r="P11" s="102"/>
      <c r="Q11" s="121">
        <v>44225.416666666664</v>
      </c>
    </row>
    <row r="12" spans="1:17" ht="18" x14ac:dyDescent="0.25">
      <c r="A12" s="102" t="str">
        <f>VLOOKUP(E12,'LISTADO ATM'!$A$2:$C$895,3,0)</f>
        <v>DISTRITO NACIONAL</v>
      </c>
      <c r="B12" s="111">
        <v>335773589</v>
      </c>
      <c r="C12" s="103">
        <v>44223.61519675926</v>
      </c>
      <c r="D12" s="102" t="s">
        <v>2189</v>
      </c>
      <c r="E12" s="99">
        <v>476</v>
      </c>
      <c r="F12" s="84" t="str">
        <f>VLOOKUP(E12,VIP!$A$2:$O11389,2,0)</f>
        <v>DRBR476</v>
      </c>
      <c r="G12" s="98" t="str">
        <f>VLOOKUP(E12,'LISTADO ATM'!$A$2:$B$894,2,0)</f>
        <v xml:space="preserve">ATM Multicentro La Sirena Las Caobas </v>
      </c>
      <c r="H12" s="98" t="str">
        <f>VLOOKUP(E12,VIP!$A$2:$O16309,7,FALSE)</f>
        <v>Si</v>
      </c>
      <c r="I12" s="98" t="str">
        <f>VLOOKUP(E12,VIP!$A$2:$O8274,8,FALSE)</f>
        <v>Si</v>
      </c>
      <c r="J12" s="98" t="str">
        <f>VLOOKUP(E12,VIP!$A$2:$O8224,8,FALSE)</f>
        <v>Si</v>
      </c>
      <c r="K12" s="98" t="str">
        <f>VLOOKUP(E12,VIP!$A$2:$O11798,6,0)</f>
        <v>SI</v>
      </c>
      <c r="L12" s="106" t="s">
        <v>2228</v>
      </c>
      <c r="M12" s="120" t="s">
        <v>2502</v>
      </c>
      <c r="N12" s="121" t="s">
        <v>2503</v>
      </c>
      <c r="O12" s="102" t="s">
        <v>2483</v>
      </c>
      <c r="P12" s="102"/>
      <c r="Q12" s="121">
        <v>44225.604166666664</v>
      </c>
    </row>
    <row r="13" spans="1:17" ht="18" x14ac:dyDescent="0.25">
      <c r="A13" s="102" t="str">
        <f>VLOOKUP(E13,'LISTADO ATM'!$A$2:$C$895,3,0)</f>
        <v>SUR</v>
      </c>
      <c r="B13" s="111">
        <v>335773807</v>
      </c>
      <c r="C13" s="103">
        <v>44223.695671296293</v>
      </c>
      <c r="D13" s="102" t="s">
        <v>2189</v>
      </c>
      <c r="E13" s="99">
        <v>751</v>
      </c>
      <c r="F13" s="84" t="str">
        <f>VLOOKUP(E13,VIP!$A$2:$O11396,2,0)</f>
        <v>DRBR751</v>
      </c>
      <c r="G13" s="98" t="str">
        <f>VLOOKUP(E13,'LISTADO ATM'!$A$2:$B$894,2,0)</f>
        <v>ATM Eco Petroleo Camilo</v>
      </c>
      <c r="H13" s="98" t="str">
        <f>VLOOKUP(E13,VIP!$A$2:$O16316,7,FALSE)</f>
        <v>N/A</v>
      </c>
      <c r="I13" s="98" t="str">
        <f>VLOOKUP(E13,VIP!$A$2:$O8281,8,FALSE)</f>
        <v>N/A</v>
      </c>
      <c r="J13" s="98" t="str">
        <f>VLOOKUP(E13,VIP!$A$2:$O8231,8,FALSE)</f>
        <v>N/A</v>
      </c>
      <c r="K13" s="98" t="str">
        <f>VLOOKUP(E13,VIP!$A$2:$O11805,6,0)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335773984</v>
      </c>
      <c r="C14" s="103">
        <v>44224.322523148148</v>
      </c>
      <c r="D14" s="102" t="s">
        <v>2189</v>
      </c>
      <c r="E14" s="99">
        <v>624</v>
      </c>
      <c r="F14" s="84" t="str">
        <f>VLOOKUP(E14,VIP!$A$2:$O11424,2,0)</f>
        <v>DRBR624</v>
      </c>
      <c r="G14" s="98" t="str">
        <f>VLOOKUP(E14,'LISTADO ATM'!$A$2:$B$894,2,0)</f>
        <v xml:space="preserve">ATM Policía Nacional I </v>
      </c>
      <c r="H14" s="98" t="str">
        <f>VLOOKUP(E14,VIP!$A$2:$O16344,7,FALSE)</f>
        <v>Si</v>
      </c>
      <c r="I14" s="98" t="str">
        <f>VLOOKUP(E14,VIP!$A$2:$O8309,8,FALSE)</f>
        <v>Si</v>
      </c>
      <c r="J14" s="98" t="str">
        <f>VLOOKUP(E14,VIP!$A$2:$O8259,8,FALSE)</f>
        <v>Si</v>
      </c>
      <c r="K14" s="98" t="str">
        <f>VLOOKUP(E14,VIP!$A$2:$O11833,6,0)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335773990</v>
      </c>
      <c r="C15" s="103">
        <v>44224.325798611113</v>
      </c>
      <c r="D15" s="102" t="s">
        <v>2189</v>
      </c>
      <c r="E15" s="99">
        <v>967</v>
      </c>
      <c r="F15" s="84" t="str">
        <f>VLOOKUP(E15,VIP!$A$2:$O11421,2,0)</f>
        <v>DRBR967</v>
      </c>
      <c r="G15" s="98" t="str">
        <f>VLOOKUP(E15,'LISTADO ATM'!$A$2:$B$894,2,0)</f>
        <v xml:space="preserve">ATM UNP Hiper Olé Autopista Duarte </v>
      </c>
      <c r="H15" s="98" t="str">
        <f>VLOOKUP(E15,VIP!$A$2:$O16341,7,FALSE)</f>
        <v>Si</v>
      </c>
      <c r="I15" s="98" t="str">
        <f>VLOOKUP(E15,VIP!$A$2:$O8306,8,FALSE)</f>
        <v>Si</v>
      </c>
      <c r="J15" s="98" t="str">
        <f>VLOOKUP(E15,VIP!$A$2:$O8256,8,FALSE)</f>
        <v>Si</v>
      </c>
      <c r="K15" s="98" t="str">
        <f>VLOOKUP(E15,VIP!$A$2:$O11830,6,0)</f>
        <v>NO</v>
      </c>
      <c r="L15" s="106" t="s">
        <v>2463</v>
      </c>
      <c r="M15" s="165" t="s">
        <v>2502</v>
      </c>
      <c r="N15" s="104" t="s">
        <v>2481</v>
      </c>
      <c r="O15" s="102" t="s">
        <v>2483</v>
      </c>
      <c r="P15" s="102"/>
      <c r="Q15" s="164">
        <v>44225.856944444444</v>
      </c>
    </row>
    <row r="16" spans="1:17" ht="18" x14ac:dyDescent="0.25">
      <c r="A16" s="102" t="str">
        <f>VLOOKUP(E16,'LISTADO ATM'!$A$2:$C$895,3,0)</f>
        <v>ESTE</v>
      </c>
      <c r="B16" s="111">
        <v>335774277</v>
      </c>
      <c r="C16" s="103">
        <v>44224.398576388892</v>
      </c>
      <c r="D16" s="102" t="s">
        <v>2189</v>
      </c>
      <c r="E16" s="99">
        <v>433</v>
      </c>
      <c r="F16" s="84" t="str">
        <f>VLOOKUP(E16,VIP!$A$2:$O11427,2,0)</f>
        <v>DRBR433</v>
      </c>
      <c r="G16" s="98" t="str">
        <f>VLOOKUP(E16,'LISTADO ATM'!$A$2:$B$894,2,0)</f>
        <v xml:space="preserve">ATM Centro Comercial Las Canas (Cap Cana) </v>
      </c>
      <c r="H16" s="98" t="str">
        <f>VLOOKUP(E16,VIP!$A$2:$O16347,7,FALSE)</f>
        <v>Si</v>
      </c>
      <c r="I16" s="98" t="str">
        <f>VLOOKUP(E16,VIP!$A$2:$O8312,8,FALSE)</f>
        <v>Si</v>
      </c>
      <c r="J16" s="98" t="str">
        <f>VLOOKUP(E16,VIP!$A$2:$O8262,8,FALSE)</f>
        <v>Si</v>
      </c>
      <c r="K16" s="98" t="str">
        <f>VLOOKUP(E16,VIP!$A$2:$O11836,6,0)</f>
        <v>NO</v>
      </c>
      <c r="L16" s="106" t="s">
        <v>2228</v>
      </c>
      <c r="M16" s="120" t="s">
        <v>2502</v>
      </c>
      <c r="N16" s="121" t="s">
        <v>2503</v>
      </c>
      <c r="O16" s="102" t="s">
        <v>2483</v>
      </c>
      <c r="P16" s="102"/>
      <c r="Q16" s="121">
        <v>44225.600694444445</v>
      </c>
    </row>
    <row r="17" spans="1:17" ht="18" x14ac:dyDescent="0.25">
      <c r="A17" s="102" t="str">
        <f>VLOOKUP(E17,'LISTADO ATM'!$A$2:$C$895,3,0)</f>
        <v>DISTRITO NACIONAL</v>
      </c>
      <c r="B17" s="111">
        <v>335774290</v>
      </c>
      <c r="C17" s="103">
        <v>44224.405729166669</v>
      </c>
      <c r="D17" s="102" t="s">
        <v>2477</v>
      </c>
      <c r="E17" s="99">
        <v>915</v>
      </c>
      <c r="F17" s="84" t="str">
        <f>VLOOKUP(E17,VIP!$A$2:$O11426,2,0)</f>
        <v>DRBR24F</v>
      </c>
      <c r="G17" s="98" t="str">
        <f>VLOOKUP(E17,'LISTADO ATM'!$A$2:$B$894,2,0)</f>
        <v xml:space="preserve">ATM Multicentro La Sirena Aut. Duarte </v>
      </c>
      <c r="H17" s="98" t="str">
        <f>VLOOKUP(E17,VIP!$A$2:$O16346,7,FALSE)</f>
        <v>Si</v>
      </c>
      <c r="I17" s="98" t="str">
        <f>VLOOKUP(E17,VIP!$A$2:$O8311,8,FALSE)</f>
        <v>Si</v>
      </c>
      <c r="J17" s="98" t="str">
        <f>VLOOKUP(E17,VIP!$A$2:$O8261,8,FALSE)</f>
        <v>Si</v>
      </c>
      <c r="K17" s="98" t="str">
        <f>VLOOKUP(E17,VIP!$A$2:$O11835,6,0)</f>
        <v>SI</v>
      </c>
      <c r="L17" s="106" t="s">
        <v>2466</v>
      </c>
      <c r="M17" s="120" t="s">
        <v>2502</v>
      </c>
      <c r="N17" s="104" t="s">
        <v>2481</v>
      </c>
      <c r="O17" s="102" t="s">
        <v>2482</v>
      </c>
      <c r="P17" s="102"/>
      <c r="Q17" s="164">
        <v>44225.832638888889</v>
      </c>
    </row>
    <row r="18" spans="1:17" ht="18" x14ac:dyDescent="0.25">
      <c r="A18" s="102" t="str">
        <f>VLOOKUP(E18,'LISTADO ATM'!$A$2:$C$895,3,0)</f>
        <v>DISTRITO NACIONAL</v>
      </c>
      <c r="B18" s="111">
        <v>335774357</v>
      </c>
      <c r="C18" s="103">
        <v>44224.420185185183</v>
      </c>
      <c r="D18" s="102" t="s">
        <v>2189</v>
      </c>
      <c r="E18" s="99">
        <v>244</v>
      </c>
      <c r="F18" s="84" t="str">
        <f>VLOOKUP(E18,VIP!$A$2:$O11422,2,0)</f>
        <v>DRBR244</v>
      </c>
      <c r="G18" s="98" t="str">
        <f>VLOOKUP(E18,'LISTADO ATM'!$A$2:$B$894,2,0)</f>
        <v xml:space="preserve">ATM Ministerio de Hacienda (antiguo Finanzas) </v>
      </c>
      <c r="H18" s="98" t="str">
        <f>VLOOKUP(E18,VIP!$A$2:$O16342,7,FALSE)</f>
        <v>Si</v>
      </c>
      <c r="I18" s="98" t="str">
        <f>VLOOKUP(E18,VIP!$A$2:$O8307,8,FALSE)</f>
        <v>Si</v>
      </c>
      <c r="J18" s="98" t="str">
        <f>VLOOKUP(E18,VIP!$A$2:$O8257,8,FALSE)</f>
        <v>Si</v>
      </c>
      <c r="K18" s="98" t="str">
        <f>VLOOKUP(E18,VIP!$A$2:$O11831,6,0)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335774670</v>
      </c>
      <c r="C19" s="103">
        <v>44224.510428240741</v>
      </c>
      <c r="D19" s="102" t="s">
        <v>2189</v>
      </c>
      <c r="E19" s="99">
        <v>909</v>
      </c>
      <c r="F19" s="84" t="str">
        <f>VLOOKUP(E19,VIP!$A$2:$O11429,2,0)</f>
        <v>DRBR01A</v>
      </c>
      <c r="G19" s="98" t="str">
        <f>VLOOKUP(E19,'LISTADO ATM'!$A$2:$B$894,2,0)</f>
        <v xml:space="preserve">ATM UNP UASD </v>
      </c>
      <c r="H19" s="98" t="str">
        <f>VLOOKUP(E19,VIP!$A$2:$O16349,7,FALSE)</f>
        <v>Si</v>
      </c>
      <c r="I19" s="98" t="str">
        <f>VLOOKUP(E19,VIP!$A$2:$O8314,8,FALSE)</f>
        <v>Si</v>
      </c>
      <c r="J19" s="98" t="str">
        <f>VLOOKUP(E19,VIP!$A$2:$O8264,8,FALSE)</f>
        <v>Si</v>
      </c>
      <c r="K19" s="98" t="str">
        <f>VLOOKUP(E19,VIP!$A$2:$O11838,6,0)</f>
        <v>SI</v>
      </c>
      <c r="L19" s="106" t="s">
        <v>2228</v>
      </c>
      <c r="M19" s="120" t="s">
        <v>2502</v>
      </c>
      <c r="N19" s="121" t="s">
        <v>2503</v>
      </c>
      <c r="O19" s="102" t="s">
        <v>2483</v>
      </c>
      <c r="P19" s="102"/>
      <c r="Q19" s="121">
        <v>44225.593055555553</v>
      </c>
    </row>
    <row r="20" spans="1:17" ht="18" x14ac:dyDescent="0.25">
      <c r="A20" s="102" t="str">
        <f>VLOOKUP(E20,'LISTADO ATM'!$A$2:$C$895,3,0)</f>
        <v>ESTE</v>
      </c>
      <c r="B20" s="111">
        <v>335774672</v>
      </c>
      <c r="C20" s="103">
        <v>44224.510879629626</v>
      </c>
      <c r="D20" s="102" t="s">
        <v>2189</v>
      </c>
      <c r="E20" s="99">
        <v>111</v>
      </c>
      <c r="F20" s="84" t="str">
        <f>VLOOKUP(E20,VIP!$A$2:$O11428,2,0)</f>
        <v>DRBR111</v>
      </c>
      <c r="G20" s="98" t="str">
        <f>VLOOKUP(E20,'LISTADO ATM'!$A$2:$B$894,2,0)</f>
        <v xml:space="preserve">ATM Oficina San Pedro </v>
      </c>
      <c r="H20" s="98" t="str">
        <f>VLOOKUP(E20,VIP!$A$2:$O16348,7,FALSE)</f>
        <v>Si</v>
      </c>
      <c r="I20" s="98" t="str">
        <f>VLOOKUP(E20,VIP!$A$2:$O8313,8,FALSE)</f>
        <v>Si</v>
      </c>
      <c r="J20" s="98" t="str">
        <f>VLOOKUP(E20,VIP!$A$2:$O8263,8,FALSE)</f>
        <v>Si</v>
      </c>
      <c r="K20" s="98" t="str">
        <f>VLOOKUP(E20,VIP!$A$2:$O11837,6,0)</f>
        <v>SI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02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>
        <v>335774689</v>
      </c>
      <c r="C21" s="103">
        <v>44224.51767361111</v>
      </c>
      <c r="D21" s="102" t="s">
        <v>2189</v>
      </c>
      <c r="E21" s="99">
        <v>979</v>
      </c>
      <c r="F21" s="84" t="str">
        <f>VLOOKUP(E21,VIP!$A$2:$O11427,2,0)</f>
        <v>DRBR979</v>
      </c>
      <c r="G21" s="98" t="str">
        <f>VLOOKUP(E21,'LISTADO ATM'!$A$2:$B$894,2,0)</f>
        <v xml:space="preserve">ATM Oficina Luperón I </v>
      </c>
      <c r="H21" s="98" t="str">
        <f>VLOOKUP(E21,VIP!$A$2:$O16347,7,FALSE)</f>
        <v>Si</v>
      </c>
      <c r="I21" s="98" t="str">
        <f>VLOOKUP(E21,VIP!$A$2:$O8312,8,FALSE)</f>
        <v>Si</v>
      </c>
      <c r="J21" s="98" t="str">
        <f>VLOOKUP(E21,VIP!$A$2:$O8262,8,FALSE)</f>
        <v>Si</v>
      </c>
      <c r="K21" s="98" t="str">
        <f>VLOOKUP(E21,VIP!$A$2:$O11836,6,0)</f>
        <v>NO</v>
      </c>
      <c r="L21" s="106" t="s">
        <v>2228</v>
      </c>
      <c r="M21" s="165" t="s">
        <v>2502</v>
      </c>
      <c r="N21" s="104" t="s">
        <v>2497</v>
      </c>
      <c r="O21" s="102" t="s">
        <v>2483</v>
      </c>
      <c r="P21" s="102"/>
      <c r="Q21" s="164">
        <v>44225.836805555555</v>
      </c>
    </row>
    <row r="22" spans="1:17" ht="18" x14ac:dyDescent="0.25">
      <c r="A22" s="102" t="str">
        <f>VLOOKUP(E22,'LISTADO ATM'!$A$2:$C$895,3,0)</f>
        <v>ESTE</v>
      </c>
      <c r="B22" s="111">
        <v>335774793</v>
      </c>
      <c r="C22" s="103">
        <v>44224.557488425926</v>
      </c>
      <c r="D22" s="102" t="s">
        <v>2189</v>
      </c>
      <c r="E22" s="99">
        <v>293</v>
      </c>
      <c r="F22" s="84" t="str">
        <f>VLOOKUP(E22,VIP!$A$2:$O11426,2,0)</f>
        <v>DRBR293</v>
      </c>
      <c r="G22" s="98" t="str">
        <f>VLOOKUP(E22,'LISTADO ATM'!$A$2:$B$894,2,0)</f>
        <v xml:space="preserve">ATM S/M Nueva Visión (San Pedro) </v>
      </c>
      <c r="H22" s="98" t="str">
        <f>VLOOKUP(E22,VIP!$A$2:$O16346,7,FALSE)</f>
        <v>Si</v>
      </c>
      <c r="I22" s="98" t="str">
        <f>VLOOKUP(E22,VIP!$A$2:$O8311,8,FALSE)</f>
        <v>Si</v>
      </c>
      <c r="J22" s="98" t="str">
        <f>VLOOKUP(E22,VIP!$A$2:$O8261,8,FALSE)</f>
        <v>Si</v>
      </c>
      <c r="K22" s="98" t="str">
        <f>VLOOKUP(E22,VIP!$A$2:$O11835,6,0)</f>
        <v>NO</v>
      </c>
      <c r="L22" s="106" t="s">
        <v>2228</v>
      </c>
      <c r="M22" s="120" t="s">
        <v>2502</v>
      </c>
      <c r="N22" s="121" t="s">
        <v>2503</v>
      </c>
      <c r="O22" s="102" t="s">
        <v>2483</v>
      </c>
      <c r="P22" s="102"/>
      <c r="Q22" s="121">
        <v>44225.609027777777</v>
      </c>
    </row>
    <row r="23" spans="1:17" ht="18" x14ac:dyDescent="0.25">
      <c r="A23" s="102" t="str">
        <f>VLOOKUP(E23,'LISTADO ATM'!$A$2:$C$895,3,0)</f>
        <v>SUR</v>
      </c>
      <c r="B23" s="111">
        <v>335774794</v>
      </c>
      <c r="C23" s="103">
        <v>44224.558020833334</v>
      </c>
      <c r="D23" s="102" t="s">
        <v>2189</v>
      </c>
      <c r="E23" s="99">
        <v>767</v>
      </c>
      <c r="F23" s="84" t="str">
        <f>VLOOKUP(E23,VIP!$A$2:$O11425,2,0)</f>
        <v>DRBR059</v>
      </c>
      <c r="G23" s="98" t="str">
        <f>VLOOKUP(E23,'LISTADO ATM'!$A$2:$B$894,2,0)</f>
        <v xml:space="preserve">ATM S/M Diverso (Azua) </v>
      </c>
      <c r="H23" s="98" t="str">
        <f>VLOOKUP(E23,VIP!$A$2:$O16345,7,FALSE)</f>
        <v>Si</v>
      </c>
      <c r="I23" s="98" t="str">
        <f>VLOOKUP(E23,VIP!$A$2:$O8310,8,FALSE)</f>
        <v>No</v>
      </c>
      <c r="J23" s="98" t="str">
        <f>VLOOKUP(E23,VIP!$A$2:$O8260,8,FALSE)</f>
        <v>No</v>
      </c>
      <c r="K23" s="98" t="str">
        <f>VLOOKUP(E23,VIP!$A$2:$O11834,6,0)</f>
        <v>NO</v>
      </c>
      <c r="L23" s="106" t="s">
        <v>2228</v>
      </c>
      <c r="M23" s="120" t="s">
        <v>2502</v>
      </c>
      <c r="N23" s="121" t="s">
        <v>2503</v>
      </c>
      <c r="O23" s="102" t="s">
        <v>2483</v>
      </c>
      <c r="P23" s="102"/>
      <c r="Q23" s="121">
        <v>44225.609722222223</v>
      </c>
    </row>
    <row r="24" spans="1:17" ht="18" x14ac:dyDescent="0.25">
      <c r="A24" s="102" t="str">
        <f>VLOOKUP(E24,'LISTADO ATM'!$A$2:$C$895,3,0)</f>
        <v>NORTE</v>
      </c>
      <c r="B24" s="111">
        <v>335774808</v>
      </c>
      <c r="C24" s="103">
        <v>44224.564780092594</v>
      </c>
      <c r="D24" s="102" t="s">
        <v>2190</v>
      </c>
      <c r="E24" s="99">
        <v>936</v>
      </c>
      <c r="F24" s="84" t="str">
        <f>VLOOKUP(E24,VIP!$A$2:$O11424,2,0)</f>
        <v>DRBR936</v>
      </c>
      <c r="G24" s="98" t="str">
        <f>VLOOKUP(E24,'LISTADO ATM'!$A$2:$B$894,2,0)</f>
        <v xml:space="preserve">ATM Autobanco Oficina La Vega I </v>
      </c>
      <c r="H24" s="98" t="str">
        <f>VLOOKUP(E24,VIP!$A$2:$O16344,7,FALSE)</f>
        <v>Si</v>
      </c>
      <c r="I24" s="98" t="str">
        <f>VLOOKUP(E24,VIP!$A$2:$O8309,8,FALSE)</f>
        <v>Si</v>
      </c>
      <c r="J24" s="98" t="str">
        <f>VLOOKUP(E24,VIP!$A$2:$O8259,8,FALSE)</f>
        <v>Si</v>
      </c>
      <c r="K24" s="98" t="str">
        <f>VLOOKUP(E24,VIP!$A$2:$O11833,6,0)</f>
        <v>NO</v>
      </c>
      <c r="L24" s="106" t="s">
        <v>2463</v>
      </c>
      <c r="M24" s="120" t="s">
        <v>2502</v>
      </c>
      <c r="N24" s="164" t="s">
        <v>2503</v>
      </c>
      <c r="O24" s="102" t="s">
        <v>2501</v>
      </c>
      <c r="P24" s="102"/>
      <c r="Q24" s="121">
        <v>44225.424305555556</v>
      </c>
    </row>
    <row r="25" spans="1:17" ht="18" x14ac:dyDescent="0.25">
      <c r="A25" s="102" t="str">
        <f>VLOOKUP(E25,'LISTADO ATM'!$A$2:$C$895,3,0)</f>
        <v>DISTRITO NACIONAL</v>
      </c>
      <c r="B25" s="111">
        <v>335774811</v>
      </c>
      <c r="C25" s="103">
        <v>44224.566168981481</v>
      </c>
      <c r="D25" s="102" t="s">
        <v>2189</v>
      </c>
      <c r="E25" s="99">
        <v>951</v>
      </c>
      <c r="F25" s="84" t="str">
        <f>VLOOKUP(E25,VIP!$A$2:$O11422,2,0)</f>
        <v>DRBR203</v>
      </c>
      <c r="G25" s="98" t="str">
        <f>VLOOKUP(E25,'LISTADO ATM'!$A$2:$B$894,2,0)</f>
        <v xml:space="preserve">ATM Oficina Plaza Haché JFK </v>
      </c>
      <c r="H25" s="98" t="str">
        <f>VLOOKUP(E25,VIP!$A$2:$O16342,7,FALSE)</f>
        <v>Si</v>
      </c>
      <c r="I25" s="98" t="str">
        <f>VLOOKUP(E25,VIP!$A$2:$O8307,8,FALSE)</f>
        <v>Si</v>
      </c>
      <c r="J25" s="98" t="str">
        <f>VLOOKUP(E25,VIP!$A$2:$O8257,8,FALSE)</f>
        <v>Si</v>
      </c>
      <c r="K25" s="98" t="str">
        <f>VLOOKUP(E25,VIP!$A$2:$O11831,6,0)</f>
        <v>NO</v>
      </c>
      <c r="L25" s="106" t="s">
        <v>2228</v>
      </c>
      <c r="M25" s="165" t="s">
        <v>2502</v>
      </c>
      <c r="N25" s="104" t="s">
        <v>2497</v>
      </c>
      <c r="O25" s="102" t="s">
        <v>2483</v>
      </c>
      <c r="P25" s="102"/>
      <c r="Q25" s="164">
        <v>44225.856249999997</v>
      </c>
    </row>
    <row r="26" spans="1:17" ht="18" x14ac:dyDescent="0.25">
      <c r="A26" s="102" t="str">
        <f>VLOOKUP(E26,'LISTADO ATM'!$A$2:$C$895,3,0)</f>
        <v>DISTRITO NACIONAL</v>
      </c>
      <c r="B26" s="111">
        <v>335774829</v>
      </c>
      <c r="C26" s="103">
        <v>44224.575648148151</v>
      </c>
      <c r="D26" s="102" t="s">
        <v>2189</v>
      </c>
      <c r="E26" s="99">
        <v>35</v>
      </c>
      <c r="F26" s="84" t="str">
        <f>VLOOKUP(E26,VIP!$A$2:$O11444,2,0)</f>
        <v>DRBR035</v>
      </c>
      <c r="G26" s="98" t="str">
        <f>VLOOKUP(E26,'LISTADO ATM'!$A$2:$B$894,2,0)</f>
        <v xml:space="preserve">ATM Dirección General de Aduanas I </v>
      </c>
      <c r="H26" s="98" t="str">
        <f>VLOOKUP(E26,VIP!$A$2:$O16364,7,FALSE)</f>
        <v>Si</v>
      </c>
      <c r="I26" s="98" t="str">
        <f>VLOOKUP(E26,VIP!$A$2:$O8329,8,FALSE)</f>
        <v>Si</v>
      </c>
      <c r="J26" s="98" t="str">
        <f>VLOOKUP(E26,VIP!$A$2:$O8279,8,FALSE)</f>
        <v>Si</v>
      </c>
      <c r="K26" s="98" t="str">
        <f>VLOOKUP(E26,VIP!$A$2:$O11853,6,0)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NORTE</v>
      </c>
      <c r="B27" s="111">
        <v>335774911</v>
      </c>
      <c r="C27" s="103">
        <v>44224.603020833332</v>
      </c>
      <c r="D27" s="102" t="s">
        <v>2498</v>
      </c>
      <c r="E27" s="99">
        <v>779</v>
      </c>
      <c r="F27" s="84" t="str">
        <f>VLOOKUP(E27,VIP!$A$2:$O11439,2,0)</f>
        <v>DRBR206</v>
      </c>
      <c r="G27" s="98" t="str">
        <f>VLOOKUP(E27,'LISTADO ATM'!$A$2:$B$894,2,0)</f>
        <v xml:space="preserve">ATM Zona Franca Esperanza I (Mao) </v>
      </c>
      <c r="H27" s="98" t="str">
        <f>VLOOKUP(E27,VIP!$A$2:$O16359,7,FALSE)</f>
        <v>Si</v>
      </c>
      <c r="I27" s="98" t="str">
        <f>VLOOKUP(E27,VIP!$A$2:$O8324,8,FALSE)</f>
        <v>Si</v>
      </c>
      <c r="J27" s="98" t="str">
        <f>VLOOKUP(E27,VIP!$A$2:$O8274,8,FALSE)</f>
        <v>Si</v>
      </c>
      <c r="K27" s="98" t="str">
        <f>VLOOKUP(E27,VIP!$A$2:$O11848,6,0)</f>
        <v>NO</v>
      </c>
      <c r="L27" s="106" t="s">
        <v>2466</v>
      </c>
      <c r="M27" s="120" t="s">
        <v>2502</v>
      </c>
      <c r="N27" s="104" t="s">
        <v>2481</v>
      </c>
      <c r="O27" s="102" t="s">
        <v>2499</v>
      </c>
      <c r="P27" s="102"/>
      <c r="Q27" s="121">
        <v>44225.451388888891</v>
      </c>
    </row>
    <row r="28" spans="1:17" ht="18" x14ac:dyDescent="0.25">
      <c r="A28" s="102" t="str">
        <f>VLOOKUP(E28,'LISTADO ATM'!$A$2:$C$895,3,0)</f>
        <v>ESTE</v>
      </c>
      <c r="B28" s="111">
        <v>335774924</v>
      </c>
      <c r="C28" s="103">
        <v>44224.604664351849</v>
      </c>
      <c r="D28" s="102" t="s">
        <v>2477</v>
      </c>
      <c r="E28" s="99">
        <v>795</v>
      </c>
      <c r="F28" s="84" t="str">
        <f>VLOOKUP(E28,VIP!$A$2:$O11438,2,0)</f>
        <v>DRBR795</v>
      </c>
      <c r="G28" s="98" t="str">
        <f>VLOOKUP(E28,'LISTADO ATM'!$A$2:$B$894,2,0)</f>
        <v xml:space="preserve">ATM UNP Guaymate (La Romana) </v>
      </c>
      <c r="H28" s="98" t="str">
        <f>VLOOKUP(E28,VIP!$A$2:$O16358,7,FALSE)</f>
        <v>Si</v>
      </c>
      <c r="I28" s="98" t="str">
        <f>VLOOKUP(E28,VIP!$A$2:$O8323,8,FALSE)</f>
        <v>Si</v>
      </c>
      <c r="J28" s="98" t="str">
        <f>VLOOKUP(E28,VIP!$A$2:$O8273,8,FALSE)</f>
        <v>Si</v>
      </c>
      <c r="K28" s="98" t="str">
        <f>VLOOKUP(E28,VIP!$A$2:$O11847,6,0)</f>
        <v>NO</v>
      </c>
      <c r="L28" s="106" t="s">
        <v>2466</v>
      </c>
      <c r="M28" s="120" t="s">
        <v>2502</v>
      </c>
      <c r="N28" s="104" t="s">
        <v>2481</v>
      </c>
      <c r="O28" s="102" t="s">
        <v>2482</v>
      </c>
      <c r="P28" s="102"/>
      <c r="Q28" s="121">
        <v>44225.645833333336</v>
      </c>
    </row>
    <row r="29" spans="1:17" ht="18" x14ac:dyDescent="0.25">
      <c r="A29" s="102" t="str">
        <f>VLOOKUP(E29,'LISTADO ATM'!$A$2:$C$895,3,0)</f>
        <v>DISTRITO NACIONAL</v>
      </c>
      <c r="B29" s="111">
        <v>335774939</v>
      </c>
      <c r="C29" s="103">
        <v>44224.609409722223</v>
      </c>
      <c r="D29" s="102" t="s">
        <v>2477</v>
      </c>
      <c r="E29" s="99">
        <v>875</v>
      </c>
      <c r="F29" s="84" t="str">
        <f>VLOOKUP(E29,VIP!$A$2:$O11436,2,0)</f>
        <v>DRBR875</v>
      </c>
      <c r="G29" s="98" t="str">
        <f>VLOOKUP(E29,'LISTADO ATM'!$A$2:$B$894,2,0)</f>
        <v xml:space="preserve">ATM Texaco Aut. Duarte KM 14 1/2 (Los Alcarrizos) </v>
      </c>
      <c r="H29" s="98" t="str">
        <f>VLOOKUP(E29,VIP!$A$2:$O16356,7,FALSE)</f>
        <v>Si</v>
      </c>
      <c r="I29" s="98" t="str">
        <f>VLOOKUP(E29,VIP!$A$2:$O8321,8,FALSE)</f>
        <v>Si</v>
      </c>
      <c r="J29" s="98" t="str">
        <f>VLOOKUP(E29,VIP!$A$2:$O8271,8,FALSE)</f>
        <v>Si</v>
      </c>
      <c r="K29" s="98" t="str">
        <f>VLOOKUP(E29,VIP!$A$2:$O11845,6,0)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335774945</v>
      </c>
      <c r="C30" s="103">
        <v>44224.61310185185</v>
      </c>
      <c r="D30" s="102" t="s">
        <v>2477</v>
      </c>
      <c r="E30" s="99">
        <v>889</v>
      </c>
      <c r="F30" s="84" t="str">
        <f>VLOOKUP(E30,VIP!$A$2:$O11434,2,0)</f>
        <v>DRBR889</v>
      </c>
      <c r="G30" s="98" t="str">
        <f>VLOOKUP(E30,'LISTADO ATM'!$A$2:$B$894,2,0)</f>
        <v>ATM Oficina Plaza Lama Máximo Gómez II</v>
      </c>
      <c r="H30" s="98" t="str">
        <f>VLOOKUP(E30,VIP!$A$2:$O16354,7,FALSE)</f>
        <v>Si</v>
      </c>
      <c r="I30" s="98" t="str">
        <f>VLOOKUP(E30,VIP!$A$2:$O8319,8,FALSE)</f>
        <v>Si</v>
      </c>
      <c r="J30" s="98" t="str">
        <f>VLOOKUP(E30,VIP!$A$2:$O8269,8,FALSE)</f>
        <v>Si</v>
      </c>
      <c r="K30" s="98" t="str">
        <f>VLOOKUP(E30,VIP!$A$2:$O11843,6,0)</f>
        <v>NO</v>
      </c>
      <c r="L30" s="106" t="s">
        <v>2430</v>
      </c>
      <c r="M30" s="120" t="s">
        <v>2502</v>
      </c>
      <c r="N30" s="104" t="s">
        <v>2481</v>
      </c>
      <c r="O30" s="102" t="s">
        <v>2482</v>
      </c>
      <c r="P30" s="102"/>
      <c r="Q30" s="164">
        <v>44225.810416666667</v>
      </c>
    </row>
    <row r="31" spans="1:17" ht="18" x14ac:dyDescent="0.25">
      <c r="A31" s="102" t="str">
        <f>VLOOKUP(E31,'LISTADO ATM'!$A$2:$C$895,3,0)</f>
        <v>DISTRITO NACIONAL</v>
      </c>
      <c r="B31" s="111">
        <v>335774964</v>
      </c>
      <c r="C31" s="103">
        <v>44224.628182870372</v>
      </c>
      <c r="D31" s="102" t="s">
        <v>2189</v>
      </c>
      <c r="E31" s="99">
        <v>769</v>
      </c>
      <c r="F31" s="84" t="str">
        <f>VLOOKUP(E31,VIP!$A$2:$O11432,2,0)</f>
        <v>DRBR769</v>
      </c>
      <c r="G31" s="98" t="str">
        <f>VLOOKUP(E31,'LISTADO ATM'!$A$2:$B$894,2,0)</f>
        <v>ATM UNP Pablo Mella Morales</v>
      </c>
      <c r="H31" s="98" t="str">
        <f>VLOOKUP(E31,VIP!$A$2:$O16352,7,FALSE)</f>
        <v>Si</v>
      </c>
      <c r="I31" s="98" t="str">
        <f>VLOOKUP(E31,VIP!$A$2:$O8317,8,FALSE)</f>
        <v>Si</v>
      </c>
      <c r="J31" s="98" t="str">
        <f>VLOOKUP(E31,VIP!$A$2:$O8267,8,FALSE)</f>
        <v>Si</v>
      </c>
      <c r="K31" s="98" t="str">
        <f>VLOOKUP(E31,VIP!$A$2:$O11841,6,0)</f>
        <v>NO</v>
      </c>
      <c r="L31" s="106" t="s">
        <v>2463</v>
      </c>
      <c r="M31" s="165" t="s">
        <v>2502</v>
      </c>
      <c r="N31" s="104" t="s">
        <v>2497</v>
      </c>
      <c r="O31" s="102" t="s">
        <v>2483</v>
      </c>
      <c r="P31" s="102"/>
      <c r="Q31" s="164">
        <v>44225.872916666667</v>
      </c>
    </row>
    <row r="32" spans="1:17" ht="18" x14ac:dyDescent="0.25">
      <c r="A32" s="102" t="str">
        <f>VLOOKUP(E32,'LISTADO ATM'!$A$2:$C$895,3,0)</f>
        <v>SUR</v>
      </c>
      <c r="B32" s="111">
        <v>335774968</v>
      </c>
      <c r="C32" s="103">
        <v>44224.629282407404</v>
      </c>
      <c r="D32" s="102" t="s">
        <v>2189</v>
      </c>
      <c r="E32" s="99">
        <v>48</v>
      </c>
      <c r="F32" s="84" t="str">
        <f>VLOOKUP(E32,VIP!$A$2:$O11431,2,0)</f>
        <v>DRBR048</v>
      </c>
      <c r="G32" s="98" t="str">
        <f>VLOOKUP(E32,'LISTADO ATM'!$A$2:$B$894,2,0)</f>
        <v xml:space="preserve">ATM Autoservicio Neiba I </v>
      </c>
      <c r="H32" s="98" t="str">
        <f>VLOOKUP(E32,VIP!$A$2:$O16351,7,FALSE)</f>
        <v>Si</v>
      </c>
      <c r="I32" s="98" t="str">
        <f>VLOOKUP(E32,VIP!$A$2:$O8316,8,FALSE)</f>
        <v>Si</v>
      </c>
      <c r="J32" s="98" t="str">
        <f>VLOOKUP(E32,VIP!$A$2:$O8266,8,FALSE)</f>
        <v>Si</v>
      </c>
      <c r="K32" s="98" t="str">
        <f>VLOOKUP(E32,VIP!$A$2:$O11840,6,0)</f>
        <v>SI</v>
      </c>
      <c r="L32" s="106" t="s">
        <v>2463</v>
      </c>
      <c r="M32" s="120" t="s">
        <v>2502</v>
      </c>
      <c r="N32" s="121" t="s">
        <v>2503</v>
      </c>
      <c r="O32" s="102" t="s">
        <v>2483</v>
      </c>
      <c r="P32" s="102"/>
      <c r="Q32" s="121">
        <v>44225.621527777781</v>
      </c>
    </row>
    <row r="33" spans="1:17" ht="18" x14ac:dyDescent="0.25">
      <c r="A33" s="102" t="str">
        <f>VLOOKUP(E33,'LISTADO ATM'!$A$2:$C$895,3,0)</f>
        <v>NORTE</v>
      </c>
      <c r="B33" s="111">
        <v>335774970</v>
      </c>
      <c r="C33" s="103">
        <v>44224.629814814813</v>
      </c>
      <c r="D33" s="102" t="s">
        <v>2190</v>
      </c>
      <c r="E33" s="99">
        <v>877</v>
      </c>
      <c r="F33" s="84" t="str">
        <f>VLOOKUP(E33,VIP!$A$2:$O11430,2,0)</f>
        <v>DRBR877</v>
      </c>
      <c r="G33" s="98" t="str">
        <f>VLOOKUP(E33,'LISTADO ATM'!$A$2:$B$894,2,0)</f>
        <v xml:space="preserve">ATM Estación Los Samanes (Ranchito, La Vega) </v>
      </c>
      <c r="H33" s="98" t="str">
        <f>VLOOKUP(E33,VIP!$A$2:$O16350,7,FALSE)</f>
        <v>Si</v>
      </c>
      <c r="I33" s="98" t="str">
        <f>VLOOKUP(E33,VIP!$A$2:$O8315,8,FALSE)</f>
        <v>Si</v>
      </c>
      <c r="J33" s="98" t="str">
        <f>VLOOKUP(E33,VIP!$A$2:$O8265,8,FALSE)</f>
        <v>Si</v>
      </c>
      <c r="K33" s="98" t="str">
        <f>VLOOKUP(E33,VIP!$A$2:$O11839,6,0)</f>
        <v>NO</v>
      </c>
      <c r="L33" s="106" t="s">
        <v>2463</v>
      </c>
      <c r="M33" s="120" t="s">
        <v>2502</v>
      </c>
      <c r="N33" s="121" t="s">
        <v>2503</v>
      </c>
      <c r="O33" s="102" t="s">
        <v>2501</v>
      </c>
      <c r="P33" s="102"/>
      <c r="Q33" s="121">
        <v>44225.62222222222</v>
      </c>
    </row>
    <row r="34" spans="1:17" ht="18" x14ac:dyDescent="0.25">
      <c r="A34" s="102" t="str">
        <f>VLOOKUP(E34,'LISTADO ATM'!$A$2:$C$895,3,0)</f>
        <v>DISTRITO NACIONAL</v>
      </c>
      <c r="B34" s="111">
        <v>335774981</v>
      </c>
      <c r="C34" s="103">
        <v>44224.631944444445</v>
      </c>
      <c r="D34" s="102" t="s">
        <v>2477</v>
      </c>
      <c r="E34" s="99">
        <v>267</v>
      </c>
      <c r="F34" s="84" t="str">
        <f>VLOOKUP(E34,VIP!$A$2:$O11429,2,0)</f>
        <v>DRBR267</v>
      </c>
      <c r="G34" s="98" t="str">
        <f>VLOOKUP(E34,'LISTADO ATM'!$A$2:$B$894,2,0)</f>
        <v xml:space="preserve">ATM Centro de Caja México </v>
      </c>
      <c r="H34" s="98" t="str">
        <f>VLOOKUP(E34,VIP!$A$2:$O16349,7,FALSE)</f>
        <v>Si</v>
      </c>
      <c r="I34" s="98" t="str">
        <f>VLOOKUP(E34,VIP!$A$2:$O8314,8,FALSE)</f>
        <v>Si</v>
      </c>
      <c r="J34" s="98" t="str">
        <f>VLOOKUP(E34,VIP!$A$2:$O8264,8,FALSE)</f>
        <v>Si</v>
      </c>
      <c r="K34" s="98" t="str">
        <f>VLOOKUP(E34,VIP!$A$2:$O11838,6,0)</f>
        <v>NO</v>
      </c>
      <c r="L34" s="106" t="s">
        <v>2466</v>
      </c>
      <c r="M34" s="120" t="s">
        <v>2502</v>
      </c>
      <c r="N34" s="104" t="s">
        <v>2481</v>
      </c>
      <c r="O34" s="102" t="s">
        <v>2482</v>
      </c>
      <c r="P34" s="102"/>
      <c r="Q34" s="121">
        <v>44225.645833333336</v>
      </c>
    </row>
    <row r="35" spans="1:17" ht="18" x14ac:dyDescent="0.25">
      <c r="A35" s="102" t="str">
        <f>VLOOKUP(E35,'LISTADO ATM'!$A$2:$C$895,3,0)</f>
        <v>DISTRITO NACIONAL</v>
      </c>
      <c r="B35" s="111">
        <v>335774986</v>
      </c>
      <c r="C35" s="103">
        <v>44224.632581018515</v>
      </c>
      <c r="D35" s="102" t="s">
        <v>2477</v>
      </c>
      <c r="E35" s="99">
        <v>302</v>
      </c>
      <c r="F35" s="84" t="str">
        <f>VLOOKUP(E35,VIP!$A$2:$O11428,2,0)</f>
        <v>DRBR302</v>
      </c>
      <c r="G35" s="98" t="str">
        <f>VLOOKUP(E35,'LISTADO ATM'!$A$2:$B$894,2,0)</f>
        <v xml:space="preserve">ATM S/M Aprezio Los Mameyes  </v>
      </c>
      <c r="H35" s="98" t="str">
        <f>VLOOKUP(E35,VIP!$A$2:$O16348,7,FALSE)</f>
        <v>Si</v>
      </c>
      <c r="I35" s="98" t="str">
        <f>VLOOKUP(E35,VIP!$A$2:$O8313,8,FALSE)</f>
        <v>Si</v>
      </c>
      <c r="J35" s="98" t="str">
        <f>VLOOKUP(E35,VIP!$A$2:$O8263,8,FALSE)</f>
        <v>Si</v>
      </c>
      <c r="K35" s="98" t="str">
        <f>VLOOKUP(E35,VIP!$A$2:$O11837,6,0)</f>
        <v>NO</v>
      </c>
      <c r="L35" s="106" t="s">
        <v>2466</v>
      </c>
      <c r="M35" s="120" t="s">
        <v>2502</v>
      </c>
      <c r="N35" s="104" t="s">
        <v>2481</v>
      </c>
      <c r="O35" s="102" t="s">
        <v>2482</v>
      </c>
      <c r="P35" s="102"/>
      <c r="Q35" s="164">
        <v>44225.793749999997</v>
      </c>
    </row>
    <row r="36" spans="1:17" ht="18" x14ac:dyDescent="0.25">
      <c r="A36" s="102" t="str">
        <f>VLOOKUP(E36,'LISTADO ATM'!$A$2:$C$895,3,0)</f>
        <v>NORTE</v>
      </c>
      <c r="B36" s="111">
        <v>335775036</v>
      </c>
      <c r="C36" s="103">
        <v>44224.646608796298</v>
      </c>
      <c r="D36" s="102" t="s">
        <v>2190</v>
      </c>
      <c r="E36" s="99">
        <v>538</v>
      </c>
      <c r="F36" s="84" t="str">
        <f>VLOOKUP(E36,VIP!$A$2:$O11427,2,0)</f>
        <v>DRBR538</v>
      </c>
      <c r="G36" s="98" t="str">
        <f>VLOOKUP(E36,'LISTADO ATM'!$A$2:$B$894,2,0)</f>
        <v>ATM  Autoservicio San Fco. Macorís</v>
      </c>
      <c r="H36" s="98" t="str">
        <f>VLOOKUP(E36,VIP!$A$2:$O16347,7,FALSE)</f>
        <v>Si</v>
      </c>
      <c r="I36" s="98" t="str">
        <f>VLOOKUP(E36,VIP!$A$2:$O8312,8,FALSE)</f>
        <v>Si</v>
      </c>
      <c r="J36" s="98" t="str">
        <f>VLOOKUP(E36,VIP!$A$2:$O8262,8,FALSE)</f>
        <v>Si</v>
      </c>
      <c r="K36" s="98" t="str">
        <f>VLOOKUP(E36,VIP!$A$2:$O11836,6,0)</f>
        <v>NO</v>
      </c>
      <c r="L36" s="106" t="s">
        <v>2228</v>
      </c>
      <c r="M36" s="120" t="s">
        <v>2502</v>
      </c>
      <c r="N36" s="121" t="s">
        <v>2503</v>
      </c>
      <c r="O36" s="102" t="s">
        <v>2501</v>
      </c>
      <c r="P36" s="102"/>
      <c r="Q36" s="121">
        <v>44225.61041666667</v>
      </c>
    </row>
    <row r="37" spans="1:17" ht="18" x14ac:dyDescent="0.25">
      <c r="A37" s="102" t="str">
        <f>VLOOKUP(E37,'LISTADO ATM'!$A$2:$C$895,3,0)</f>
        <v>DISTRITO NACIONAL</v>
      </c>
      <c r="B37" s="111">
        <v>335775039</v>
      </c>
      <c r="C37" s="103">
        <v>44224.647326388891</v>
      </c>
      <c r="D37" s="102" t="s">
        <v>2477</v>
      </c>
      <c r="E37" s="99">
        <v>813</v>
      </c>
      <c r="F37" s="84" t="str">
        <f>VLOOKUP(E37,VIP!$A$2:$O11426,2,0)</f>
        <v>DRBR815</v>
      </c>
      <c r="G37" s="98" t="str">
        <f>VLOOKUP(E37,'LISTADO ATM'!$A$2:$B$894,2,0)</f>
        <v>ATM Occidental Mall</v>
      </c>
      <c r="H37" s="98" t="str">
        <f>VLOOKUP(E37,VIP!$A$2:$O16346,7,FALSE)</f>
        <v>Si</v>
      </c>
      <c r="I37" s="98" t="str">
        <f>VLOOKUP(E37,VIP!$A$2:$O8311,8,FALSE)</f>
        <v>Si</v>
      </c>
      <c r="J37" s="98" t="str">
        <f>VLOOKUP(E37,VIP!$A$2:$O8261,8,FALSE)</f>
        <v>Si</v>
      </c>
      <c r="K37" s="98" t="str">
        <f>VLOOKUP(E37,VIP!$A$2:$O11835,6,0)</f>
        <v>NO</v>
      </c>
      <c r="L37" s="106" t="s">
        <v>2430</v>
      </c>
      <c r="M37" s="120" t="s">
        <v>2502</v>
      </c>
      <c r="N37" s="104" t="s">
        <v>2481</v>
      </c>
      <c r="O37" s="102" t="s">
        <v>2482</v>
      </c>
      <c r="P37" s="102"/>
      <c r="Q37" s="121">
        <v>44225.645833333336</v>
      </c>
    </row>
    <row r="38" spans="1:17" ht="18" x14ac:dyDescent="0.25">
      <c r="A38" s="102" t="str">
        <f>VLOOKUP(E38,'LISTADO ATM'!$A$2:$C$895,3,0)</f>
        <v>NORTE</v>
      </c>
      <c r="B38" s="111">
        <v>335775044</v>
      </c>
      <c r="C38" s="103">
        <v>44224.648252314815</v>
      </c>
      <c r="D38" s="102" t="s">
        <v>2190</v>
      </c>
      <c r="E38" s="99">
        <v>679</v>
      </c>
      <c r="F38" s="84" t="str">
        <f>VLOOKUP(E38,VIP!$A$2:$O11424,2,0)</f>
        <v>DRBR679</v>
      </c>
      <c r="G38" s="98" t="str">
        <f>VLOOKUP(E38,'LISTADO ATM'!$A$2:$B$894,2,0)</f>
        <v>ATM Base Aerea Puerto Plata</v>
      </c>
      <c r="H38" s="98" t="str">
        <f>VLOOKUP(E38,VIP!$A$2:$O16344,7,FALSE)</f>
        <v>Si</v>
      </c>
      <c r="I38" s="98" t="str">
        <f>VLOOKUP(E38,VIP!$A$2:$O8309,8,FALSE)</f>
        <v>Si</v>
      </c>
      <c r="J38" s="98" t="str">
        <f>VLOOKUP(E38,VIP!$A$2:$O8259,8,FALSE)</f>
        <v>Si</v>
      </c>
      <c r="K38" s="98" t="str">
        <f>VLOOKUP(E38,VIP!$A$2:$O11833,6,0)</f>
        <v>NO</v>
      </c>
      <c r="L38" s="106" t="s">
        <v>2463</v>
      </c>
      <c r="M38" s="120" t="s">
        <v>2502</v>
      </c>
      <c r="N38" s="121" t="s">
        <v>2503</v>
      </c>
      <c r="O38" s="102" t="s">
        <v>2501</v>
      </c>
      <c r="P38" s="102"/>
      <c r="Q38" s="121">
        <v>44225.62222222222</v>
      </c>
    </row>
    <row r="39" spans="1:17" ht="18" x14ac:dyDescent="0.25">
      <c r="A39" s="102" t="str">
        <f>VLOOKUP(E39,'LISTADO ATM'!$A$2:$C$895,3,0)</f>
        <v>NORTE</v>
      </c>
      <c r="B39" s="111">
        <v>335775048</v>
      </c>
      <c r="C39" s="103">
        <v>44224.649629629632</v>
      </c>
      <c r="D39" s="102" t="s">
        <v>2494</v>
      </c>
      <c r="E39" s="99">
        <v>950</v>
      </c>
      <c r="F39" s="84" t="str">
        <f>VLOOKUP(E39,VIP!$A$2:$O11423,2,0)</f>
        <v>DRBR12G</v>
      </c>
      <c r="G39" s="98" t="str">
        <f>VLOOKUP(E39,'LISTADO ATM'!$A$2:$B$894,2,0)</f>
        <v xml:space="preserve">ATM Oficina Monterrico </v>
      </c>
      <c r="H39" s="98" t="str">
        <f>VLOOKUP(E39,VIP!$A$2:$O16343,7,FALSE)</f>
        <v>Si</v>
      </c>
      <c r="I39" s="98" t="str">
        <f>VLOOKUP(E39,VIP!$A$2:$O8308,8,FALSE)</f>
        <v>Si</v>
      </c>
      <c r="J39" s="98" t="str">
        <f>VLOOKUP(E39,VIP!$A$2:$O8258,8,FALSE)</f>
        <v>Si</v>
      </c>
      <c r="K39" s="98" t="str">
        <f>VLOOKUP(E39,VIP!$A$2:$O11832,6,0)</f>
        <v>SI</v>
      </c>
      <c r="L39" s="106" t="s">
        <v>2430</v>
      </c>
      <c r="M39" s="120" t="s">
        <v>2502</v>
      </c>
      <c r="N39" s="164" t="s">
        <v>2503</v>
      </c>
      <c r="O39" s="102" t="s">
        <v>2495</v>
      </c>
      <c r="P39" s="102"/>
      <c r="Q39" s="121">
        <v>44225.451388888891</v>
      </c>
    </row>
    <row r="40" spans="1:17" ht="18" x14ac:dyDescent="0.25">
      <c r="A40" s="102" t="str">
        <f>VLOOKUP(E40,'LISTADO ATM'!$A$2:$C$895,3,0)</f>
        <v>DISTRITO NACIONAL</v>
      </c>
      <c r="B40" s="111">
        <v>335775108</v>
      </c>
      <c r="C40" s="103">
        <v>44224.676435185182</v>
      </c>
      <c r="D40" s="102" t="s">
        <v>2477</v>
      </c>
      <c r="E40" s="99">
        <v>29</v>
      </c>
      <c r="F40" s="84" t="str">
        <f>VLOOKUP(E40,VIP!$A$2:$O11433,2,0)</f>
        <v>DRBR029</v>
      </c>
      <c r="G40" s="98" t="str">
        <f>VLOOKUP(E40,'LISTADO ATM'!$A$2:$B$894,2,0)</f>
        <v xml:space="preserve">ATM AFP </v>
      </c>
      <c r="H40" s="98" t="str">
        <f>VLOOKUP(E40,VIP!$A$2:$O16353,7,FALSE)</f>
        <v>Si</v>
      </c>
      <c r="I40" s="98" t="str">
        <f>VLOOKUP(E40,VIP!$A$2:$O8318,8,FALSE)</f>
        <v>Si</v>
      </c>
      <c r="J40" s="98" t="str">
        <f>VLOOKUP(E40,VIP!$A$2:$O8268,8,FALSE)</f>
        <v>Si</v>
      </c>
      <c r="K40" s="98" t="str">
        <f>VLOOKUP(E40,VIP!$A$2:$O11842,6,0)</f>
        <v>NO</v>
      </c>
      <c r="L40" s="106" t="s">
        <v>2430</v>
      </c>
      <c r="M40" s="120" t="s">
        <v>2502</v>
      </c>
      <c r="N40" s="104" t="s">
        <v>2481</v>
      </c>
      <c r="O40" s="102" t="s">
        <v>2482</v>
      </c>
      <c r="P40" s="102"/>
      <c r="Q40" s="164">
        <v>44225.831944444442</v>
      </c>
    </row>
    <row r="41" spans="1:17" ht="18" x14ac:dyDescent="0.25">
      <c r="A41" s="102" t="str">
        <f>VLOOKUP(E41,'LISTADO ATM'!$A$2:$C$895,3,0)</f>
        <v>NORTE</v>
      </c>
      <c r="B41" s="111">
        <v>335775111</v>
      </c>
      <c r="C41" s="103">
        <v>44224.679212962961</v>
      </c>
      <c r="D41" s="102" t="s">
        <v>2494</v>
      </c>
      <c r="E41" s="99">
        <v>687</v>
      </c>
      <c r="F41" s="84" t="str">
        <f>VLOOKUP(E41,VIP!$A$2:$O11432,2,0)</f>
        <v>DRBR687</v>
      </c>
      <c r="G41" s="98" t="str">
        <f>VLOOKUP(E41,'LISTADO ATM'!$A$2:$B$894,2,0)</f>
        <v>ATM Oficina Monterrico II</v>
      </c>
      <c r="H41" s="98" t="str">
        <f>VLOOKUP(E41,VIP!$A$2:$O16352,7,FALSE)</f>
        <v>NO</v>
      </c>
      <c r="I41" s="98" t="str">
        <f>VLOOKUP(E41,VIP!$A$2:$O8317,8,FALSE)</f>
        <v>NO</v>
      </c>
      <c r="J41" s="98" t="str">
        <f>VLOOKUP(E41,VIP!$A$2:$O8267,8,FALSE)</f>
        <v>NO</v>
      </c>
      <c r="K41" s="98" t="str">
        <f>VLOOKUP(E41,VIP!$A$2:$O11841,6,0)</f>
        <v>SI</v>
      </c>
      <c r="L41" s="106" t="s">
        <v>2430</v>
      </c>
      <c r="M41" s="120" t="s">
        <v>2502</v>
      </c>
      <c r="N41" s="164" t="s">
        <v>2503</v>
      </c>
      <c r="O41" s="102" t="s">
        <v>2495</v>
      </c>
      <c r="P41" s="102"/>
      <c r="Q41" s="121">
        <v>44225.451388888891</v>
      </c>
    </row>
    <row r="42" spans="1:17" ht="18" x14ac:dyDescent="0.25">
      <c r="A42" s="102" t="str">
        <f>VLOOKUP(E42,'LISTADO ATM'!$A$2:$C$895,3,0)</f>
        <v>DISTRITO NACIONAL</v>
      </c>
      <c r="B42" s="111">
        <v>335775113</v>
      </c>
      <c r="C42" s="103">
        <v>44224.681284722225</v>
      </c>
      <c r="D42" s="102" t="s">
        <v>2477</v>
      </c>
      <c r="E42" s="99">
        <v>724</v>
      </c>
      <c r="F42" s="84" t="str">
        <f>VLOOKUP(E42,VIP!$A$2:$O11431,2,0)</f>
        <v>DRBR997</v>
      </c>
      <c r="G42" s="98" t="str">
        <f>VLOOKUP(E42,'LISTADO ATM'!$A$2:$B$894,2,0)</f>
        <v xml:space="preserve">ATM El Huacal I </v>
      </c>
      <c r="H42" s="98" t="str">
        <f>VLOOKUP(E42,VIP!$A$2:$O16351,7,FALSE)</f>
        <v>Si</v>
      </c>
      <c r="I42" s="98" t="str">
        <f>VLOOKUP(E42,VIP!$A$2:$O8316,8,FALSE)</f>
        <v>Si</v>
      </c>
      <c r="J42" s="98" t="str">
        <f>VLOOKUP(E42,VIP!$A$2:$O8266,8,FALSE)</f>
        <v>Si</v>
      </c>
      <c r="K42" s="98" t="str">
        <f>VLOOKUP(E42,VIP!$A$2:$O11840,6,0)</f>
        <v>NO</v>
      </c>
      <c r="L42" s="106" t="s">
        <v>2466</v>
      </c>
      <c r="M42" s="120" t="s">
        <v>2502</v>
      </c>
      <c r="N42" s="104" t="s">
        <v>2481</v>
      </c>
      <c r="O42" s="102" t="s">
        <v>2482</v>
      </c>
      <c r="P42" s="102"/>
      <c r="Q42" s="121">
        <v>44225.645833333336</v>
      </c>
    </row>
    <row r="43" spans="1:17" ht="18" x14ac:dyDescent="0.25">
      <c r="A43" s="102" t="str">
        <f>VLOOKUP(E43,'LISTADO ATM'!$A$2:$C$895,3,0)</f>
        <v>DISTRITO NACIONAL</v>
      </c>
      <c r="B43" s="111">
        <v>335775174</v>
      </c>
      <c r="C43" s="103">
        <v>44224.722581018519</v>
      </c>
      <c r="D43" s="102" t="s">
        <v>2189</v>
      </c>
      <c r="E43" s="99">
        <v>821</v>
      </c>
      <c r="F43" s="84" t="str">
        <f>VLOOKUP(E43,VIP!$A$2:$O11430,2,0)</f>
        <v>DRBR821</v>
      </c>
      <c r="G43" s="98" t="str">
        <f>VLOOKUP(E43,'LISTADO ATM'!$A$2:$B$894,2,0)</f>
        <v xml:space="preserve">ATM S/M Bravo Churchill </v>
      </c>
      <c r="H43" s="98" t="str">
        <f>VLOOKUP(E43,VIP!$A$2:$O16350,7,FALSE)</f>
        <v>Si</v>
      </c>
      <c r="I43" s="98" t="str">
        <f>VLOOKUP(E43,VIP!$A$2:$O8315,8,FALSE)</f>
        <v>No</v>
      </c>
      <c r="J43" s="98" t="str">
        <f>VLOOKUP(E43,VIP!$A$2:$O8265,8,FALSE)</f>
        <v>No</v>
      </c>
      <c r="K43" s="98" t="str">
        <f>VLOOKUP(E43,VIP!$A$2:$O11839,6,0)</f>
        <v>SI</v>
      </c>
      <c r="L43" s="106" t="s">
        <v>2228</v>
      </c>
      <c r="M43" s="120" t="s">
        <v>2502</v>
      </c>
      <c r="N43" s="121" t="s">
        <v>2503</v>
      </c>
      <c r="O43" s="102" t="s">
        <v>2483</v>
      </c>
      <c r="P43" s="102"/>
      <c r="Q43" s="121">
        <v>44225.609722222223</v>
      </c>
    </row>
    <row r="44" spans="1:17" ht="18" x14ac:dyDescent="0.25">
      <c r="A44" s="102" t="str">
        <f>VLOOKUP(E44,'LISTADO ATM'!$A$2:$C$895,3,0)</f>
        <v>ESTE</v>
      </c>
      <c r="B44" s="111">
        <v>335775181</v>
      </c>
      <c r="C44" s="103">
        <v>44224.726030092592</v>
      </c>
      <c r="D44" s="102" t="s">
        <v>2189</v>
      </c>
      <c r="E44" s="99">
        <v>945</v>
      </c>
      <c r="F44" s="84" t="str">
        <f>VLOOKUP(E44,VIP!$A$2:$O11429,2,0)</f>
        <v>DRBR945</v>
      </c>
      <c r="G44" s="98" t="str">
        <f>VLOOKUP(E44,'LISTADO ATM'!$A$2:$B$894,2,0)</f>
        <v xml:space="preserve">ATM UNP El Valle (Hato Mayor) </v>
      </c>
      <c r="H44" s="98" t="str">
        <f>VLOOKUP(E44,VIP!$A$2:$O16349,7,FALSE)</f>
        <v>Si</v>
      </c>
      <c r="I44" s="98" t="str">
        <f>VLOOKUP(E44,VIP!$A$2:$O8314,8,FALSE)</f>
        <v>Si</v>
      </c>
      <c r="J44" s="98" t="str">
        <f>VLOOKUP(E44,VIP!$A$2:$O8264,8,FALSE)</f>
        <v>Si</v>
      </c>
      <c r="K44" s="98" t="str">
        <f>VLOOKUP(E44,VIP!$A$2:$O11838,6,0)</f>
        <v>NO</v>
      </c>
      <c r="L44" s="106" t="s">
        <v>2228</v>
      </c>
      <c r="M44" s="105" t="s">
        <v>2473</v>
      </c>
      <c r="N44" s="104" t="s">
        <v>2497</v>
      </c>
      <c r="O44" s="102" t="s">
        <v>2483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NORTE</v>
      </c>
      <c r="B45" s="111">
        <v>335775188</v>
      </c>
      <c r="C45" s="103">
        <v>44224.737453703703</v>
      </c>
      <c r="D45" s="102" t="s">
        <v>2494</v>
      </c>
      <c r="E45" s="99">
        <v>712</v>
      </c>
      <c r="F45" s="84" t="str">
        <f>VLOOKUP(E45,VIP!$A$2:$O11427,2,0)</f>
        <v>DRBR128</v>
      </c>
      <c r="G45" s="98" t="str">
        <f>VLOOKUP(E45,'LISTADO ATM'!$A$2:$B$894,2,0)</f>
        <v xml:space="preserve">ATM Oficina Imbert </v>
      </c>
      <c r="H45" s="98" t="str">
        <f>VLOOKUP(E45,VIP!$A$2:$O16347,7,FALSE)</f>
        <v>Si</v>
      </c>
      <c r="I45" s="98" t="str">
        <f>VLOOKUP(E45,VIP!$A$2:$O8312,8,FALSE)</f>
        <v>Si</v>
      </c>
      <c r="J45" s="98" t="str">
        <f>VLOOKUP(E45,VIP!$A$2:$O8262,8,FALSE)</f>
        <v>Si</v>
      </c>
      <c r="K45" s="98" t="str">
        <f>VLOOKUP(E45,VIP!$A$2:$O11836,6,0)</f>
        <v>SI</v>
      </c>
      <c r="L45" s="106" t="s">
        <v>2466</v>
      </c>
      <c r="M45" s="120" t="s">
        <v>2502</v>
      </c>
      <c r="N45" s="164" t="s">
        <v>2503</v>
      </c>
      <c r="O45" s="102" t="s">
        <v>2495</v>
      </c>
      <c r="P45" s="102"/>
      <c r="Q45" s="121">
        <v>44225.451388888891</v>
      </c>
    </row>
    <row r="46" spans="1:17" ht="18" x14ac:dyDescent="0.25">
      <c r="A46" s="102" t="str">
        <f>VLOOKUP(E46,'LISTADO ATM'!$A$2:$C$895,3,0)</f>
        <v>DISTRITO NACIONAL</v>
      </c>
      <c r="B46" s="111">
        <v>335775190</v>
      </c>
      <c r="C46" s="103">
        <v>44224.739699074074</v>
      </c>
      <c r="D46" s="102" t="s">
        <v>2477</v>
      </c>
      <c r="E46" s="99">
        <v>415</v>
      </c>
      <c r="F46" s="84" t="str">
        <f>VLOOKUP(E46,VIP!$A$2:$O11426,2,0)</f>
        <v>DRBR415</v>
      </c>
      <c r="G46" s="98" t="str">
        <f>VLOOKUP(E46,'LISTADO ATM'!$A$2:$B$894,2,0)</f>
        <v xml:space="preserve">ATM Autobanco San Martín I </v>
      </c>
      <c r="H46" s="98" t="str">
        <f>VLOOKUP(E46,VIP!$A$2:$O16346,7,FALSE)</f>
        <v>Si</v>
      </c>
      <c r="I46" s="98" t="str">
        <f>VLOOKUP(E46,VIP!$A$2:$O8311,8,FALSE)</f>
        <v>Si</v>
      </c>
      <c r="J46" s="98" t="str">
        <f>VLOOKUP(E46,VIP!$A$2:$O8261,8,FALSE)</f>
        <v>Si</v>
      </c>
      <c r="K46" s="98" t="str">
        <f>VLOOKUP(E46,VIP!$A$2:$O11835,6,0)</f>
        <v>NO</v>
      </c>
      <c r="L46" s="106" t="s">
        <v>2466</v>
      </c>
      <c r="M46" s="120" t="s">
        <v>2502</v>
      </c>
      <c r="N46" s="104" t="s">
        <v>2481</v>
      </c>
      <c r="O46" s="102" t="s">
        <v>2482</v>
      </c>
      <c r="P46" s="102"/>
      <c r="Q46" s="121">
        <v>44225.645833333336</v>
      </c>
    </row>
    <row r="47" spans="1:17" ht="18" x14ac:dyDescent="0.25">
      <c r="A47" s="102" t="str">
        <f>VLOOKUP(E47,'LISTADO ATM'!$A$2:$C$895,3,0)</f>
        <v>ESTE</v>
      </c>
      <c r="B47" s="111">
        <v>335775194</v>
      </c>
      <c r="C47" s="103">
        <v>44224.7421412037</v>
      </c>
      <c r="D47" s="102" t="s">
        <v>2477</v>
      </c>
      <c r="E47" s="99">
        <v>429</v>
      </c>
      <c r="F47" s="84" t="str">
        <f>VLOOKUP(E47,VIP!$A$2:$O11425,2,0)</f>
        <v>DRBR429</v>
      </c>
      <c r="G47" s="98" t="str">
        <f>VLOOKUP(E47,'LISTADO ATM'!$A$2:$B$894,2,0)</f>
        <v xml:space="preserve">ATM Oficina Jumbo La Romana </v>
      </c>
      <c r="H47" s="98" t="str">
        <f>VLOOKUP(E47,VIP!$A$2:$O16345,7,FALSE)</f>
        <v>Si</v>
      </c>
      <c r="I47" s="98" t="str">
        <f>VLOOKUP(E47,VIP!$A$2:$O8310,8,FALSE)</f>
        <v>Si</v>
      </c>
      <c r="J47" s="98" t="str">
        <f>VLOOKUP(E47,VIP!$A$2:$O8260,8,FALSE)</f>
        <v>Si</v>
      </c>
      <c r="K47" s="98" t="str">
        <f>VLOOKUP(E47,VIP!$A$2:$O11834,6,0)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335775205</v>
      </c>
      <c r="C48" s="103">
        <v>44224.750960648147</v>
      </c>
      <c r="D48" s="102" t="s">
        <v>2189</v>
      </c>
      <c r="E48" s="99">
        <v>359</v>
      </c>
      <c r="F48" s="84" t="str">
        <f>VLOOKUP(E48,VIP!$A$2:$O11424,2,0)</f>
        <v>DRBR359</v>
      </c>
      <c r="G48" s="98" t="str">
        <f>VLOOKUP(E48,'LISTADO ATM'!$A$2:$B$894,2,0)</f>
        <v>ATM S/M Bravo Ozama</v>
      </c>
      <c r="H48" s="98" t="str">
        <f>VLOOKUP(E48,VIP!$A$2:$O16344,7,FALSE)</f>
        <v>N/A</v>
      </c>
      <c r="I48" s="98" t="str">
        <f>VLOOKUP(E48,VIP!$A$2:$O8309,8,FALSE)</f>
        <v>N/A</v>
      </c>
      <c r="J48" s="98" t="str">
        <f>VLOOKUP(E48,VIP!$A$2:$O8259,8,FALSE)</f>
        <v>N/A</v>
      </c>
      <c r="K48" s="98" t="str">
        <f>VLOOKUP(E48,VIP!$A$2:$O11833,6,0)</f>
        <v>N/A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335775227</v>
      </c>
      <c r="C49" s="103">
        <v>44224.806666666664</v>
      </c>
      <c r="D49" s="102" t="s">
        <v>2494</v>
      </c>
      <c r="E49" s="99">
        <v>755</v>
      </c>
      <c r="F49" s="84" t="str">
        <f>VLOOKUP(E49,VIP!$A$2:$O11445,2,0)</f>
        <v>DRBR755</v>
      </c>
      <c r="G49" s="98" t="str">
        <f>VLOOKUP(E49,'LISTADO ATM'!$A$2:$B$894,2,0)</f>
        <v xml:space="preserve">ATM Oficina Galería del Este (Plaza) </v>
      </c>
      <c r="H49" s="98" t="str">
        <f>VLOOKUP(E49,VIP!$A$2:$O16365,7,FALSE)</f>
        <v>Si</v>
      </c>
      <c r="I49" s="98" t="str">
        <f>VLOOKUP(E49,VIP!$A$2:$O8330,8,FALSE)</f>
        <v>Si</v>
      </c>
      <c r="J49" s="98" t="str">
        <f>VLOOKUP(E49,VIP!$A$2:$O8280,8,FALSE)</f>
        <v>Si</v>
      </c>
      <c r="K49" s="98" t="str">
        <f>VLOOKUP(E49,VIP!$A$2:$O11854,6,0)</f>
        <v>NO</v>
      </c>
      <c r="L49" s="106" t="s">
        <v>2430</v>
      </c>
      <c r="M49" s="120" t="s">
        <v>2502</v>
      </c>
      <c r="N49" s="164" t="s">
        <v>2503</v>
      </c>
      <c r="O49" s="102" t="s">
        <v>2495</v>
      </c>
      <c r="P49" s="102"/>
      <c r="Q49" s="121">
        <v>44225.645833333336</v>
      </c>
    </row>
    <row r="50" spans="1:17" ht="18" x14ac:dyDescent="0.25">
      <c r="A50" s="102" t="str">
        <f>VLOOKUP(E50,'LISTADO ATM'!$A$2:$C$895,3,0)</f>
        <v>DISTRITO NACIONAL</v>
      </c>
      <c r="B50" s="111">
        <v>335775228</v>
      </c>
      <c r="C50" s="103">
        <v>44224.808472222219</v>
      </c>
      <c r="D50" s="102" t="s">
        <v>2477</v>
      </c>
      <c r="E50" s="99">
        <v>407</v>
      </c>
      <c r="F50" s="84" t="str">
        <f>VLOOKUP(E50,VIP!$A$2:$O11444,2,0)</f>
        <v>DRBR407</v>
      </c>
      <c r="G50" s="98" t="str">
        <f>VLOOKUP(E50,'LISTADO ATM'!$A$2:$B$894,2,0)</f>
        <v xml:space="preserve">ATM Multicentro La Sirena Villa Mella </v>
      </c>
      <c r="H50" s="98" t="str">
        <f>VLOOKUP(E50,VIP!$A$2:$O16364,7,FALSE)</f>
        <v>Si</v>
      </c>
      <c r="I50" s="98" t="str">
        <f>VLOOKUP(E50,VIP!$A$2:$O8329,8,FALSE)</f>
        <v>Si</v>
      </c>
      <c r="J50" s="98" t="str">
        <f>VLOOKUP(E50,VIP!$A$2:$O8279,8,FALSE)</f>
        <v>Si</v>
      </c>
      <c r="K50" s="98" t="str">
        <f>VLOOKUP(E50,VIP!$A$2:$O11853,6,0)</f>
        <v>NO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2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>
        <v>335775230</v>
      </c>
      <c r="C51" s="103">
        <v>44224.812847222223</v>
      </c>
      <c r="D51" s="102" t="s">
        <v>2189</v>
      </c>
      <c r="E51" s="99">
        <v>929</v>
      </c>
      <c r="F51" s="84" t="str">
        <f>VLOOKUP(E51,VIP!$A$2:$O11443,2,0)</f>
        <v>DRBR929</v>
      </c>
      <c r="G51" s="98" t="str">
        <f>VLOOKUP(E51,'LISTADO ATM'!$A$2:$B$894,2,0)</f>
        <v>ATM Autoservicio Nacional El Conde</v>
      </c>
      <c r="H51" s="98" t="str">
        <f>VLOOKUP(E51,VIP!$A$2:$O16363,7,FALSE)</f>
        <v>Si</v>
      </c>
      <c r="I51" s="98" t="str">
        <f>VLOOKUP(E51,VIP!$A$2:$O8328,8,FALSE)</f>
        <v>Si</v>
      </c>
      <c r="J51" s="98" t="str">
        <f>VLOOKUP(E51,VIP!$A$2:$O8278,8,FALSE)</f>
        <v>Si</v>
      </c>
      <c r="K51" s="98" t="str">
        <f>VLOOKUP(E51,VIP!$A$2:$O11852,6,0)</f>
        <v>NO</v>
      </c>
      <c r="L51" s="106" t="s">
        <v>2228</v>
      </c>
      <c r="M51" s="105" t="s">
        <v>2473</v>
      </c>
      <c r="N51" s="104" t="s">
        <v>2497</v>
      </c>
      <c r="O51" s="102" t="s">
        <v>2483</v>
      </c>
      <c r="P51" s="102"/>
      <c r="Q51" s="105" t="s">
        <v>2228</v>
      </c>
    </row>
    <row r="52" spans="1:17" ht="18" x14ac:dyDescent="0.25">
      <c r="A52" s="102" t="str">
        <f>VLOOKUP(E52,'LISTADO ATM'!$A$2:$C$895,3,0)</f>
        <v>NORTE</v>
      </c>
      <c r="B52" s="111">
        <v>335775231</v>
      </c>
      <c r="C52" s="103">
        <v>44224.813935185186</v>
      </c>
      <c r="D52" s="102" t="s">
        <v>2190</v>
      </c>
      <c r="E52" s="99">
        <v>373</v>
      </c>
      <c r="F52" s="84" t="str">
        <f>VLOOKUP(E52,VIP!$A$2:$O11442,2,0)</f>
        <v>DRBR373</v>
      </c>
      <c r="G52" s="98" t="str">
        <f>VLOOKUP(E52,'LISTADO ATM'!$A$2:$B$894,2,0)</f>
        <v>S/M Tangui Nagua</v>
      </c>
      <c r="H52" s="98" t="str">
        <f>VLOOKUP(E52,VIP!$A$2:$O16362,7,FALSE)</f>
        <v>N/A</v>
      </c>
      <c r="I52" s="98" t="str">
        <f>VLOOKUP(E52,VIP!$A$2:$O8327,8,FALSE)</f>
        <v>N/A</v>
      </c>
      <c r="J52" s="98" t="str">
        <f>VLOOKUP(E52,VIP!$A$2:$O8277,8,FALSE)</f>
        <v>N/A</v>
      </c>
      <c r="K52" s="98" t="str">
        <f>VLOOKUP(E52,VIP!$A$2:$O11851,6,0)</f>
        <v>N/A</v>
      </c>
      <c r="L52" s="106" t="s">
        <v>2254</v>
      </c>
      <c r="M52" s="120" t="s">
        <v>2502</v>
      </c>
      <c r="N52" s="121" t="s">
        <v>2503</v>
      </c>
      <c r="O52" s="102" t="s">
        <v>2490</v>
      </c>
      <c r="P52" s="102"/>
      <c r="Q52" s="121">
        <v>44225.425000000003</v>
      </c>
    </row>
    <row r="53" spans="1:17" ht="18" x14ac:dyDescent="0.25">
      <c r="A53" s="102" t="str">
        <f>VLOOKUP(E53,'LISTADO ATM'!$A$2:$C$895,3,0)</f>
        <v>DISTRITO NACIONAL</v>
      </c>
      <c r="B53" s="111">
        <v>335775232</v>
      </c>
      <c r="C53" s="103">
        <v>44224.816006944442</v>
      </c>
      <c r="D53" s="102" t="s">
        <v>2189</v>
      </c>
      <c r="E53" s="99">
        <v>21</v>
      </c>
      <c r="F53" s="84" t="str">
        <f>VLOOKUP(E53,VIP!$A$2:$O11441,2,0)</f>
        <v>DRBR021</v>
      </c>
      <c r="G53" s="98" t="str">
        <f>VLOOKUP(E53,'LISTADO ATM'!$A$2:$B$894,2,0)</f>
        <v xml:space="preserve">ATM Oficina Mella </v>
      </c>
      <c r="H53" s="98" t="str">
        <f>VLOOKUP(E53,VIP!$A$2:$O16361,7,FALSE)</f>
        <v>Si</v>
      </c>
      <c r="I53" s="98" t="str">
        <f>VLOOKUP(E53,VIP!$A$2:$O8326,8,FALSE)</f>
        <v>No</v>
      </c>
      <c r="J53" s="98" t="str">
        <f>VLOOKUP(E53,VIP!$A$2:$O8276,8,FALSE)</f>
        <v>No</v>
      </c>
      <c r="K53" s="98" t="str">
        <f>VLOOKUP(E53,VIP!$A$2:$O11850,6,0)</f>
        <v>NO</v>
      </c>
      <c r="L53" s="106" t="s">
        <v>2254</v>
      </c>
      <c r="M53" s="120" t="s">
        <v>2502</v>
      </c>
      <c r="N53" s="121" t="s">
        <v>2503</v>
      </c>
      <c r="O53" s="102" t="s">
        <v>2483</v>
      </c>
      <c r="P53" s="102"/>
      <c r="Q53" s="121">
        <v>44225.424305555556</v>
      </c>
    </row>
    <row r="54" spans="1:17" ht="18" x14ac:dyDescent="0.25">
      <c r="A54" s="102" t="str">
        <f>VLOOKUP(E54,'LISTADO ATM'!$A$2:$C$895,3,0)</f>
        <v>NORTE</v>
      </c>
      <c r="B54" s="111">
        <v>335775234</v>
      </c>
      <c r="C54" s="103">
        <v>44224.821076388886</v>
      </c>
      <c r="D54" s="102" t="s">
        <v>2190</v>
      </c>
      <c r="E54" s="99">
        <v>894</v>
      </c>
      <c r="F54" s="84" t="str">
        <f>VLOOKUP(E54,VIP!$A$2:$O11440,2,0)</f>
        <v>DRBR894</v>
      </c>
      <c r="G54" s="98" t="str">
        <f>VLOOKUP(E54,'LISTADO ATM'!$A$2:$B$894,2,0)</f>
        <v>ATM Eco Petroleo Estero Hondo</v>
      </c>
      <c r="H54" s="98" t="str">
        <f>VLOOKUP(E54,VIP!$A$2:$O16360,7,FALSE)</f>
        <v>NO</v>
      </c>
      <c r="I54" s="98" t="str">
        <f>VLOOKUP(E54,VIP!$A$2:$O8325,8,FALSE)</f>
        <v>NO</v>
      </c>
      <c r="J54" s="98" t="str">
        <f>VLOOKUP(E54,VIP!$A$2:$O8275,8,FALSE)</f>
        <v>NO</v>
      </c>
      <c r="K54" s="98" t="str">
        <f>VLOOKUP(E54,VIP!$A$2:$O11849,6,0)</f>
        <v>NO</v>
      </c>
      <c r="L54" s="106" t="s">
        <v>2228</v>
      </c>
      <c r="M54" s="165" t="s">
        <v>2502</v>
      </c>
      <c r="N54" s="104" t="s">
        <v>2481</v>
      </c>
      <c r="O54" s="102" t="s">
        <v>2490</v>
      </c>
      <c r="P54" s="102"/>
      <c r="Q54" s="164">
        <v>44225.804166666669</v>
      </c>
    </row>
    <row r="55" spans="1:17" ht="18" x14ac:dyDescent="0.25">
      <c r="A55" s="102" t="str">
        <f>VLOOKUP(E55,'LISTADO ATM'!$A$2:$C$895,3,0)</f>
        <v>NORTE</v>
      </c>
      <c r="B55" s="111">
        <v>335775235</v>
      </c>
      <c r="C55" s="103">
        <v>44224.823703703703</v>
      </c>
      <c r="D55" s="102" t="s">
        <v>2190</v>
      </c>
      <c r="E55" s="99">
        <v>77</v>
      </c>
      <c r="F55" s="84" t="str">
        <f>VLOOKUP(E55,VIP!$A$2:$O11439,2,0)</f>
        <v>DRBR077</v>
      </c>
      <c r="G55" s="98" t="str">
        <f>VLOOKUP(E55,'LISTADO ATM'!$A$2:$B$894,2,0)</f>
        <v xml:space="preserve">ATM Oficina Cruce de Imbert </v>
      </c>
      <c r="H55" s="98" t="str">
        <f>VLOOKUP(E55,VIP!$A$2:$O16359,7,FALSE)</f>
        <v>Si</v>
      </c>
      <c r="I55" s="98" t="str">
        <f>VLOOKUP(E55,VIP!$A$2:$O8324,8,FALSE)</f>
        <v>Si</v>
      </c>
      <c r="J55" s="98" t="str">
        <f>VLOOKUP(E55,VIP!$A$2:$O8274,8,FALSE)</f>
        <v>Si</v>
      </c>
      <c r="K55" s="98" t="str">
        <f>VLOOKUP(E55,VIP!$A$2:$O11848,6,0)</f>
        <v>SI</v>
      </c>
      <c r="L55" s="106" t="s">
        <v>2463</v>
      </c>
      <c r="M55" s="120" t="s">
        <v>2502</v>
      </c>
      <c r="N55" s="121" t="s">
        <v>2503</v>
      </c>
      <c r="O55" s="102" t="s">
        <v>2490</v>
      </c>
      <c r="P55" s="102"/>
      <c r="Q55" s="121">
        <v>44225.429166666669</v>
      </c>
    </row>
    <row r="56" spans="1:17" ht="18" x14ac:dyDescent="0.25">
      <c r="A56" s="102" t="str">
        <f>VLOOKUP(E56,'LISTADO ATM'!$A$2:$C$895,3,0)</f>
        <v>SUR</v>
      </c>
      <c r="B56" s="111">
        <v>335775236</v>
      </c>
      <c r="C56" s="103">
        <v>44224.826006944444</v>
      </c>
      <c r="D56" s="102" t="s">
        <v>2189</v>
      </c>
      <c r="E56" s="99">
        <v>101</v>
      </c>
      <c r="F56" s="84" t="str">
        <f>VLOOKUP(E56,VIP!$A$2:$O11438,2,0)</f>
        <v>DRBR101</v>
      </c>
      <c r="G56" s="98" t="str">
        <f>VLOOKUP(E56,'LISTADO ATM'!$A$2:$B$894,2,0)</f>
        <v xml:space="preserve">ATM Oficina San Juan de la Maguana I </v>
      </c>
      <c r="H56" s="98" t="str">
        <f>VLOOKUP(E56,VIP!$A$2:$O16358,7,FALSE)</f>
        <v>Si</v>
      </c>
      <c r="I56" s="98" t="str">
        <f>VLOOKUP(E56,VIP!$A$2:$O8323,8,FALSE)</f>
        <v>Si</v>
      </c>
      <c r="J56" s="98" t="str">
        <f>VLOOKUP(E56,VIP!$A$2:$O8273,8,FALSE)</f>
        <v>Si</v>
      </c>
      <c r="K56" s="98" t="str">
        <f>VLOOKUP(E56,VIP!$A$2:$O11847,6,0)</f>
        <v>SI</v>
      </c>
      <c r="L56" s="106" t="s">
        <v>2463</v>
      </c>
      <c r="M56" s="120" t="s">
        <v>2502</v>
      </c>
      <c r="N56" s="121" t="s">
        <v>2503</v>
      </c>
      <c r="O56" s="102" t="s">
        <v>2483</v>
      </c>
      <c r="P56" s="102"/>
      <c r="Q56" s="121">
        <v>44225.428472222222</v>
      </c>
    </row>
    <row r="57" spans="1:17" ht="18" x14ac:dyDescent="0.25">
      <c r="A57" s="102" t="str">
        <f>VLOOKUP(E57,'LISTADO ATM'!$A$2:$C$895,3,0)</f>
        <v>DISTRITO NACIONAL</v>
      </c>
      <c r="B57" s="111">
        <v>335775237</v>
      </c>
      <c r="C57" s="103">
        <v>44224.829259259262</v>
      </c>
      <c r="D57" s="102" t="s">
        <v>2189</v>
      </c>
      <c r="E57" s="99">
        <v>410</v>
      </c>
      <c r="F57" s="84" t="str">
        <f>VLOOKUP(E57,VIP!$A$2:$O11437,2,0)</f>
        <v>DRBR410</v>
      </c>
      <c r="G57" s="98" t="str">
        <f>VLOOKUP(E57,'LISTADO ATM'!$A$2:$B$894,2,0)</f>
        <v xml:space="preserve">ATM Oficina Las Palmas de Herrera II </v>
      </c>
      <c r="H57" s="98" t="str">
        <f>VLOOKUP(E57,VIP!$A$2:$O16357,7,FALSE)</f>
        <v>Si</v>
      </c>
      <c r="I57" s="98" t="str">
        <f>VLOOKUP(E57,VIP!$A$2:$O8322,8,FALSE)</f>
        <v>Si</v>
      </c>
      <c r="J57" s="98" t="str">
        <f>VLOOKUP(E57,VIP!$A$2:$O8272,8,FALSE)</f>
        <v>Si</v>
      </c>
      <c r="K57" s="98" t="str">
        <f>VLOOKUP(E57,VIP!$A$2:$O11846,6,0)</f>
        <v>NO</v>
      </c>
      <c r="L57" s="106" t="s">
        <v>2463</v>
      </c>
      <c r="M57" s="120" t="s">
        <v>2502</v>
      </c>
      <c r="N57" s="121" t="s">
        <v>2503</v>
      </c>
      <c r="O57" s="102" t="s">
        <v>2483</v>
      </c>
      <c r="P57" s="102"/>
      <c r="Q57" s="121">
        <v>44225.625</v>
      </c>
    </row>
    <row r="58" spans="1:17" ht="18" x14ac:dyDescent="0.25">
      <c r="A58" s="102" t="str">
        <f>VLOOKUP(E58,'LISTADO ATM'!$A$2:$C$895,3,0)</f>
        <v>ESTE</v>
      </c>
      <c r="B58" s="111">
        <v>335775238</v>
      </c>
      <c r="C58" s="103">
        <v>44224.830370370371</v>
      </c>
      <c r="D58" s="102" t="s">
        <v>2189</v>
      </c>
      <c r="E58" s="99">
        <v>776</v>
      </c>
      <c r="F58" s="84" t="str">
        <f>VLOOKUP(E58,VIP!$A$2:$O11436,2,0)</f>
        <v>DRBR03D</v>
      </c>
      <c r="G58" s="98" t="str">
        <f>VLOOKUP(E58,'LISTADO ATM'!$A$2:$B$894,2,0)</f>
        <v xml:space="preserve">ATM Oficina Monte Plata </v>
      </c>
      <c r="H58" s="98" t="str">
        <f>VLOOKUP(E58,VIP!$A$2:$O16356,7,FALSE)</f>
        <v>Si</v>
      </c>
      <c r="I58" s="98" t="str">
        <f>VLOOKUP(E58,VIP!$A$2:$O8321,8,FALSE)</f>
        <v>Si</v>
      </c>
      <c r="J58" s="98" t="str">
        <f>VLOOKUP(E58,VIP!$A$2:$O8271,8,FALSE)</f>
        <v>Si</v>
      </c>
      <c r="K58" s="98" t="str">
        <f>VLOOKUP(E58,VIP!$A$2:$O11845,6,0)</f>
        <v>SI</v>
      </c>
      <c r="L58" s="106" t="s">
        <v>2254</v>
      </c>
      <c r="M58" s="120" t="s">
        <v>2502</v>
      </c>
      <c r="N58" s="121" t="s">
        <v>2503</v>
      </c>
      <c r="O58" s="102" t="s">
        <v>2483</v>
      </c>
      <c r="P58" s="102"/>
      <c r="Q58" s="121">
        <v>44225.313888888886</v>
      </c>
    </row>
    <row r="59" spans="1:17" ht="18" x14ac:dyDescent="0.25">
      <c r="A59" s="102" t="str">
        <f>VLOOKUP(E59,'LISTADO ATM'!$A$2:$C$895,3,0)</f>
        <v>DISTRITO NACIONAL</v>
      </c>
      <c r="B59" s="111">
        <v>335775239</v>
      </c>
      <c r="C59" s="103">
        <v>44224.832002314812</v>
      </c>
      <c r="D59" s="102" t="s">
        <v>2477</v>
      </c>
      <c r="E59" s="99">
        <v>23</v>
      </c>
      <c r="F59" s="84" t="str">
        <f>VLOOKUP(E59,VIP!$A$2:$O11435,2,0)</f>
        <v>DRBR023</v>
      </c>
      <c r="G59" s="98" t="str">
        <f>VLOOKUP(E59,'LISTADO ATM'!$A$2:$B$894,2,0)</f>
        <v xml:space="preserve">ATM Oficina México </v>
      </c>
      <c r="H59" s="98" t="str">
        <f>VLOOKUP(E59,VIP!$A$2:$O16355,7,FALSE)</f>
        <v>Si</v>
      </c>
      <c r="I59" s="98" t="str">
        <f>VLOOKUP(E59,VIP!$A$2:$O8320,8,FALSE)</f>
        <v>Si</v>
      </c>
      <c r="J59" s="98" t="str">
        <f>VLOOKUP(E59,VIP!$A$2:$O8270,8,FALSE)</f>
        <v>Si</v>
      </c>
      <c r="K59" s="98" t="str">
        <f>VLOOKUP(E59,VIP!$A$2:$O11844,6,0)</f>
        <v>NO</v>
      </c>
      <c r="L59" s="106" t="s">
        <v>2430</v>
      </c>
      <c r="M59" s="120" t="s">
        <v>2502</v>
      </c>
      <c r="N59" s="104" t="s">
        <v>2481</v>
      </c>
      <c r="O59" s="102" t="s">
        <v>2482</v>
      </c>
      <c r="P59" s="102"/>
      <c r="Q59" s="121">
        <v>44225.451388888891</v>
      </c>
    </row>
    <row r="60" spans="1:17" ht="18" x14ac:dyDescent="0.25">
      <c r="A60" s="102" t="str">
        <f>VLOOKUP(E60,'LISTADO ATM'!$A$2:$C$895,3,0)</f>
        <v>SUR</v>
      </c>
      <c r="B60" s="111">
        <v>335775241</v>
      </c>
      <c r="C60" s="103">
        <v>44224.837743055556</v>
      </c>
      <c r="D60" s="102" t="s">
        <v>2189</v>
      </c>
      <c r="E60" s="99">
        <v>47</v>
      </c>
      <c r="F60" s="84" t="str">
        <f>VLOOKUP(E60,VIP!$A$2:$O11434,2,0)</f>
        <v>DRBR047</v>
      </c>
      <c r="G60" s="98" t="str">
        <f>VLOOKUP(E60,'LISTADO ATM'!$A$2:$B$894,2,0)</f>
        <v xml:space="preserve">ATM Oficina Jimaní </v>
      </c>
      <c r="H60" s="98" t="str">
        <f>VLOOKUP(E60,VIP!$A$2:$O16354,7,FALSE)</f>
        <v>Si</v>
      </c>
      <c r="I60" s="98" t="str">
        <f>VLOOKUP(E60,VIP!$A$2:$O8319,8,FALSE)</f>
        <v>Si</v>
      </c>
      <c r="J60" s="98" t="str">
        <f>VLOOKUP(E60,VIP!$A$2:$O8269,8,FALSE)</f>
        <v>Si</v>
      </c>
      <c r="K60" s="98" t="str">
        <f>VLOOKUP(E60,VIP!$A$2:$O11843,6,0)</f>
        <v>NO</v>
      </c>
      <c r="L60" s="106" t="s">
        <v>2228</v>
      </c>
      <c r="M60" s="165" t="s">
        <v>2502</v>
      </c>
      <c r="N60" s="104" t="s">
        <v>2497</v>
      </c>
      <c r="O60" s="102" t="s">
        <v>2483</v>
      </c>
      <c r="P60" s="102"/>
      <c r="Q60" s="164">
        <v>44225.855555555558</v>
      </c>
    </row>
    <row r="61" spans="1:17" ht="18" x14ac:dyDescent="0.25">
      <c r="A61" s="102" t="str">
        <f>VLOOKUP(E61,'LISTADO ATM'!$A$2:$C$895,3,0)</f>
        <v>DISTRITO NACIONAL</v>
      </c>
      <c r="B61" s="111">
        <v>335775242</v>
      </c>
      <c r="C61" s="103">
        <v>44224.839201388888</v>
      </c>
      <c r="D61" s="102" t="s">
        <v>2189</v>
      </c>
      <c r="E61" s="99">
        <v>473</v>
      </c>
      <c r="F61" s="84" t="str">
        <f>VLOOKUP(E61,VIP!$A$2:$O11433,2,0)</f>
        <v>DRBR473</v>
      </c>
      <c r="G61" s="98" t="str">
        <f>VLOOKUP(E61,'LISTADO ATM'!$A$2:$B$894,2,0)</f>
        <v xml:space="preserve">ATM Oficina Carrefour II </v>
      </c>
      <c r="H61" s="98" t="str">
        <f>VLOOKUP(E61,VIP!$A$2:$O16353,7,FALSE)</f>
        <v>Si</v>
      </c>
      <c r="I61" s="98" t="str">
        <f>VLOOKUP(E61,VIP!$A$2:$O8318,8,FALSE)</f>
        <v>Si</v>
      </c>
      <c r="J61" s="98" t="str">
        <f>VLOOKUP(E61,VIP!$A$2:$O8268,8,FALSE)</f>
        <v>Si</v>
      </c>
      <c r="K61" s="98" t="str">
        <f>VLOOKUP(E61,VIP!$A$2:$O11842,6,0)</f>
        <v>NO</v>
      </c>
      <c r="L61" s="106" t="s">
        <v>2228</v>
      </c>
      <c r="M61" s="120" t="s">
        <v>2502</v>
      </c>
      <c r="N61" s="121" t="s">
        <v>2503</v>
      </c>
      <c r="O61" s="102" t="s">
        <v>2483</v>
      </c>
      <c r="P61" s="102"/>
      <c r="Q61" s="121">
        <v>44225.613194444442</v>
      </c>
    </row>
    <row r="62" spans="1:17" ht="18" x14ac:dyDescent="0.25">
      <c r="A62" s="102" t="str">
        <f>VLOOKUP(E62,'LISTADO ATM'!$A$2:$C$895,3,0)</f>
        <v>DISTRITO NACIONAL</v>
      </c>
      <c r="B62" s="111">
        <v>335775243</v>
      </c>
      <c r="C62" s="103">
        <v>44224.840358796297</v>
      </c>
      <c r="D62" s="102" t="s">
        <v>2189</v>
      </c>
      <c r="E62" s="99">
        <v>694</v>
      </c>
      <c r="F62" s="84" t="str">
        <f>VLOOKUP(E62,VIP!$A$2:$O11432,2,0)</f>
        <v>DRBR694</v>
      </c>
      <c r="G62" s="98" t="str">
        <f>VLOOKUP(E62,'LISTADO ATM'!$A$2:$B$894,2,0)</f>
        <v>ATM Optica 27 de Febrero</v>
      </c>
      <c r="H62" s="98" t="str">
        <f>VLOOKUP(E62,VIP!$A$2:$O16352,7,FALSE)</f>
        <v>Si</v>
      </c>
      <c r="I62" s="98" t="str">
        <f>VLOOKUP(E62,VIP!$A$2:$O8317,8,FALSE)</f>
        <v>Si</v>
      </c>
      <c r="J62" s="98" t="str">
        <f>VLOOKUP(E62,VIP!$A$2:$O8267,8,FALSE)</f>
        <v>Si</v>
      </c>
      <c r="K62" s="98" t="str">
        <f>VLOOKUP(E62,VIP!$A$2:$O11841,6,0)</f>
        <v>NO</v>
      </c>
      <c r="L62" s="106" t="s">
        <v>2228</v>
      </c>
      <c r="M62" s="120" t="s">
        <v>2502</v>
      </c>
      <c r="N62" s="121" t="s">
        <v>2503</v>
      </c>
      <c r="O62" s="102" t="s">
        <v>2483</v>
      </c>
      <c r="P62" s="102"/>
      <c r="Q62" s="121">
        <v>44225.613888888889</v>
      </c>
    </row>
    <row r="63" spans="1:17" ht="18" x14ac:dyDescent="0.25">
      <c r="A63" s="102" t="str">
        <f>VLOOKUP(E63,'LISTADO ATM'!$A$2:$C$895,3,0)</f>
        <v>DISTRITO NACIONAL</v>
      </c>
      <c r="B63" s="111">
        <v>335775244</v>
      </c>
      <c r="C63" s="103">
        <v>44224.846516203703</v>
      </c>
      <c r="D63" s="102" t="s">
        <v>2189</v>
      </c>
      <c r="E63" s="99">
        <v>669</v>
      </c>
      <c r="F63" s="84" t="str">
        <f>VLOOKUP(E63,VIP!$A$2:$O11431,2,0)</f>
        <v>DRBR669</v>
      </c>
      <c r="G63" s="98" t="str">
        <f>VLOOKUP(E63,'LISTADO ATM'!$A$2:$B$894,2,0)</f>
        <v>ATM Ayuntamiento Sto. Dgo. Norte</v>
      </c>
      <c r="H63" s="98" t="str">
        <f>VLOOKUP(E63,VIP!$A$2:$O16351,7,FALSE)</f>
        <v>Si</v>
      </c>
      <c r="I63" s="98" t="str">
        <f>VLOOKUP(E63,VIP!$A$2:$O8316,8,FALSE)</f>
        <v>Si</v>
      </c>
      <c r="J63" s="98" t="str">
        <f>VLOOKUP(E63,VIP!$A$2:$O8266,8,FALSE)</f>
        <v>Si</v>
      </c>
      <c r="K63" s="98" t="str">
        <f>VLOOKUP(E63,VIP!$A$2:$O11840,6,0)</f>
        <v>SI</v>
      </c>
      <c r="L63" s="106" t="s">
        <v>2228</v>
      </c>
      <c r="M63" s="120" t="s">
        <v>2502</v>
      </c>
      <c r="N63" s="121" t="s">
        <v>2503</v>
      </c>
      <c r="O63" s="102" t="s">
        <v>2483</v>
      </c>
      <c r="P63" s="102"/>
      <c r="Q63" s="121">
        <v>44225.611805555556</v>
      </c>
    </row>
    <row r="64" spans="1:17" ht="18" x14ac:dyDescent="0.25">
      <c r="A64" s="102" t="str">
        <f>VLOOKUP(E64,'LISTADO ATM'!$A$2:$C$895,3,0)</f>
        <v>DISTRITO NACIONAL</v>
      </c>
      <c r="B64" s="111">
        <v>335775245</v>
      </c>
      <c r="C64" s="103">
        <v>44224.84920138889</v>
      </c>
      <c r="D64" s="102" t="s">
        <v>2189</v>
      </c>
      <c r="E64" s="99">
        <v>70</v>
      </c>
      <c r="F64" s="84" t="str">
        <f>VLOOKUP(E64,VIP!$A$2:$O11430,2,0)</f>
        <v>DRBR070</v>
      </c>
      <c r="G64" s="98" t="str">
        <f>VLOOKUP(E64,'LISTADO ATM'!$A$2:$B$894,2,0)</f>
        <v xml:space="preserve">ATM Autoservicio Plaza Lama Zona Oriental </v>
      </c>
      <c r="H64" s="98" t="str">
        <f>VLOOKUP(E64,VIP!$A$2:$O16350,7,FALSE)</f>
        <v>Si</v>
      </c>
      <c r="I64" s="98" t="str">
        <f>VLOOKUP(E64,VIP!$A$2:$O8315,8,FALSE)</f>
        <v>Si</v>
      </c>
      <c r="J64" s="98" t="str">
        <f>VLOOKUP(E64,VIP!$A$2:$O8265,8,FALSE)</f>
        <v>Si</v>
      </c>
      <c r="K64" s="98" t="str">
        <f>VLOOKUP(E64,VIP!$A$2:$O11839,6,0)</f>
        <v>NO</v>
      </c>
      <c r="L64" s="106" t="s">
        <v>2228</v>
      </c>
      <c r="M64" s="105" t="s">
        <v>2473</v>
      </c>
      <c r="N64" s="104" t="s">
        <v>2497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NORTE</v>
      </c>
      <c r="B65" s="111">
        <v>335775251</v>
      </c>
      <c r="C65" s="103">
        <v>44224.878969907404</v>
      </c>
      <c r="D65" s="102" t="s">
        <v>2498</v>
      </c>
      <c r="E65" s="99">
        <v>728</v>
      </c>
      <c r="F65" s="84" t="str">
        <f>VLOOKUP(E65,VIP!$A$2:$O11429,2,0)</f>
        <v>DRBR051</v>
      </c>
      <c r="G65" s="98" t="str">
        <f>VLOOKUP(E65,'LISTADO ATM'!$A$2:$B$894,2,0)</f>
        <v xml:space="preserve">ATM UNP La Vega Oficina Regional Norcentral </v>
      </c>
      <c r="H65" s="98" t="str">
        <f>VLOOKUP(E65,VIP!$A$2:$O16349,7,FALSE)</f>
        <v>Si</v>
      </c>
      <c r="I65" s="98" t="str">
        <f>VLOOKUP(E65,VIP!$A$2:$O8314,8,FALSE)</f>
        <v>Si</v>
      </c>
      <c r="J65" s="98" t="str">
        <f>VLOOKUP(E65,VIP!$A$2:$O8264,8,FALSE)</f>
        <v>Si</v>
      </c>
      <c r="K65" s="98" t="str">
        <f>VLOOKUP(E65,VIP!$A$2:$O11838,6,0)</f>
        <v>SI</v>
      </c>
      <c r="L65" s="106" t="s">
        <v>2430</v>
      </c>
      <c r="M65" s="120" t="s">
        <v>2502</v>
      </c>
      <c r="N65" s="104" t="s">
        <v>2481</v>
      </c>
      <c r="O65" s="102" t="s">
        <v>2499</v>
      </c>
      <c r="P65" s="102"/>
      <c r="Q65" s="121">
        <v>44225.645833333336</v>
      </c>
    </row>
    <row r="66" spans="1:17" ht="18" x14ac:dyDescent="0.25">
      <c r="A66" s="102" t="str">
        <f>VLOOKUP(E66,'LISTADO ATM'!$A$2:$C$895,3,0)</f>
        <v>DISTRITO NACIONAL</v>
      </c>
      <c r="B66" s="111">
        <v>335775252</v>
      </c>
      <c r="C66" s="103">
        <v>44224.881122685183</v>
      </c>
      <c r="D66" s="102" t="s">
        <v>2477</v>
      </c>
      <c r="E66" s="99">
        <v>628</v>
      </c>
      <c r="F66" s="84" t="str">
        <f>VLOOKUP(E66,VIP!$A$2:$O11428,2,0)</f>
        <v>DRBR086</v>
      </c>
      <c r="G66" s="98" t="str">
        <f>VLOOKUP(E66,'LISTADO ATM'!$A$2:$B$894,2,0)</f>
        <v xml:space="preserve">ATM Autobanco San Isidro </v>
      </c>
      <c r="H66" s="98" t="str">
        <f>VLOOKUP(E66,VIP!$A$2:$O16348,7,FALSE)</f>
        <v>Si</v>
      </c>
      <c r="I66" s="98" t="str">
        <f>VLOOKUP(E66,VIP!$A$2:$O8313,8,FALSE)</f>
        <v>Si</v>
      </c>
      <c r="J66" s="98" t="str">
        <f>VLOOKUP(E66,VIP!$A$2:$O8263,8,FALSE)</f>
        <v>Si</v>
      </c>
      <c r="K66" s="98" t="str">
        <f>VLOOKUP(E66,VIP!$A$2:$O11837,6,0)</f>
        <v>SI</v>
      </c>
      <c r="L66" s="106" t="s">
        <v>2430</v>
      </c>
      <c r="M66" s="120" t="s">
        <v>2502</v>
      </c>
      <c r="N66" s="104" t="s">
        <v>2481</v>
      </c>
      <c r="O66" s="102" t="s">
        <v>2482</v>
      </c>
      <c r="P66" s="102"/>
      <c r="Q66" s="164">
        <v>44225.835416666669</v>
      </c>
    </row>
    <row r="67" spans="1:17" ht="18" x14ac:dyDescent="0.25">
      <c r="A67" s="102" t="str">
        <f>VLOOKUP(E67,'LISTADO ATM'!$A$2:$C$895,3,0)</f>
        <v>DISTRITO NACIONAL</v>
      </c>
      <c r="B67" s="111">
        <v>335775253</v>
      </c>
      <c r="C67" s="103">
        <v>44224.883460648147</v>
      </c>
      <c r="D67" s="102" t="s">
        <v>2477</v>
      </c>
      <c r="E67" s="99">
        <v>355</v>
      </c>
      <c r="F67" s="84" t="str">
        <f>VLOOKUP(E67,VIP!$A$2:$O11427,2,0)</f>
        <v>DRBR355</v>
      </c>
      <c r="G67" s="98" t="str">
        <f>VLOOKUP(E67,'LISTADO ATM'!$A$2:$B$894,2,0)</f>
        <v xml:space="preserve">ATM UNP Metro II </v>
      </c>
      <c r="H67" s="98" t="str">
        <f>VLOOKUP(E67,VIP!$A$2:$O16347,7,FALSE)</f>
        <v>Si</v>
      </c>
      <c r="I67" s="98" t="str">
        <f>VLOOKUP(E67,VIP!$A$2:$O8312,8,FALSE)</f>
        <v>Si</v>
      </c>
      <c r="J67" s="98" t="str">
        <f>VLOOKUP(E67,VIP!$A$2:$O8262,8,FALSE)</f>
        <v>Si</v>
      </c>
      <c r="K67" s="98" t="str">
        <f>VLOOKUP(E67,VIP!$A$2:$O11836,6,0)</f>
        <v>SI</v>
      </c>
      <c r="L67" s="106" t="s">
        <v>2466</v>
      </c>
      <c r="M67" s="120" t="s">
        <v>2502</v>
      </c>
      <c r="N67" s="104" t="s">
        <v>2481</v>
      </c>
      <c r="O67" s="102" t="s">
        <v>2482</v>
      </c>
      <c r="P67" s="102"/>
      <c r="Q67" s="164">
        <v>44225.833333333336</v>
      </c>
    </row>
    <row r="68" spans="1:17" ht="18" x14ac:dyDescent="0.25">
      <c r="A68" s="102" t="str">
        <f>VLOOKUP(E68,'LISTADO ATM'!$A$2:$C$895,3,0)</f>
        <v>NORTE</v>
      </c>
      <c r="B68" s="111">
        <v>335775255</v>
      </c>
      <c r="C68" s="103">
        <v>44224.920416666668</v>
      </c>
      <c r="D68" s="102" t="s">
        <v>2190</v>
      </c>
      <c r="E68" s="99">
        <v>854</v>
      </c>
      <c r="F68" s="84" t="str">
        <f>VLOOKUP(E68,VIP!$A$2:$O11425,2,0)</f>
        <v>DRBR854</v>
      </c>
      <c r="G68" s="98" t="str">
        <f>VLOOKUP(E68,'LISTADO ATM'!$A$2:$B$894,2,0)</f>
        <v xml:space="preserve">ATM Centro Comercial Blanco Batista </v>
      </c>
      <c r="H68" s="98" t="str">
        <f>VLOOKUP(E68,VIP!$A$2:$O16345,7,FALSE)</f>
        <v>Si</v>
      </c>
      <c r="I68" s="98" t="str">
        <f>VLOOKUP(E68,VIP!$A$2:$O8310,8,FALSE)</f>
        <v>Si</v>
      </c>
      <c r="J68" s="98" t="str">
        <f>VLOOKUP(E68,VIP!$A$2:$O8260,8,FALSE)</f>
        <v>Si</v>
      </c>
      <c r="K68" s="98" t="str">
        <f>VLOOKUP(E68,VIP!$A$2:$O11834,6,0)</f>
        <v>NO</v>
      </c>
      <c r="L68" s="106" t="s">
        <v>2228</v>
      </c>
      <c r="M68" s="120" t="s">
        <v>2502</v>
      </c>
      <c r="N68" s="164" t="s">
        <v>2503</v>
      </c>
      <c r="O68" s="102" t="s">
        <v>2490</v>
      </c>
      <c r="P68" s="102"/>
      <c r="Q68" s="121">
        <v>44225.301388888889</v>
      </c>
    </row>
    <row r="69" spans="1:17" ht="18" x14ac:dyDescent="0.25">
      <c r="A69" s="102" t="str">
        <f>VLOOKUP(E69,'LISTADO ATM'!$A$2:$C$895,3,0)</f>
        <v>DISTRITO NACIONAL</v>
      </c>
      <c r="B69" s="111">
        <v>335775256</v>
      </c>
      <c r="C69" s="103">
        <v>44224.921655092592</v>
      </c>
      <c r="D69" s="102" t="s">
        <v>2189</v>
      </c>
      <c r="E69" s="99">
        <v>96</v>
      </c>
      <c r="F69" s="84" t="str">
        <f>VLOOKUP(E69,VIP!$A$2:$O11424,2,0)</f>
        <v>DRBR096</v>
      </c>
      <c r="G69" s="98" t="str">
        <f>VLOOKUP(E69,'LISTADO ATM'!$A$2:$B$894,2,0)</f>
        <v>ATM S/M Caribe Av. Charles de Gaulle</v>
      </c>
      <c r="H69" s="98" t="str">
        <f>VLOOKUP(E69,VIP!$A$2:$O16344,7,FALSE)</f>
        <v>Si</v>
      </c>
      <c r="I69" s="98" t="str">
        <f>VLOOKUP(E69,VIP!$A$2:$O8309,8,FALSE)</f>
        <v>No</v>
      </c>
      <c r="J69" s="98" t="str">
        <f>VLOOKUP(E69,VIP!$A$2:$O8259,8,FALSE)</f>
        <v>No</v>
      </c>
      <c r="K69" s="98" t="str">
        <f>VLOOKUP(E69,VIP!$A$2:$O11833,6,0)</f>
        <v>NO</v>
      </c>
      <c r="L69" s="106" t="s">
        <v>2254</v>
      </c>
      <c r="M69" s="120" t="s">
        <v>2502</v>
      </c>
      <c r="N69" s="121" t="s">
        <v>2503</v>
      </c>
      <c r="O69" s="102" t="s">
        <v>2483</v>
      </c>
      <c r="P69" s="102"/>
      <c r="Q69" s="121">
        <v>44225.319444444445</v>
      </c>
    </row>
    <row r="70" spans="1:17" ht="18" x14ac:dyDescent="0.25">
      <c r="A70" s="102" t="str">
        <f>VLOOKUP(E70,'LISTADO ATM'!$A$2:$C$895,3,0)</f>
        <v>DISTRITO NACIONAL</v>
      </c>
      <c r="B70" s="111">
        <v>335775257</v>
      </c>
      <c r="C70" s="103">
        <v>44224.922858796293</v>
      </c>
      <c r="D70" s="102" t="s">
        <v>2189</v>
      </c>
      <c r="E70" s="99">
        <v>684</v>
      </c>
      <c r="F70" s="84" t="str">
        <f>VLOOKUP(E70,VIP!$A$2:$O11423,2,0)</f>
        <v>DRBR684</v>
      </c>
      <c r="G70" s="98" t="str">
        <f>VLOOKUP(E70,'LISTADO ATM'!$A$2:$B$894,2,0)</f>
        <v>ATM Estación Texaco Prolongación 27 Febrero</v>
      </c>
      <c r="H70" s="98" t="str">
        <f>VLOOKUP(E70,VIP!$A$2:$O16343,7,FALSE)</f>
        <v>NO</v>
      </c>
      <c r="I70" s="98" t="str">
        <f>VLOOKUP(E70,VIP!$A$2:$O8308,8,FALSE)</f>
        <v>NO</v>
      </c>
      <c r="J70" s="98" t="str">
        <f>VLOOKUP(E70,VIP!$A$2:$O8258,8,FALSE)</f>
        <v>NO</v>
      </c>
      <c r="K70" s="98" t="str">
        <f>VLOOKUP(E70,VIP!$A$2:$O11832,6,0)</f>
        <v>NO</v>
      </c>
      <c r="L70" s="106" t="s">
        <v>2254</v>
      </c>
      <c r="M70" s="105" t="s">
        <v>2473</v>
      </c>
      <c r="N70" s="104" t="s">
        <v>2497</v>
      </c>
      <c r="O70" s="102" t="s">
        <v>2483</v>
      </c>
      <c r="P70" s="102"/>
      <c r="Q70" s="105" t="s">
        <v>2254</v>
      </c>
    </row>
    <row r="71" spans="1:17" ht="18" x14ac:dyDescent="0.25">
      <c r="A71" s="102" t="str">
        <f>VLOOKUP(E71,'LISTADO ATM'!$A$2:$C$895,3,0)</f>
        <v>ESTE</v>
      </c>
      <c r="B71" s="111">
        <v>335775261</v>
      </c>
      <c r="C71" s="103">
        <v>44225.009814814817</v>
      </c>
      <c r="D71" s="102" t="s">
        <v>2189</v>
      </c>
      <c r="E71" s="99">
        <v>158</v>
      </c>
      <c r="F71" s="84" t="str">
        <f>VLOOKUP(E71,VIP!$A$2:$O11465,2,0)</f>
        <v>DRBR158</v>
      </c>
      <c r="G71" s="98" t="str">
        <f>VLOOKUP(E71,'LISTADO ATM'!$A$2:$B$894,2,0)</f>
        <v xml:space="preserve">ATM Oficina Romana Norte </v>
      </c>
      <c r="H71" s="98" t="str">
        <f>VLOOKUP(E71,VIP!$A$2:$O16385,7,FALSE)</f>
        <v>Si</v>
      </c>
      <c r="I71" s="98" t="str">
        <f>VLOOKUP(E71,VIP!$A$2:$O8350,8,FALSE)</f>
        <v>Si</v>
      </c>
      <c r="J71" s="98" t="str">
        <f>VLOOKUP(E71,VIP!$A$2:$O8300,8,FALSE)</f>
        <v>Si</v>
      </c>
      <c r="K71" s="98" t="str">
        <f>VLOOKUP(E71,VIP!$A$2:$O11874,6,0)</f>
        <v>SI</v>
      </c>
      <c r="L71" s="106" t="s">
        <v>2435</v>
      </c>
      <c r="M71" s="120" t="s">
        <v>2502</v>
      </c>
      <c r="N71" s="121" t="s">
        <v>2503</v>
      </c>
      <c r="O71" s="102" t="s">
        <v>2483</v>
      </c>
      <c r="P71" s="102"/>
      <c r="Q71" s="121">
        <v>44225.621527777781</v>
      </c>
    </row>
    <row r="72" spans="1:17" ht="18" x14ac:dyDescent="0.25">
      <c r="A72" s="102" t="str">
        <f>VLOOKUP(E72,'LISTADO ATM'!$A$2:$C$895,3,0)</f>
        <v>DISTRITO NACIONAL</v>
      </c>
      <c r="B72" s="111">
        <v>335775262</v>
      </c>
      <c r="C72" s="103">
        <v>44225.01494212963</v>
      </c>
      <c r="D72" s="102" t="s">
        <v>2189</v>
      </c>
      <c r="E72" s="99">
        <v>453</v>
      </c>
      <c r="F72" s="84" t="str">
        <f>VLOOKUP(E72,VIP!$A$2:$O11464,2,0)</f>
        <v>DRBR453</v>
      </c>
      <c r="G72" s="98" t="str">
        <f>VLOOKUP(E72,'LISTADO ATM'!$A$2:$B$894,2,0)</f>
        <v xml:space="preserve">ATM Autobanco Sarasota II </v>
      </c>
      <c r="H72" s="98" t="str">
        <f>VLOOKUP(E72,VIP!$A$2:$O16384,7,FALSE)</f>
        <v>Si</v>
      </c>
      <c r="I72" s="98" t="str">
        <f>VLOOKUP(E72,VIP!$A$2:$O8349,8,FALSE)</f>
        <v>Si</v>
      </c>
      <c r="J72" s="98" t="str">
        <f>VLOOKUP(E72,VIP!$A$2:$O8299,8,FALSE)</f>
        <v>Si</v>
      </c>
      <c r="K72" s="98" t="str">
        <f>VLOOKUP(E72,VIP!$A$2:$O11873,6,0)</f>
        <v>SI</v>
      </c>
      <c r="L72" s="106" t="s">
        <v>2435</v>
      </c>
      <c r="M72" s="165" t="s">
        <v>2502</v>
      </c>
      <c r="N72" s="164" t="s">
        <v>2503</v>
      </c>
      <c r="O72" s="102" t="s">
        <v>2483</v>
      </c>
      <c r="P72" s="102"/>
      <c r="Q72" s="164">
        <v>44225.868055555555</v>
      </c>
    </row>
    <row r="73" spans="1:17" s="86" customFormat="1" ht="18" x14ac:dyDescent="0.25">
      <c r="A73" s="102" t="str">
        <f>VLOOKUP(E73,'LISTADO ATM'!$A$2:$C$895,3,0)</f>
        <v>DISTRITO NACIONAL</v>
      </c>
      <c r="B73" s="111">
        <v>335775263</v>
      </c>
      <c r="C73" s="103">
        <v>44225.024560185186</v>
      </c>
      <c r="D73" s="102" t="s">
        <v>2477</v>
      </c>
      <c r="E73" s="99">
        <v>981</v>
      </c>
      <c r="F73" s="84" t="str">
        <f>VLOOKUP(E73,VIP!$A$2:$O11463,2,0)</f>
        <v>DRBR981</v>
      </c>
      <c r="G73" s="98" t="str">
        <f>VLOOKUP(E73,'LISTADO ATM'!$A$2:$B$894,2,0)</f>
        <v xml:space="preserve">ATM Edificio 911 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6" t="s">
        <v>2430</v>
      </c>
      <c r="M73" s="120" t="s">
        <v>2502</v>
      </c>
      <c r="N73" s="104" t="s">
        <v>2481</v>
      </c>
      <c r="O73" s="102" t="s">
        <v>2482</v>
      </c>
      <c r="P73" s="102"/>
      <c r="Q73" s="121">
        <v>44225.645833333336</v>
      </c>
    </row>
    <row r="74" spans="1:17" s="86" customFormat="1" ht="18" x14ac:dyDescent="0.25">
      <c r="A74" s="102" t="str">
        <f>VLOOKUP(E74,'LISTADO ATM'!$A$2:$C$895,3,0)</f>
        <v>NORTE</v>
      </c>
      <c r="B74" s="111">
        <v>335775266</v>
      </c>
      <c r="C74" s="103">
        <v>44225.133726851855</v>
      </c>
      <c r="D74" s="102" t="s">
        <v>2498</v>
      </c>
      <c r="E74" s="99">
        <v>882</v>
      </c>
      <c r="F74" s="84" t="str">
        <f>VLOOKUP(E74,VIP!$A$2:$O11462,2,0)</f>
        <v>DRBR882</v>
      </c>
      <c r="G74" s="98" t="str">
        <f>VLOOKUP(E74,'LISTADO ATM'!$A$2:$B$894,2,0)</f>
        <v xml:space="preserve">ATM Oficina Moca II </v>
      </c>
      <c r="H74" s="98" t="str">
        <f>VLOOKUP(E74,VIP!$A$2:$O16382,7,FALSE)</f>
        <v>Si</v>
      </c>
      <c r="I74" s="98" t="str">
        <f>VLOOKUP(E74,VIP!$A$2:$O8347,8,FALSE)</f>
        <v>Si</v>
      </c>
      <c r="J74" s="98" t="str">
        <f>VLOOKUP(E74,VIP!$A$2:$O8297,8,FALSE)</f>
        <v>Si</v>
      </c>
      <c r="K74" s="98" t="str">
        <f>VLOOKUP(E74,VIP!$A$2:$O11871,6,0)</f>
        <v>SI</v>
      </c>
      <c r="L74" s="106" t="s">
        <v>2466</v>
      </c>
      <c r="M74" s="120" t="s">
        <v>2502</v>
      </c>
      <c r="N74" s="104" t="s">
        <v>2481</v>
      </c>
      <c r="O74" s="102" t="s">
        <v>2499</v>
      </c>
      <c r="P74" s="102"/>
      <c r="Q74" s="121">
        <v>44225.451388888891</v>
      </c>
    </row>
    <row r="75" spans="1:17" s="86" customFormat="1" ht="18" x14ac:dyDescent="0.25">
      <c r="A75" s="102" t="str">
        <f>VLOOKUP(E75,'LISTADO ATM'!$A$2:$C$895,3,0)</f>
        <v>DISTRITO NACIONAL</v>
      </c>
      <c r="B75" s="111">
        <v>335775267</v>
      </c>
      <c r="C75" s="103">
        <v>44225.139074074075</v>
      </c>
      <c r="D75" s="102" t="s">
        <v>2477</v>
      </c>
      <c r="E75" s="99">
        <v>515</v>
      </c>
      <c r="F75" s="84" t="str">
        <f>VLOOKUP(E75,VIP!$A$2:$O11461,2,0)</f>
        <v>DRBR515</v>
      </c>
      <c r="G75" s="98" t="str">
        <f>VLOOKUP(E75,'LISTADO ATM'!$A$2:$B$894,2,0)</f>
        <v xml:space="preserve">ATM Oficina Agora Mall I </v>
      </c>
      <c r="H75" s="98" t="str">
        <f>VLOOKUP(E75,VIP!$A$2:$O16381,7,FALSE)</f>
        <v>Si</v>
      </c>
      <c r="I75" s="98" t="str">
        <f>VLOOKUP(E75,VIP!$A$2:$O8346,8,FALSE)</f>
        <v>Si</v>
      </c>
      <c r="J75" s="98" t="str">
        <f>VLOOKUP(E75,VIP!$A$2:$O8296,8,FALSE)</f>
        <v>Si</v>
      </c>
      <c r="K75" s="98" t="str">
        <f>VLOOKUP(E75,VIP!$A$2:$O11870,6,0)</f>
        <v>SI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2"/>
      <c r="Q75" s="105" t="s">
        <v>2466</v>
      </c>
    </row>
    <row r="76" spans="1:17" s="86" customFormat="1" ht="18" x14ac:dyDescent="0.25">
      <c r="A76" s="102" t="str">
        <f>VLOOKUP(E76,'LISTADO ATM'!$A$2:$C$895,3,0)</f>
        <v>DISTRITO NACIONAL</v>
      </c>
      <c r="B76" s="111">
        <v>335775268</v>
      </c>
      <c r="C76" s="103">
        <v>44225.142685185187</v>
      </c>
      <c r="D76" s="102" t="s">
        <v>2477</v>
      </c>
      <c r="E76" s="99">
        <v>717</v>
      </c>
      <c r="F76" s="84" t="str">
        <f>VLOOKUP(E76,VIP!$A$2:$O11460,2,0)</f>
        <v>DRBR24K</v>
      </c>
      <c r="G76" s="98" t="str">
        <f>VLOOKUP(E76,'LISTADO ATM'!$A$2:$B$894,2,0)</f>
        <v xml:space="preserve">ATM Oficina Los Alcarrizos </v>
      </c>
      <c r="H76" s="98" t="str">
        <f>VLOOKUP(E76,VIP!$A$2:$O16380,7,FALSE)</f>
        <v>Si</v>
      </c>
      <c r="I76" s="98" t="str">
        <f>VLOOKUP(E76,VIP!$A$2:$O8345,8,FALSE)</f>
        <v>Si</v>
      </c>
      <c r="J76" s="98" t="str">
        <f>VLOOKUP(E76,VIP!$A$2:$O8295,8,FALSE)</f>
        <v>Si</v>
      </c>
      <c r="K76" s="98" t="str">
        <f>VLOOKUP(E76,VIP!$A$2:$O11869,6,0)</f>
        <v>SI</v>
      </c>
      <c r="L76" s="106" t="s">
        <v>2430</v>
      </c>
      <c r="M76" s="120" t="s">
        <v>2502</v>
      </c>
      <c r="N76" s="104" t="s">
        <v>2481</v>
      </c>
      <c r="O76" s="102" t="s">
        <v>2482</v>
      </c>
      <c r="P76" s="102"/>
      <c r="Q76" s="121">
        <v>44225.645833333336</v>
      </c>
    </row>
    <row r="77" spans="1:17" s="86" customFormat="1" ht="18" x14ac:dyDescent="0.25">
      <c r="A77" s="102" t="str">
        <f>VLOOKUP(E77,'LISTADO ATM'!$A$2:$C$895,3,0)</f>
        <v>DISTRITO NACIONAL</v>
      </c>
      <c r="B77" s="111">
        <v>335775269</v>
      </c>
      <c r="C77" s="103">
        <v>44225.209594907406</v>
      </c>
      <c r="D77" s="102" t="s">
        <v>2189</v>
      </c>
      <c r="E77" s="99">
        <v>85</v>
      </c>
      <c r="F77" s="84" t="str">
        <f>VLOOKUP(E77,VIP!$A$2:$O11459,2,0)</f>
        <v>DRBR085</v>
      </c>
      <c r="G77" s="98" t="str">
        <f>VLOOKUP(E77,'LISTADO ATM'!$A$2:$B$894,2,0)</f>
        <v xml:space="preserve">ATM Oficina San Isidro (Fuerza Aérea) </v>
      </c>
      <c r="H77" s="98" t="str">
        <f>VLOOKUP(E77,VIP!$A$2:$O16379,7,FALSE)</f>
        <v>Si</v>
      </c>
      <c r="I77" s="98" t="str">
        <f>VLOOKUP(E77,VIP!$A$2:$O8344,8,FALSE)</f>
        <v>Si</v>
      </c>
      <c r="J77" s="98" t="str">
        <f>VLOOKUP(E77,VIP!$A$2:$O8294,8,FALSE)</f>
        <v>Si</v>
      </c>
      <c r="K77" s="98" t="str">
        <f>VLOOKUP(E77,VIP!$A$2:$O11868,6,0)</f>
        <v>NO</v>
      </c>
      <c r="L77" s="106" t="s">
        <v>2228</v>
      </c>
      <c r="M77" s="120" t="s">
        <v>2502</v>
      </c>
      <c r="N77" s="121" t="s">
        <v>2503</v>
      </c>
      <c r="O77" s="102" t="s">
        <v>2483</v>
      </c>
      <c r="P77" s="102"/>
      <c r="Q77" s="121">
        <v>44225.615277777775</v>
      </c>
    </row>
    <row r="78" spans="1:17" s="86" customFormat="1" ht="18" x14ac:dyDescent="0.25">
      <c r="A78" s="102" t="str">
        <f>VLOOKUP(E78,'LISTADO ATM'!$A$2:$C$895,3,0)</f>
        <v>DISTRITO NACIONAL</v>
      </c>
      <c r="B78" s="111">
        <v>335775271</v>
      </c>
      <c r="C78" s="103">
        <v>44225.243761574071</v>
      </c>
      <c r="D78" s="102" t="s">
        <v>2189</v>
      </c>
      <c r="E78" s="99">
        <v>490</v>
      </c>
      <c r="F78" s="84" t="str">
        <f>VLOOKUP(E78,VIP!$A$2:$O11458,2,0)</f>
        <v>DRBR490</v>
      </c>
      <c r="G78" s="98" t="str">
        <f>VLOOKUP(E78,'LISTADO ATM'!$A$2:$B$894,2,0)</f>
        <v xml:space="preserve">ATM Hospital Ney Arias Lora </v>
      </c>
      <c r="H78" s="98" t="str">
        <f>VLOOKUP(E78,VIP!$A$2:$O16378,7,FALSE)</f>
        <v>Si</v>
      </c>
      <c r="I78" s="98" t="str">
        <f>VLOOKUP(E78,VIP!$A$2:$O8343,8,FALSE)</f>
        <v>Si</v>
      </c>
      <c r="J78" s="98" t="str">
        <f>VLOOKUP(E78,VIP!$A$2:$O8293,8,FALSE)</f>
        <v>Si</v>
      </c>
      <c r="K78" s="98" t="str">
        <f>VLOOKUP(E78,VIP!$A$2:$O11867,6,0)</f>
        <v>NO</v>
      </c>
      <c r="L78" s="106" t="s">
        <v>2254</v>
      </c>
      <c r="M78" s="105" t="s">
        <v>2473</v>
      </c>
      <c r="N78" s="104" t="s">
        <v>2497</v>
      </c>
      <c r="O78" s="102" t="s">
        <v>2483</v>
      </c>
      <c r="P78" s="102"/>
      <c r="Q78" s="105" t="s">
        <v>2254</v>
      </c>
    </row>
    <row r="79" spans="1:17" s="86" customFormat="1" ht="18" x14ac:dyDescent="0.25">
      <c r="A79" s="102" t="str">
        <f>VLOOKUP(E79,'LISTADO ATM'!$A$2:$C$895,3,0)</f>
        <v>DISTRITO NACIONAL</v>
      </c>
      <c r="B79" s="111">
        <v>335775272</v>
      </c>
      <c r="C79" s="103">
        <v>44225.244351851848</v>
      </c>
      <c r="D79" s="102" t="s">
        <v>2189</v>
      </c>
      <c r="E79" s="99">
        <v>551</v>
      </c>
      <c r="F79" s="84" t="str">
        <f>VLOOKUP(E79,VIP!$A$2:$O11457,2,0)</f>
        <v>DRBR01C</v>
      </c>
      <c r="G79" s="98" t="str">
        <f>VLOOKUP(E79,'LISTADO ATM'!$A$2:$B$894,2,0)</f>
        <v xml:space="preserve">ATM Oficina Padre Castellanos </v>
      </c>
      <c r="H79" s="98" t="str">
        <f>VLOOKUP(E79,VIP!$A$2:$O16377,7,FALSE)</f>
        <v>Si</v>
      </c>
      <c r="I79" s="98" t="str">
        <f>VLOOKUP(E79,VIP!$A$2:$O8342,8,FALSE)</f>
        <v>Si</v>
      </c>
      <c r="J79" s="98" t="str">
        <f>VLOOKUP(E79,VIP!$A$2:$O8292,8,FALSE)</f>
        <v>Si</v>
      </c>
      <c r="K79" s="98" t="str">
        <f>VLOOKUP(E79,VIP!$A$2:$O11866,6,0)</f>
        <v>NO</v>
      </c>
      <c r="L79" s="106" t="s">
        <v>2254</v>
      </c>
      <c r="M79" s="120" t="s">
        <v>2502</v>
      </c>
      <c r="N79" s="121" t="s">
        <v>2503</v>
      </c>
      <c r="O79" s="102" t="s">
        <v>2483</v>
      </c>
      <c r="P79" s="102"/>
      <c r="Q79" s="121">
        <v>44225.425000000003</v>
      </c>
    </row>
    <row r="80" spans="1:17" s="86" customFormat="1" ht="18" x14ac:dyDescent="0.25">
      <c r="A80" s="102" t="str">
        <f>VLOOKUP(E80,'LISTADO ATM'!$A$2:$C$895,3,0)</f>
        <v>DISTRITO NACIONAL</v>
      </c>
      <c r="B80" s="111">
        <v>335775273</v>
      </c>
      <c r="C80" s="103">
        <v>44225.244988425926</v>
      </c>
      <c r="D80" s="102" t="s">
        <v>2189</v>
      </c>
      <c r="E80" s="99">
        <v>2</v>
      </c>
      <c r="F80" s="84" t="str">
        <f>VLOOKUP(E80,VIP!$A$2:$O11456,2,0)</f>
        <v>DRBR002</v>
      </c>
      <c r="G80" s="98" t="str">
        <f>VLOOKUP(E80,'LISTADO ATM'!$A$2:$B$894,2,0)</f>
        <v>ATM Autoservicio Padre Castellano</v>
      </c>
      <c r="H80" s="98" t="str">
        <f>VLOOKUP(E80,VIP!$A$2:$O16376,7,FALSE)</f>
        <v>Si</v>
      </c>
      <c r="I80" s="98" t="str">
        <f>VLOOKUP(E80,VIP!$A$2:$O8341,8,FALSE)</f>
        <v>Si</v>
      </c>
      <c r="J80" s="98" t="str">
        <f>VLOOKUP(E80,VIP!$A$2:$O8291,8,FALSE)</f>
        <v>Si</v>
      </c>
      <c r="K80" s="98" t="str">
        <f>VLOOKUP(E80,VIP!$A$2:$O11865,6,0)</f>
        <v>NO</v>
      </c>
      <c r="L80" s="106" t="s">
        <v>2254</v>
      </c>
      <c r="M80" s="120" t="s">
        <v>2502</v>
      </c>
      <c r="N80" s="164" t="s">
        <v>2503</v>
      </c>
      <c r="O80" s="102" t="s">
        <v>2483</v>
      </c>
      <c r="P80" s="102"/>
      <c r="Q80" s="121">
        <v>44225.42291666667</v>
      </c>
    </row>
    <row r="81" spans="1:17" s="86" customFormat="1" ht="18" x14ac:dyDescent="0.25">
      <c r="A81" s="102" t="str">
        <f>VLOOKUP(E81,'LISTADO ATM'!$A$2:$C$895,3,0)</f>
        <v>NORTE</v>
      </c>
      <c r="B81" s="111">
        <v>335775285</v>
      </c>
      <c r="C81" s="103">
        <v>44225.318888888891</v>
      </c>
      <c r="D81" s="102" t="s">
        <v>2494</v>
      </c>
      <c r="E81" s="99">
        <v>405</v>
      </c>
      <c r="F81" s="84" t="str">
        <f>VLOOKUP(E81,VIP!$A$2:$O11484,2,0)</f>
        <v>DRBR405</v>
      </c>
      <c r="G81" s="98" t="str">
        <f>VLOOKUP(E81,'LISTADO ATM'!$A$2:$B$894,2,0)</f>
        <v xml:space="preserve">ATM UNP Loma de Cabrera </v>
      </c>
      <c r="H81" s="98" t="str">
        <f>VLOOKUP(E81,VIP!$A$2:$O16404,7,FALSE)</f>
        <v>Si</v>
      </c>
      <c r="I81" s="98" t="str">
        <f>VLOOKUP(E81,VIP!$A$2:$O8369,8,FALSE)</f>
        <v>Si</v>
      </c>
      <c r="J81" s="98" t="str">
        <f>VLOOKUP(E81,VIP!$A$2:$O8319,8,FALSE)</f>
        <v>Si</v>
      </c>
      <c r="K81" s="98" t="str">
        <f>VLOOKUP(E81,VIP!$A$2:$O11893,6,0)</f>
        <v>NO</v>
      </c>
      <c r="L81" s="106" t="s">
        <v>2466</v>
      </c>
      <c r="M81" s="120" t="s">
        <v>2502</v>
      </c>
      <c r="N81" s="164" t="s">
        <v>2503</v>
      </c>
      <c r="O81" s="102" t="s">
        <v>2495</v>
      </c>
      <c r="P81" s="102"/>
      <c r="Q81" s="121">
        <v>44225.451388888891</v>
      </c>
    </row>
    <row r="82" spans="1:17" s="86" customFormat="1" ht="18" x14ac:dyDescent="0.25">
      <c r="A82" s="102" t="str">
        <f>VLOOKUP(E82,'LISTADO ATM'!$A$2:$C$895,3,0)</f>
        <v>DISTRITO NACIONAL</v>
      </c>
      <c r="B82" s="111">
        <v>335775292</v>
      </c>
      <c r="C82" s="103">
        <v>44225.324224537035</v>
      </c>
      <c r="D82" s="102" t="s">
        <v>2477</v>
      </c>
      <c r="E82" s="99">
        <v>713</v>
      </c>
      <c r="F82" s="84" t="str">
        <f>VLOOKUP(E82,VIP!$A$2:$O11483,2,0)</f>
        <v>DRBR016</v>
      </c>
      <c r="G82" s="98" t="str">
        <f>VLOOKUP(E82,'LISTADO ATM'!$A$2:$B$894,2,0)</f>
        <v xml:space="preserve">ATM Oficina Las Américas </v>
      </c>
      <c r="H82" s="98" t="str">
        <f>VLOOKUP(E82,VIP!$A$2:$O16403,7,FALSE)</f>
        <v>Si</v>
      </c>
      <c r="I82" s="98" t="str">
        <f>VLOOKUP(E82,VIP!$A$2:$O8368,8,FALSE)</f>
        <v>Si</v>
      </c>
      <c r="J82" s="98" t="str">
        <f>VLOOKUP(E82,VIP!$A$2:$O8318,8,FALSE)</f>
        <v>Si</v>
      </c>
      <c r="K82" s="98" t="str">
        <f>VLOOKUP(E82,VIP!$A$2:$O11892,6,0)</f>
        <v>NO</v>
      </c>
      <c r="L82" s="106" t="s">
        <v>2466</v>
      </c>
      <c r="M82" s="120" t="s">
        <v>2502</v>
      </c>
      <c r="N82" s="104" t="s">
        <v>2481</v>
      </c>
      <c r="O82" s="102" t="s">
        <v>2482</v>
      </c>
      <c r="P82" s="102"/>
      <c r="Q82" s="121">
        <v>44225.451388888891</v>
      </c>
    </row>
    <row r="83" spans="1:17" ht="18" x14ac:dyDescent="0.25">
      <c r="A83" s="102" t="str">
        <f>VLOOKUP(E83,'LISTADO ATM'!$A$2:$C$895,3,0)</f>
        <v>DISTRITO NACIONAL</v>
      </c>
      <c r="B83" s="111">
        <v>335775295</v>
      </c>
      <c r="C83" s="103">
        <v>44225.326782407406</v>
      </c>
      <c r="D83" s="102" t="s">
        <v>2477</v>
      </c>
      <c r="E83" s="99">
        <v>32</v>
      </c>
      <c r="F83" s="84" t="str">
        <f>VLOOKUP(E83,VIP!$A$2:$O11482,2,0)</f>
        <v>DRBR032</v>
      </c>
      <c r="G83" s="98" t="str">
        <f>VLOOKUP(E83,'LISTADO ATM'!$A$2:$B$894,2,0)</f>
        <v xml:space="preserve">ATM Oficina San Martín II </v>
      </c>
      <c r="H83" s="98" t="str">
        <f>VLOOKUP(E83,VIP!$A$2:$O16402,7,FALSE)</f>
        <v>Si</v>
      </c>
      <c r="I83" s="98" t="str">
        <f>VLOOKUP(E83,VIP!$A$2:$O8367,8,FALSE)</f>
        <v>Si</v>
      </c>
      <c r="J83" s="98" t="str">
        <f>VLOOKUP(E83,VIP!$A$2:$O8317,8,FALSE)</f>
        <v>Si</v>
      </c>
      <c r="K83" s="98" t="str">
        <f>VLOOKUP(E83,VIP!$A$2:$O11891,6,0)</f>
        <v>NO</v>
      </c>
      <c r="L83" s="106" t="s">
        <v>2430</v>
      </c>
      <c r="M83" s="120" t="s">
        <v>2502</v>
      </c>
      <c r="N83" s="104" t="s">
        <v>2481</v>
      </c>
      <c r="O83" s="102" t="s">
        <v>2482</v>
      </c>
      <c r="P83" s="102"/>
      <c r="Q83" s="121">
        <v>44225.645833333336</v>
      </c>
    </row>
    <row r="84" spans="1:17" ht="18" x14ac:dyDescent="0.25">
      <c r="A84" s="102" t="str">
        <f>VLOOKUP(E84,'LISTADO ATM'!$A$2:$C$895,3,0)</f>
        <v>DISTRITO NACIONAL</v>
      </c>
      <c r="B84" s="111">
        <v>335775313</v>
      </c>
      <c r="C84" s="103">
        <v>44225.330243055556</v>
      </c>
      <c r="D84" s="102" t="s">
        <v>2477</v>
      </c>
      <c r="E84" s="99">
        <v>437</v>
      </c>
      <c r="F84" s="84" t="str">
        <f>VLOOKUP(E84,VIP!$A$2:$O11481,2,0)</f>
        <v>DRBR437</v>
      </c>
      <c r="G84" s="98" t="str">
        <f>VLOOKUP(E84,'LISTADO ATM'!$A$2:$B$894,2,0)</f>
        <v xml:space="preserve">ATM Autobanco Torre III </v>
      </c>
      <c r="H84" s="98" t="str">
        <f>VLOOKUP(E84,VIP!$A$2:$O16401,7,FALSE)</f>
        <v>Si</v>
      </c>
      <c r="I84" s="98" t="str">
        <f>VLOOKUP(E84,VIP!$A$2:$O8366,8,FALSE)</f>
        <v>Si</v>
      </c>
      <c r="J84" s="98" t="str">
        <f>VLOOKUP(E84,VIP!$A$2:$O8316,8,FALSE)</f>
        <v>Si</v>
      </c>
      <c r="K84" s="98" t="str">
        <f>VLOOKUP(E84,VIP!$A$2:$O11890,6,0)</f>
        <v>SI</v>
      </c>
      <c r="L84" s="106" t="s">
        <v>2430</v>
      </c>
      <c r="M84" s="120" t="s">
        <v>2502</v>
      </c>
      <c r="N84" s="104" t="s">
        <v>2481</v>
      </c>
      <c r="O84" s="102" t="s">
        <v>2482</v>
      </c>
      <c r="P84" s="102"/>
      <c r="Q84" s="121">
        <v>44225.645833333336</v>
      </c>
    </row>
    <row r="85" spans="1:17" ht="18" x14ac:dyDescent="0.25">
      <c r="A85" s="102" t="str">
        <f>VLOOKUP(E85,'LISTADO ATM'!$A$2:$C$895,3,0)</f>
        <v>DISTRITO NACIONAL</v>
      </c>
      <c r="B85" s="111">
        <v>335775317</v>
      </c>
      <c r="C85" s="103">
        <v>44225.332997685182</v>
      </c>
      <c r="D85" s="102" t="s">
        <v>2477</v>
      </c>
      <c r="E85" s="99">
        <v>725</v>
      </c>
      <c r="F85" s="84" t="str">
        <f>VLOOKUP(E85,VIP!$A$2:$O11480,2,0)</f>
        <v>DRBR998</v>
      </c>
      <c r="G85" s="98" t="str">
        <f>VLOOKUP(E85,'LISTADO ATM'!$A$2:$B$894,2,0)</f>
        <v xml:space="preserve">ATM El Huacal II  </v>
      </c>
      <c r="H85" s="98" t="str">
        <f>VLOOKUP(E85,VIP!$A$2:$O16400,7,FALSE)</f>
        <v>Si</v>
      </c>
      <c r="I85" s="98" t="str">
        <f>VLOOKUP(E85,VIP!$A$2:$O8365,8,FALSE)</f>
        <v>Si</v>
      </c>
      <c r="J85" s="98" t="str">
        <f>VLOOKUP(E85,VIP!$A$2:$O8315,8,FALSE)</f>
        <v>Si</v>
      </c>
      <c r="K85" s="98" t="str">
        <f>VLOOKUP(E85,VIP!$A$2:$O11889,6,0)</f>
        <v>NO</v>
      </c>
      <c r="L85" s="106" t="s">
        <v>2466</v>
      </c>
      <c r="M85" s="120" t="s">
        <v>2502</v>
      </c>
      <c r="N85" s="104" t="s">
        <v>2481</v>
      </c>
      <c r="O85" s="102" t="s">
        <v>2482</v>
      </c>
      <c r="P85" s="102"/>
      <c r="Q85" s="121">
        <v>44225.645833333336</v>
      </c>
    </row>
    <row r="86" spans="1:17" ht="18" x14ac:dyDescent="0.25">
      <c r="A86" s="102" t="str">
        <f>VLOOKUP(E86,'LISTADO ATM'!$A$2:$C$895,3,0)</f>
        <v>DISTRITO NACIONAL</v>
      </c>
      <c r="B86" s="111">
        <v>335775329</v>
      </c>
      <c r="C86" s="103">
        <v>44225.33861111111</v>
      </c>
      <c r="D86" s="102" t="s">
        <v>2494</v>
      </c>
      <c r="E86" s="99">
        <v>565</v>
      </c>
      <c r="F86" s="84" t="str">
        <f>VLOOKUP(E86,VIP!$A$2:$O11465,2,0)</f>
        <v>DRBR24H</v>
      </c>
      <c r="G86" s="98" t="str">
        <f>VLOOKUP(E86,'LISTADO ATM'!$A$2:$B$894,2,0)</f>
        <v xml:space="preserve">ATM S/M La Cadena Núñez de Cáceres </v>
      </c>
      <c r="H86" s="98" t="str">
        <f>VLOOKUP(E86,VIP!$A$2:$O16385,7,FALSE)</f>
        <v>Si</v>
      </c>
      <c r="I86" s="98" t="str">
        <f>VLOOKUP(E86,VIP!$A$2:$O8350,8,FALSE)</f>
        <v>Si</v>
      </c>
      <c r="J86" s="98" t="str">
        <f>VLOOKUP(E86,VIP!$A$2:$O8300,8,FALSE)</f>
        <v>Si</v>
      </c>
      <c r="K86" s="98" t="str">
        <f>VLOOKUP(E86,VIP!$A$2:$O11874,6,0)</f>
        <v>NO</v>
      </c>
      <c r="L86" s="106" t="s">
        <v>2487</v>
      </c>
      <c r="M86" s="120" t="s">
        <v>2502</v>
      </c>
      <c r="N86" s="121" t="s">
        <v>2503</v>
      </c>
      <c r="O86" s="102" t="s">
        <v>2508</v>
      </c>
      <c r="P86" s="120" t="s">
        <v>2512</v>
      </c>
      <c r="Q86" s="120" t="s">
        <v>2487</v>
      </c>
    </row>
    <row r="87" spans="1:17" ht="18" x14ac:dyDescent="0.25">
      <c r="A87" s="102" t="str">
        <f>VLOOKUP(E87,'LISTADO ATM'!$A$2:$C$895,3,0)</f>
        <v>DISTRITO NACIONAL</v>
      </c>
      <c r="B87" s="111">
        <v>335775331</v>
      </c>
      <c r="C87" s="103">
        <v>44225.341087962966</v>
      </c>
      <c r="D87" s="102" t="s">
        <v>2477</v>
      </c>
      <c r="E87" s="99">
        <v>884</v>
      </c>
      <c r="F87" s="84" t="str">
        <f>VLOOKUP(E87,VIP!$A$2:$O11479,2,0)</f>
        <v>DRBR884</v>
      </c>
      <c r="G87" s="98" t="str">
        <f>VLOOKUP(E87,'LISTADO ATM'!$A$2:$B$894,2,0)</f>
        <v xml:space="preserve">ATM UNP Olé Sabana Perdida </v>
      </c>
      <c r="H87" s="98" t="str">
        <f>VLOOKUP(E87,VIP!$A$2:$O16399,7,FALSE)</f>
        <v>Si</v>
      </c>
      <c r="I87" s="98" t="str">
        <f>VLOOKUP(E87,VIP!$A$2:$O8364,8,FALSE)</f>
        <v>Si</v>
      </c>
      <c r="J87" s="98" t="str">
        <f>VLOOKUP(E87,VIP!$A$2:$O8314,8,FALSE)</f>
        <v>Si</v>
      </c>
      <c r="K87" s="98" t="str">
        <f>VLOOKUP(E87,VIP!$A$2:$O11888,6,0)</f>
        <v>NO</v>
      </c>
      <c r="L87" s="106" t="s">
        <v>2466</v>
      </c>
      <c r="M87" s="120" t="s">
        <v>2502</v>
      </c>
      <c r="N87" s="104" t="s">
        <v>2481</v>
      </c>
      <c r="O87" s="102" t="s">
        <v>2482</v>
      </c>
      <c r="P87" s="102"/>
      <c r="Q87" s="121">
        <v>44225.645833333336</v>
      </c>
    </row>
    <row r="88" spans="1:17" ht="18" x14ac:dyDescent="0.25">
      <c r="A88" s="102" t="str">
        <f>VLOOKUP(E88,'LISTADO ATM'!$A$2:$C$895,3,0)</f>
        <v>NORTE</v>
      </c>
      <c r="B88" s="111">
        <v>335775338</v>
      </c>
      <c r="C88" s="103">
        <v>44225.344074074077</v>
      </c>
      <c r="D88" s="102" t="s">
        <v>2494</v>
      </c>
      <c r="E88" s="99">
        <v>796</v>
      </c>
      <c r="F88" s="84" t="str">
        <f>VLOOKUP(E88,VIP!$A$2:$O11478,2,0)</f>
        <v>DRBR155</v>
      </c>
      <c r="G88" s="98" t="str">
        <f>VLOOKUP(E88,'LISTADO ATM'!$A$2:$B$894,2,0)</f>
        <v xml:space="preserve">ATM Oficina Plaza Ventura (Nagua) </v>
      </c>
      <c r="H88" s="98" t="str">
        <f>VLOOKUP(E88,VIP!$A$2:$O16398,7,FALSE)</f>
        <v>Si</v>
      </c>
      <c r="I88" s="98" t="str">
        <f>VLOOKUP(E88,VIP!$A$2:$O8363,8,FALSE)</f>
        <v>Si</v>
      </c>
      <c r="J88" s="98" t="str">
        <f>VLOOKUP(E88,VIP!$A$2:$O8313,8,FALSE)</f>
        <v>Si</v>
      </c>
      <c r="K88" s="98" t="str">
        <f>VLOOKUP(E88,VIP!$A$2:$O11887,6,0)</f>
        <v>SI</v>
      </c>
      <c r="L88" s="106" t="s">
        <v>2466</v>
      </c>
      <c r="M88" s="120" t="s">
        <v>2502</v>
      </c>
      <c r="N88" s="164" t="s">
        <v>2503</v>
      </c>
      <c r="O88" s="102" t="s">
        <v>2495</v>
      </c>
      <c r="P88" s="102"/>
      <c r="Q88" s="121">
        <v>44225.645833333336</v>
      </c>
    </row>
    <row r="89" spans="1:17" ht="18" x14ac:dyDescent="0.25">
      <c r="A89" s="102" t="str">
        <f>VLOOKUP(E89,'LISTADO ATM'!$A$2:$C$895,3,0)</f>
        <v>NORTE</v>
      </c>
      <c r="B89" s="111">
        <v>335775343</v>
      </c>
      <c r="C89" s="103">
        <v>44225.346354166664</v>
      </c>
      <c r="D89" s="102" t="s">
        <v>2498</v>
      </c>
      <c r="E89" s="99">
        <v>136</v>
      </c>
      <c r="F89" s="84" t="str">
        <f>VLOOKUP(E89,VIP!$A$2:$O11477,2,0)</f>
        <v>DRBR136</v>
      </c>
      <c r="G89" s="98" t="str">
        <f>VLOOKUP(E89,'LISTADO ATM'!$A$2:$B$894,2,0)</f>
        <v>ATM S/M Xtra (Santiago)</v>
      </c>
      <c r="H89" s="98" t="str">
        <f>VLOOKUP(E89,VIP!$A$2:$O16397,7,FALSE)</f>
        <v>Si</v>
      </c>
      <c r="I89" s="98" t="str">
        <f>VLOOKUP(E89,VIP!$A$2:$O8362,8,FALSE)</f>
        <v>Si</v>
      </c>
      <c r="J89" s="98" t="str">
        <f>VLOOKUP(E89,VIP!$A$2:$O8312,8,FALSE)</f>
        <v>Si</v>
      </c>
      <c r="K89" s="98" t="str">
        <f>VLOOKUP(E89,VIP!$A$2:$O11886,6,0)</f>
        <v>NO</v>
      </c>
      <c r="L89" s="106" t="s">
        <v>2430</v>
      </c>
      <c r="M89" s="105" t="s">
        <v>2473</v>
      </c>
      <c r="N89" s="104" t="s">
        <v>2481</v>
      </c>
      <c r="O89" s="102" t="s">
        <v>2499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ESTE</v>
      </c>
      <c r="B90" s="111">
        <v>335775346</v>
      </c>
      <c r="C90" s="103">
        <v>44225.347071759257</v>
      </c>
      <c r="D90" s="102" t="s">
        <v>2189</v>
      </c>
      <c r="E90" s="99">
        <v>899</v>
      </c>
      <c r="F90" s="84" t="str">
        <f>VLOOKUP(E90,VIP!$A$2:$O11476,2,0)</f>
        <v>DRBR899</v>
      </c>
      <c r="G90" s="98" t="str">
        <f>VLOOKUP(E90,'LISTADO ATM'!$A$2:$B$894,2,0)</f>
        <v xml:space="preserve">ATM Oficina Punta Cana </v>
      </c>
      <c r="H90" s="98" t="str">
        <f>VLOOKUP(E90,VIP!$A$2:$O16396,7,FALSE)</f>
        <v>Si</v>
      </c>
      <c r="I90" s="98" t="str">
        <f>VLOOKUP(E90,VIP!$A$2:$O8361,8,FALSE)</f>
        <v>Si</v>
      </c>
      <c r="J90" s="98" t="str">
        <f>VLOOKUP(E90,VIP!$A$2:$O8311,8,FALSE)</f>
        <v>Si</v>
      </c>
      <c r="K90" s="98" t="str">
        <f>VLOOKUP(E90,VIP!$A$2:$O11885,6,0)</f>
        <v>NO</v>
      </c>
      <c r="L90" s="106" t="s">
        <v>2228</v>
      </c>
      <c r="M90" s="120" t="s">
        <v>2502</v>
      </c>
      <c r="N90" s="121" t="s">
        <v>2503</v>
      </c>
      <c r="O90" s="102" t="s">
        <v>2483</v>
      </c>
      <c r="P90" s="102"/>
      <c r="Q90" s="121">
        <v>44225.595138888886</v>
      </c>
    </row>
    <row r="91" spans="1:17" ht="18" x14ac:dyDescent="0.25">
      <c r="A91" s="102" t="str">
        <f>VLOOKUP(E91,'LISTADO ATM'!$A$2:$C$895,3,0)</f>
        <v>SUR</v>
      </c>
      <c r="B91" s="111">
        <v>335775352</v>
      </c>
      <c r="C91" s="103">
        <v>44225.349224537036</v>
      </c>
      <c r="D91" s="102" t="s">
        <v>2189</v>
      </c>
      <c r="E91" s="99">
        <v>891</v>
      </c>
      <c r="F91" s="84" t="str">
        <f>VLOOKUP(E91,VIP!$A$2:$O11475,2,0)</f>
        <v>DRBR891</v>
      </c>
      <c r="G91" s="98" t="str">
        <f>VLOOKUP(E91,'LISTADO ATM'!$A$2:$B$894,2,0)</f>
        <v xml:space="preserve">ATM Estación Texaco (Barahona) </v>
      </c>
      <c r="H91" s="98" t="str">
        <f>VLOOKUP(E91,VIP!$A$2:$O16395,7,FALSE)</f>
        <v>Si</v>
      </c>
      <c r="I91" s="98" t="str">
        <f>VLOOKUP(E91,VIP!$A$2:$O8360,8,FALSE)</f>
        <v>Si</v>
      </c>
      <c r="J91" s="98" t="str">
        <f>VLOOKUP(E91,VIP!$A$2:$O8310,8,FALSE)</f>
        <v>Si</v>
      </c>
      <c r="K91" s="98" t="str">
        <f>VLOOKUP(E91,VIP!$A$2:$O11884,6,0)</f>
        <v>NO</v>
      </c>
      <c r="L91" s="106" t="s">
        <v>2463</v>
      </c>
      <c r="M91" s="120" t="s">
        <v>2502</v>
      </c>
      <c r="N91" s="121" t="s">
        <v>2503</v>
      </c>
      <c r="O91" s="102" t="s">
        <v>2483</v>
      </c>
      <c r="P91" s="102"/>
      <c r="Q91" s="121">
        <v>44225.625694444447</v>
      </c>
    </row>
    <row r="92" spans="1:17" ht="18" x14ac:dyDescent="0.25">
      <c r="A92" s="102" t="str">
        <f>VLOOKUP(E92,'LISTADO ATM'!$A$2:$C$895,3,0)</f>
        <v>DISTRITO NACIONAL</v>
      </c>
      <c r="B92" s="111">
        <v>335775354</v>
      </c>
      <c r="C92" s="103">
        <v>44225.350034722222</v>
      </c>
      <c r="D92" s="102" t="s">
        <v>2477</v>
      </c>
      <c r="E92" s="99">
        <v>678</v>
      </c>
      <c r="F92" s="84" t="str">
        <f>VLOOKUP(E92,VIP!$A$2:$O11474,2,0)</f>
        <v>DRBR678</v>
      </c>
      <c r="G92" s="98" t="str">
        <f>VLOOKUP(E92,'LISTADO ATM'!$A$2:$B$894,2,0)</f>
        <v>ATM Eco Petroleo San Isidro</v>
      </c>
      <c r="H92" s="98" t="str">
        <f>VLOOKUP(E92,VIP!$A$2:$O16394,7,FALSE)</f>
        <v>Si</v>
      </c>
      <c r="I92" s="98" t="str">
        <f>VLOOKUP(E92,VIP!$A$2:$O8359,8,FALSE)</f>
        <v>Si</v>
      </c>
      <c r="J92" s="98" t="str">
        <f>VLOOKUP(E92,VIP!$A$2:$O8309,8,FALSE)</f>
        <v>Si</v>
      </c>
      <c r="K92" s="98" t="str">
        <f>VLOOKUP(E92,VIP!$A$2:$O11883,6,0)</f>
        <v>NO</v>
      </c>
      <c r="L92" s="106" t="s">
        <v>2466</v>
      </c>
      <c r="M92" s="120" t="s">
        <v>2502</v>
      </c>
      <c r="N92" s="104" t="s">
        <v>2481</v>
      </c>
      <c r="O92" s="102" t="s">
        <v>2482</v>
      </c>
      <c r="P92" s="102"/>
      <c r="Q92" s="164">
        <v>44225.832638888889</v>
      </c>
    </row>
    <row r="93" spans="1:17" ht="18" x14ac:dyDescent="0.25">
      <c r="A93" s="102" t="str">
        <f>VLOOKUP(E93,'LISTADO ATM'!$A$2:$C$895,3,0)</f>
        <v>DISTRITO NACIONAL</v>
      </c>
      <c r="B93" s="111">
        <v>335775363</v>
      </c>
      <c r="C93" s="103">
        <v>44225.351770833331</v>
      </c>
      <c r="D93" s="102" t="s">
        <v>2189</v>
      </c>
      <c r="E93" s="99">
        <v>435</v>
      </c>
      <c r="F93" s="84" t="str">
        <f>VLOOKUP(E93,VIP!$A$2:$O11473,2,0)</f>
        <v>DRBR435</v>
      </c>
      <c r="G93" s="98" t="str">
        <f>VLOOKUP(E93,'LISTADO ATM'!$A$2:$B$894,2,0)</f>
        <v xml:space="preserve">ATM Autobanco Torre I </v>
      </c>
      <c r="H93" s="98" t="str">
        <f>VLOOKUP(E93,VIP!$A$2:$O16393,7,FALSE)</f>
        <v>Si</v>
      </c>
      <c r="I93" s="98" t="str">
        <f>VLOOKUP(E93,VIP!$A$2:$O8358,8,FALSE)</f>
        <v>Si</v>
      </c>
      <c r="J93" s="98" t="str">
        <f>VLOOKUP(E93,VIP!$A$2:$O8308,8,FALSE)</f>
        <v>Si</v>
      </c>
      <c r="K93" s="98" t="str">
        <f>VLOOKUP(E93,VIP!$A$2:$O11882,6,0)</f>
        <v>SI</v>
      </c>
      <c r="L93" s="106" t="s">
        <v>2228</v>
      </c>
      <c r="M93" s="120" t="s">
        <v>2502</v>
      </c>
      <c r="N93" s="121" t="s">
        <v>2503</v>
      </c>
      <c r="O93" s="102" t="s">
        <v>2483</v>
      </c>
      <c r="P93" s="102"/>
      <c r="Q93" s="121">
        <v>44225.55972222222</v>
      </c>
    </row>
    <row r="94" spans="1:17" ht="18" x14ac:dyDescent="0.25">
      <c r="A94" s="102" t="str">
        <f>VLOOKUP(E94,'LISTADO ATM'!$A$2:$C$895,3,0)</f>
        <v>DISTRITO NACIONAL</v>
      </c>
      <c r="B94" s="111">
        <v>335775375</v>
      </c>
      <c r="C94" s="103">
        <v>44225.356145833335</v>
      </c>
      <c r="D94" s="102" t="s">
        <v>2189</v>
      </c>
      <c r="E94" s="99">
        <v>31</v>
      </c>
      <c r="F94" s="84" t="str">
        <f>VLOOKUP(E94,VIP!$A$2:$O11472,2,0)</f>
        <v>DRBR031</v>
      </c>
      <c r="G94" s="98" t="str">
        <f>VLOOKUP(E94,'LISTADO ATM'!$A$2:$B$894,2,0)</f>
        <v xml:space="preserve">ATM Oficina San Martín I </v>
      </c>
      <c r="H94" s="98" t="str">
        <f>VLOOKUP(E94,VIP!$A$2:$O16392,7,FALSE)</f>
        <v>Si</v>
      </c>
      <c r="I94" s="98" t="str">
        <f>VLOOKUP(E94,VIP!$A$2:$O8357,8,FALSE)</f>
        <v>Si</v>
      </c>
      <c r="J94" s="98" t="str">
        <f>VLOOKUP(E94,VIP!$A$2:$O8307,8,FALSE)</f>
        <v>Si</v>
      </c>
      <c r="K94" s="98" t="str">
        <f>VLOOKUP(E94,VIP!$A$2:$O11881,6,0)</f>
        <v>NO</v>
      </c>
      <c r="L94" s="106" t="s">
        <v>2228</v>
      </c>
      <c r="M94" s="120" t="s">
        <v>2502</v>
      </c>
      <c r="N94" s="121" t="s">
        <v>2503</v>
      </c>
      <c r="O94" s="102" t="s">
        <v>2483</v>
      </c>
      <c r="P94" s="102"/>
      <c r="Q94" s="121">
        <v>44225.57708333333</v>
      </c>
    </row>
    <row r="95" spans="1:17" ht="18" x14ac:dyDescent="0.25">
      <c r="A95" s="102" t="str">
        <f>VLOOKUP(E95,'LISTADO ATM'!$A$2:$C$895,3,0)</f>
        <v>DISTRITO NACIONAL</v>
      </c>
      <c r="B95" s="111">
        <v>335775385</v>
      </c>
      <c r="C95" s="103">
        <v>44225.360520833332</v>
      </c>
      <c r="D95" s="102" t="s">
        <v>2477</v>
      </c>
      <c r="E95" s="99">
        <v>321</v>
      </c>
      <c r="F95" s="84" t="str">
        <f>VLOOKUP(E95,VIP!$A$2:$O11471,2,0)</f>
        <v>DRBR321</v>
      </c>
      <c r="G95" s="98" t="str">
        <f>VLOOKUP(E95,'LISTADO ATM'!$A$2:$B$894,2,0)</f>
        <v xml:space="preserve">ATM Oficina Jiménez Moya I </v>
      </c>
      <c r="H95" s="98" t="str">
        <f>VLOOKUP(E95,VIP!$A$2:$O16391,7,FALSE)</f>
        <v>Si</v>
      </c>
      <c r="I95" s="98" t="str">
        <f>VLOOKUP(E95,VIP!$A$2:$O8356,8,FALSE)</f>
        <v>Si</v>
      </c>
      <c r="J95" s="98" t="str">
        <f>VLOOKUP(E95,VIP!$A$2:$O8306,8,FALSE)</f>
        <v>Si</v>
      </c>
      <c r="K95" s="98" t="str">
        <f>VLOOKUP(E95,VIP!$A$2:$O11880,6,0)</f>
        <v>NO</v>
      </c>
      <c r="L95" s="106" t="s">
        <v>2466</v>
      </c>
      <c r="M95" s="120" t="s">
        <v>2502</v>
      </c>
      <c r="N95" s="104" t="s">
        <v>2481</v>
      </c>
      <c r="O95" s="102" t="s">
        <v>2482</v>
      </c>
      <c r="P95" s="102"/>
      <c r="Q95" s="121">
        <v>44225.645833333336</v>
      </c>
    </row>
    <row r="96" spans="1:17" ht="18" x14ac:dyDescent="0.25">
      <c r="A96" s="102" t="str">
        <f>VLOOKUP(E96,'LISTADO ATM'!$A$2:$C$895,3,0)</f>
        <v>DISTRITO NACIONAL</v>
      </c>
      <c r="B96" s="111">
        <v>335775390</v>
      </c>
      <c r="C96" s="103">
        <v>44225.362060185187</v>
      </c>
      <c r="D96" s="102" t="s">
        <v>2189</v>
      </c>
      <c r="E96" s="99">
        <v>790</v>
      </c>
      <c r="F96" s="84" t="str">
        <f>VLOOKUP(E96,VIP!$A$2:$O11470,2,0)</f>
        <v>DRBR16I</v>
      </c>
      <c r="G96" s="98" t="str">
        <f>VLOOKUP(E96,'LISTADO ATM'!$A$2:$B$894,2,0)</f>
        <v xml:space="preserve">ATM Oficina Bella Vista Mall I </v>
      </c>
      <c r="H96" s="98" t="str">
        <f>VLOOKUP(E96,VIP!$A$2:$O16390,7,FALSE)</f>
        <v>Si</v>
      </c>
      <c r="I96" s="98" t="str">
        <f>VLOOKUP(E96,VIP!$A$2:$O8355,8,FALSE)</f>
        <v>Si</v>
      </c>
      <c r="J96" s="98" t="str">
        <f>VLOOKUP(E96,VIP!$A$2:$O8305,8,FALSE)</f>
        <v>Si</v>
      </c>
      <c r="K96" s="98" t="str">
        <f>VLOOKUP(E96,VIP!$A$2:$O11879,6,0)</f>
        <v>SI</v>
      </c>
      <c r="L96" s="106" t="s">
        <v>2463</v>
      </c>
      <c r="M96" s="120" t="s">
        <v>2502</v>
      </c>
      <c r="N96" s="121" t="s">
        <v>2503</v>
      </c>
      <c r="O96" s="102" t="s">
        <v>2483</v>
      </c>
      <c r="P96" s="102"/>
      <c r="Q96" s="121">
        <v>44225.623611111114</v>
      </c>
    </row>
    <row r="97" spans="1:17" ht="18" x14ac:dyDescent="0.25">
      <c r="A97" s="102" t="str">
        <f>VLOOKUP(E97,'LISTADO ATM'!$A$2:$C$895,3,0)</f>
        <v>ESTE</v>
      </c>
      <c r="B97" s="111">
        <v>335775397</v>
      </c>
      <c r="C97" s="103">
        <v>44225.363819444443</v>
      </c>
      <c r="D97" s="102" t="s">
        <v>2189</v>
      </c>
      <c r="E97" s="99">
        <v>345</v>
      </c>
      <c r="F97" s="84" t="e">
        <f>VLOOKUP(E97,VIP!$A$2:$O11469,2,0)</f>
        <v>#N/A</v>
      </c>
      <c r="G97" s="98" t="str">
        <f>VLOOKUP(E97,'LISTADO ATM'!$A$2:$B$894,2,0)</f>
        <v>ATM Oficina Yamasá  II</v>
      </c>
      <c r="H97" s="98" t="e">
        <f>VLOOKUP(E97,VIP!$A$2:$O16389,7,FALSE)</f>
        <v>#N/A</v>
      </c>
      <c r="I97" s="98" t="e">
        <f>VLOOKUP(E97,VIP!$A$2:$O8354,8,FALSE)</f>
        <v>#N/A</v>
      </c>
      <c r="J97" s="98" t="e">
        <f>VLOOKUP(E97,VIP!$A$2:$O8304,8,FALSE)</f>
        <v>#N/A</v>
      </c>
      <c r="K97" s="98" t="e">
        <f>VLOOKUP(E97,VIP!$A$2:$O11878,6,0)</f>
        <v>#N/A</v>
      </c>
      <c r="L97" s="106" t="s">
        <v>2228</v>
      </c>
      <c r="M97" s="120" t="s">
        <v>2502</v>
      </c>
      <c r="N97" s="121" t="s">
        <v>2503</v>
      </c>
      <c r="O97" s="102" t="s">
        <v>2483</v>
      </c>
      <c r="P97" s="102"/>
      <c r="Q97" s="121">
        <v>44225.618055555555</v>
      </c>
    </row>
    <row r="98" spans="1:17" ht="18" x14ac:dyDescent="0.25">
      <c r="A98" s="102" t="str">
        <f>VLOOKUP(E98,'LISTADO ATM'!$A$2:$C$895,3,0)</f>
        <v>DISTRITO NACIONAL</v>
      </c>
      <c r="B98" s="111">
        <v>335775405</v>
      </c>
      <c r="C98" s="103">
        <v>44225.368692129632</v>
      </c>
      <c r="D98" s="102" t="s">
        <v>2477</v>
      </c>
      <c r="E98" s="99">
        <v>574</v>
      </c>
      <c r="F98" s="84" t="str">
        <f>VLOOKUP(E98,VIP!$A$2:$O11468,2,0)</f>
        <v>DRBR080</v>
      </c>
      <c r="G98" s="98" t="str">
        <f>VLOOKUP(E98,'LISTADO ATM'!$A$2:$B$894,2,0)</f>
        <v xml:space="preserve">ATM Club Obras Públicas </v>
      </c>
      <c r="H98" s="98" t="str">
        <f>VLOOKUP(E98,VIP!$A$2:$O16388,7,FALSE)</f>
        <v>Si</v>
      </c>
      <c r="I98" s="98" t="str">
        <f>VLOOKUP(E98,VIP!$A$2:$O8353,8,FALSE)</f>
        <v>Si</v>
      </c>
      <c r="J98" s="98" t="str">
        <f>VLOOKUP(E98,VIP!$A$2:$O8303,8,FALSE)</f>
        <v>Si</v>
      </c>
      <c r="K98" s="98" t="str">
        <f>VLOOKUP(E98,VIP!$A$2:$O11877,6,0)</f>
        <v>NO</v>
      </c>
      <c r="L98" s="106" t="s">
        <v>2430</v>
      </c>
      <c r="M98" s="120" t="s">
        <v>2502</v>
      </c>
      <c r="N98" s="104" t="s">
        <v>2481</v>
      </c>
      <c r="O98" s="102" t="s">
        <v>2482</v>
      </c>
      <c r="P98" s="102"/>
      <c r="Q98" s="121">
        <v>44225.645833333336</v>
      </c>
    </row>
    <row r="99" spans="1:17" ht="18" x14ac:dyDescent="0.25">
      <c r="A99" s="102" t="str">
        <f>VLOOKUP(E99,'LISTADO ATM'!$A$2:$C$895,3,0)</f>
        <v>DISTRITO NACIONAL</v>
      </c>
      <c r="B99" s="111">
        <v>335775459</v>
      </c>
      <c r="C99" s="103">
        <v>44225.373090277775</v>
      </c>
      <c r="D99" s="102" t="s">
        <v>2477</v>
      </c>
      <c r="E99" s="99">
        <v>312</v>
      </c>
      <c r="F99" s="84" t="str">
        <f>VLOOKUP(E99,VIP!$A$2:$O11467,2,0)</f>
        <v>DRBR312</v>
      </c>
      <c r="G99" s="98" t="str">
        <f>VLOOKUP(E99,'LISTADO ATM'!$A$2:$B$894,2,0)</f>
        <v xml:space="preserve">ATM Oficina Tiradentes II (Naco) </v>
      </c>
      <c r="H99" s="98" t="str">
        <f>VLOOKUP(E99,VIP!$A$2:$O16387,7,FALSE)</f>
        <v>Si</v>
      </c>
      <c r="I99" s="98" t="str">
        <f>VLOOKUP(E99,VIP!$A$2:$O8352,8,FALSE)</f>
        <v>Si</v>
      </c>
      <c r="J99" s="98" t="str">
        <f>VLOOKUP(E99,VIP!$A$2:$O8302,8,FALSE)</f>
        <v>Si</v>
      </c>
      <c r="K99" s="98" t="str">
        <f>VLOOKUP(E99,VIP!$A$2:$O11876,6,0)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NORTE</v>
      </c>
      <c r="B100" s="111">
        <v>335775463</v>
      </c>
      <c r="C100" s="103">
        <v>44225.376030092593</v>
      </c>
      <c r="D100" s="102" t="s">
        <v>2494</v>
      </c>
      <c r="E100" s="99">
        <v>144</v>
      </c>
      <c r="F100" s="84" t="str">
        <f>VLOOKUP(E100,VIP!$A$2:$O11466,2,0)</f>
        <v>DRBR144</v>
      </c>
      <c r="G100" s="98" t="str">
        <f>VLOOKUP(E100,'LISTADO ATM'!$A$2:$B$894,2,0)</f>
        <v xml:space="preserve">ATM Oficina Villa Altagracia </v>
      </c>
      <c r="H100" s="98" t="str">
        <f>VLOOKUP(E100,VIP!$A$2:$O16386,7,FALSE)</f>
        <v>Si</v>
      </c>
      <c r="I100" s="98" t="str">
        <f>VLOOKUP(E100,VIP!$A$2:$O8351,8,FALSE)</f>
        <v>Si</v>
      </c>
      <c r="J100" s="98" t="str">
        <f>VLOOKUP(E100,VIP!$A$2:$O8301,8,FALSE)</f>
        <v>Si</v>
      </c>
      <c r="K100" s="98" t="str">
        <f>VLOOKUP(E100,VIP!$A$2:$O11875,6,0)</f>
        <v>SI</v>
      </c>
      <c r="L100" s="106" t="s">
        <v>2430</v>
      </c>
      <c r="M100" s="120" t="s">
        <v>2502</v>
      </c>
      <c r="N100" s="164" t="s">
        <v>2503</v>
      </c>
      <c r="O100" s="102" t="s">
        <v>2495</v>
      </c>
      <c r="P100" s="102"/>
      <c r="Q100" s="121">
        <v>44225.451388888891</v>
      </c>
    </row>
    <row r="101" spans="1:17" ht="18" x14ac:dyDescent="0.25">
      <c r="A101" s="102" t="str">
        <f>VLOOKUP(E101,'LISTADO ATM'!$A$2:$C$895,3,0)</f>
        <v>SUR</v>
      </c>
      <c r="B101" s="111">
        <v>335775478</v>
      </c>
      <c r="C101" s="103">
        <v>44225.378657407404</v>
      </c>
      <c r="D101" s="102" t="s">
        <v>2477</v>
      </c>
      <c r="E101" s="99">
        <v>44</v>
      </c>
      <c r="F101" s="84" t="str">
        <f>VLOOKUP(E101,VIP!$A$2:$O11465,2,0)</f>
        <v>DRBR044</v>
      </c>
      <c r="G101" s="98" t="str">
        <f>VLOOKUP(E101,'LISTADO ATM'!$A$2:$B$894,2,0)</f>
        <v xml:space="preserve">ATM Oficina Pedernales </v>
      </c>
      <c r="H101" s="98" t="str">
        <f>VLOOKUP(E101,VIP!$A$2:$O16385,7,FALSE)</f>
        <v>Si</v>
      </c>
      <c r="I101" s="98" t="str">
        <f>VLOOKUP(E101,VIP!$A$2:$O8350,8,FALSE)</f>
        <v>Si</v>
      </c>
      <c r="J101" s="98" t="str">
        <f>VLOOKUP(E101,VIP!$A$2:$O8300,8,FALSE)</f>
        <v>Si</v>
      </c>
      <c r="K101" s="98" t="str">
        <f>VLOOKUP(E101,VIP!$A$2:$O11874,6,0)</f>
        <v>SI</v>
      </c>
      <c r="L101" s="106" t="s">
        <v>2430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2430</v>
      </c>
    </row>
    <row r="102" spans="1:17" ht="18" x14ac:dyDescent="0.25">
      <c r="A102" s="102" t="str">
        <f>VLOOKUP(E102,'LISTADO ATM'!$A$2:$C$895,3,0)</f>
        <v>NORTE</v>
      </c>
      <c r="B102" s="111">
        <v>335775487</v>
      </c>
      <c r="C102" s="103">
        <v>44225.381678240738</v>
      </c>
      <c r="D102" s="102" t="s">
        <v>2494</v>
      </c>
      <c r="E102" s="99">
        <v>965</v>
      </c>
      <c r="F102" s="84" t="str">
        <f>VLOOKUP(E102,VIP!$A$2:$O11464,2,0)</f>
        <v>DRBR965</v>
      </c>
      <c r="G102" s="98" t="str">
        <f>VLOOKUP(E102,'LISTADO ATM'!$A$2:$B$894,2,0)</f>
        <v xml:space="preserve">ATM S/M La Fuente FUN (Santiago) </v>
      </c>
      <c r="H102" s="98" t="str">
        <f>VLOOKUP(E102,VIP!$A$2:$O16384,7,FALSE)</f>
        <v>Si</v>
      </c>
      <c r="I102" s="98" t="str">
        <f>VLOOKUP(E102,VIP!$A$2:$O8349,8,FALSE)</f>
        <v>Si</v>
      </c>
      <c r="J102" s="98" t="str">
        <f>VLOOKUP(E102,VIP!$A$2:$O8299,8,FALSE)</f>
        <v>Si</v>
      </c>
      <c r="K102" s="98" t="str">
        <f>VLOOKUP(E102,VIP!$A$2:$O11873,6,0)</f>
        <v>NO</v>
      </c>
      <c r="L102" s="106" t="s">
        <v>2430</v>
      </c>
      <c r="M102" s="120" t="s">
        <v>2502</v>
      </c>
      <c r="N102" s="164" t="s">
        <v>2503</v>
      </c>
      <c r="O102" s="102" t="s">
        <v>2495</v>
      </c>
      <c r="P102" s="102"/>
      <c r="Q102" s="121">
        <v>44225.451388888891</v>
      </c>
    </row>
    <row r="103" spans="1:17" ht="18" x14ac:dyDescent="0.25">
      <c r="A103" s="102" t="str">
        <f>VLOOKUP(E103,'LISTADO ATM'!$A$2:$C$895,3,0)</f>
        <v>ESTE</v>
      </c>
      <c r="B103" s="111">
        <v>335775489</v>
      </c>
      <c r="C103" s="103">
        <v>44225.382511574076</v>
      </c>
      <c r="D103" s="102" t="s">
        <v>2189</v>
      </c>
      <c r="E103" s="99">
        <v>480</v>
      </c>
      <c r="F103" s="84" t="str">
        <f>VLOOKUP(E103,VIP!$A$2:$O11463,2,0)</f>
        <v>DRBR480</v>
      </c>
      <c r="G103" s="98" t="str">
        <f>VLOOKUP(E103,'LISTADO ATM'!$A$2:$B$894,2,0)</f>
        <v>ATM UNP Farmaconal Higuey</v>
      </c>
      <c r="H103" s="98" t="str">
        <f>VLOOKUP(E103,VIP!$A$2:$O16383,7,FALSE)</f>
        <v>N/A</v>
      </c>
      <c r="I103" s="98" t="str">
        <f>VLOOKUP(E103,VIP!$A$2:$O8348,8,FALSE)</f>
        <v>N/A</v>
      </c>
      <c r="J103" s="98" t="str">
        <f>VLOOKUP(E103,VIP!$A$2:$O8298,8,FALSE)</f>
        <v>N/A</v>
      </c>
      <c r="K103" s="98" t="str">
        <f>VLOOKUP(E103,VIP!$A$2:$O11872,6,0)</f>
        <v>N/A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DISTRITO NACIONAL</v>
      </c>
      <c r="B104" s="111">
        <v>335775533</v>
      </c>
      <c r="C104" s="103">
        <v>44225.39267361111</v>
      </c>
      <c r="D104" s="102" t="s">
        <v>2189</v>
      </c>
      <c r="E104" s="99">
        <v>902</v>
      </c>
      <c r="F104" s="84" t="str">
        <f>VLOOKUP(E104,VIP!$A$2:$O11462,2,0)</f>
        <v>DRBR16A</v>
      </c>
      <c r="G104" s="98" t="str">
        <f>VLOOKUP(E104,'LISTADO ATM'!$A$2:$B$894,2,0)</f>
        <v xml:space="preserve">ATM Oficina Plaza Florida </v>
      </c>
      <c r="H104" s="98" t="str">
        <f>VLOOKUP(E104,VIP!$A$2:$O16382,7,FALSE)</f>
        <v>Si</v>
      </c>
      <c r="I104" s="98" t="str">
        <f>VLOOKUP(E104,VIP!$A$2:$O8347,8,FALSE)</f>
        <v>Si</v>
      </c>
      <c r="J104" s="98" t="str">
        <f>VLOOKUP(E104,VIP!$A$2:$O8297,8,FALSE)</f>
        <v>Si</v>
      </c>
      <c r="K104" s="98" t="str">
        <f>VLOOKUP(E104,VIP!$A$2:$O11871,6,0)</f>
        <v>NO</v>
      </c>
      <c r="L104" s="106" t="s">
        <v>2228</v>
      </c>
      <c r="M104" s="120" t="s">
        <v>2502</v>
      </c>
      <c r="N104" s="121" t="s">
        <v>2503</v>
      </c>
      <c r="O104" s="102" t="s">
        <v>2483</v>
      </c>
      <c r="P104" s="102"/>
      <c r="Q104" s="121">
        <v>44225.618055555555</v>
      </c>
    </row>
    <row r="105" spans="1:17" ht="18" x14ac:dyDescent="0.25">
      <c r="A105" s="102" t="str">
        <f>VLOOKUP(E105,'LISTADO ATM'!$A$2:$C$895,3,0)</f>
        <v>DISTRITO NACIONAL</v>
      </c>
      <c r="B105" s="111">
        <v>335775571</v>
      </c>
      <c r="C105" s="103">
        <v>44225.396770833337</v>
      </c>
      <c r="D105" s="102" t="s">
        <v>2189</v>
      </c>
      <c r="E105" s="99">
        <v>408</v>
      </c>
      <c r="F105" s="84" t="str">
        <f>VLOOKUP(E105,VIP!$A$2:$O11461,2,0)</f>
        <v>DRBR408</v>
      </c>
      <c r="G105" s="98" t="str">
        <f>VLOOKUP(E105,'LISTADO ATM'!$A$2:$B$894,2,0)</f>
        <v xml:space="preserve">ATM Autobanco Las Palmas de Herrera </v>
      </c>
      <c r="H105" s="98" t="str">
        <f>VLOOKUP(E105,VIP!$A$2:$O16381,7,FALSE)</f>
        <v>Si</v>
      </c>
      <c r="I105" s="98" t="str">
        <f>VLOOKUP(E105,VIP!$A$2:$O8346,8,FALSE)</f>
        <v>Si</v>
      </c>
      <c r="J105" s="98" t="str">
        <f>VLOOKUP(E105,VIP!$A$2:$O8296,8,FALSE)</f>
        <v>Si</v>
      </c>
      <c r="K105" s="98" t="str">
        <f>VLOOKUP(E105,VIP!$A$2:$O11870,6,0)</f>
        <v>NO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ESTE</v>
      </c>
      <c r="B106" s="111">
        <v>335775607</v>
      </c>
      <c r="C106" s="103">
        <v>44225.404826388891</v>
      </c>
      <c r="D106" s="102" t="s">
        <v>2494</v>
      </c>
      <c r="E106" s="99">
        <v>631</v>
      </c>
      <c r="F106" s="84" t="str">
        <f>VLOOKUP(E106,VIP!$A$2:$O11464,2,0)</f>
        <v>DRBR417</v>
      </c>
      <c r="G106" s="98" t="str">
        <f>VLOOKUP(E106,'LISTADO ATM'!$A$2:$B$894,2,0)</f>
        <v xml:space="preserve">ATM ASOCODEQUI (San Pedro) </v>
      </c>
      <c r="H106" s="98" t="str">
        <f>VLOOKUP(E106,VIP!$A$2:$O16384,7,FALSE)</f>
        <v>Si</v>
      </c>
      <c r="I106" s="98" t="str">
        <f>VLOOKUP(E106,VIP!$A$2:$O8349,8,FALSE)</f>
        <v>Si</v>
      </c>
      <c r="J106" s="98" t="str">
        <f>VLOOKUP(E106,VIP!$A$2:$O8299,8,FALSE)</f>
        <v>Si</v>
      </c>
      <c r="K106" s="98" t="str">
        <f>VLOOKUP(E106,VIP!$A$2:$O11873,6,0)</f>
        <v>NO</v>
      </c>
      <c r="L106" s="106" t="s">
        <v>2487</v>
      </c>
      <c r="M106" s="120" t="s">
        <v>2502</v>
      </c>
      <c r="N106" s="121" t="s">
        <v>2503</v>
      </c>
      <c r="O106" s="102" t="s">
        <v>2508</v>
      </c>
      <c r="P106" s="120" t="s">
        <v>2512</v>
      </c>
      <c r="Q106" s="120" t="s">
        <v>2487</v>
      </c>
    </row>
    <row r="107" spans="1:17" ht="18" x14ac:dyDescent="0.25">
      <c r="A107" s="102" t="str">
        <f>VLOOKUP(E107,'LISTADO ATM'!$A$2:$C$895,3,0)</f>
        <v>NORTE</v>
      </c>
      <c r="B107" s="111">
        <v>335775611</v>
      </c>
      <c r="C107" s="103">
        <v>44225.407372685186</v>
      </c>
      <c r="D107" s="102" t="s">
        <v>2190</v>
      </c>
      <c r="E107" s="99">
        <v>691</v>
      </c>
      <c r="F107" s="84" t="str">
        <f>VLOOKUP(E107,VIP!$A$2:$O11460,2,0)</f>
        <v>DRBR691</v>
      </c>
      <c r="G107" s="98" t="str">
        <f>VLOOKUP(E107,'LISTADO ATM'!$A$2:$B$894,2,0)</f>
        <v>ATM Eco Petroleo Manzanillo</v>
      </c>
      <c r="H107" s="98" t="str">
        <f>VLOOKUP(E107,VIP!$A$2:$O16380,7,FALSE)</f>
        <v>Si</v>
      </c>
      <c r="I107" s="98" t="str">
        <f>VLOOKUP(E107,VIP!$A$2:$O8345,8,FALSE)</f>
        <v>Si</v>
      </c>
      <c r="J107" s="98" t="str">
        <f>VLOOKUP(E107,VIP!$A$2:$O8295,8,FALSE)</f>
        <v>Si</v>
      </c>
      <c r="K107" s="98" t="str">
        <f>VLOOKUP(E107,VIP!$A$2:$O11869,6,0)</f>
        <v>NO</v>
      </c>
      <c r="L107" s="106" t="s">
        <v>2463</v>
      </c>
      <c r="M107" s="165" t="s">
        <v>2502</v>
      </c>
      <c r="N107" s="104" t="s">
        <v>2481</v>
      </c>
      <c r="O107" s="102" t="s">
        <v>2501</v>
      </c>
      <c r="P107" s="102"/>
      <c r="Q107" s="164">
        <v>44225.870833333334</v>
      </c>
    </row>
    <row r="108" spans="1:17" ht="18" x14ac:dyDescent="0.25">
      <c r="A108" s="102" t="str">
        <f>VLOOKUP(E108,'LISTADO ATM'!$A$2:$C$895,3,0)</f>
        <v>NORTE</v>
      </c>
      <c r="B108" s="111">
        <v>335775628</v>
      </c>
      <c r="C108" s="103">
        <v>44225.411874999998</v>
      </c>
      <c r="D108" s="102" t="s">
        <v>2190</v>
      </c>
      <c r="E108" s="99">
        <v>809</v>
      </c>
      <c r="F108" s="84" t="str">
        <f>VLOOKUP(E108,VIP!$A$2:$O11459,2,0)</f>
        <v>DRBR809</v>
      </c>
      <c r="G108" s="98" t="str">
        <f>VLOOKUP(E108,'LISTADO ATM'!$A$2:$B$894,2,0)</f>
        <v>ATM Yoma (Cotuí)</v>
      </c>
      <c r="H108" s="98" t="str">
        <f>VLOOKUP(E108,VIP!$A$2:$O16379,7,FALSE)</f>
        <v>Si</v>
      </c>
      <c r="I108" s="98" t="str">
        <f>VLOOKUP(E108,VIP!$A$2:$O8344,8,FALSE)</f>
        <v>Si</v>
      </c>
      <c r="J108" s="98" t="str">
        <f>VLOOKUP(E108,VIP!$A$2:$O8294,8,FALSE)</f>
        <v>Si</v>
      </c>
      <c r="K108" s="98" t="str">
        <f>VLOOKUP(E108,VIP!$A$2:$O11868,6,0)</f>
        <v>NO</v>
      </c>
      <c r="L108" s="106" t="s">
        <v>2228</v>
      </c>
      <c r="M108" s="120" t="s">
        <v>2502</v>
      </c>
      <c r="N108" s="121" t="s">
        <v>2503</v>
      </c>
      <c r="O108" s="102" t="s">
        <v>2507</v>
      </c>
      <c r="P108" s="102"/>
      <c r="Q108" s="121">
        <v>44225.619444444441</v>
      </c>
    </row>
    <row r="109" spans="1:17" ht="18" x14ac:dyDescent="0.25">
      <c r="A109" s="102" t="str">
        <f>VLOOKUP(E109,'LISTADO ATM'!$A$2:$C$895,3,0)</f>
        <v>NORTE</v>
      </c>
      <c r="B109" s="111">
        <v>335775648</v>
      </c>
      <c r="C109" s="103">
        <v>44225.416643518518</v>
      </c>
      <c r="D109" s="102" t="s">
        <v>2494</v>
      </c>
      <c r="E109" s="99">
        <v>350</v>
      </c>
      <c r="F109" s="84" t="str">
        <f>VLOOKUP(E109,VIP!$A$2:$O11458,2,0)</f>
        <v>DRBR350</v>
      </c>
      <c r="G109" s="98" t="str">
        <f>VLOOKUP(E109,'LISTADO ATM'!$A$2:$B$894,2,0)</f>
        <v xml:space="preserve">ATM Oficina Villa Tapia </v>
      </c>
      <c r="H109" s="98" t="str">
        <f>VLOOKUP(E109,VIP!$A$2:$O16378,7,FALSE)</f>
        <v>Si</v>
      </c>
      <c r="I109" s="98" t="str">
        <f>VLOOKUP(E109,VIP!$A$2:$O8343,8,FALSE)</f>
        <v>Si</v>
      </c>
      <c r="J109" s="98" t="str">
        <f>VLOOKUP(E109,VIP!$A$2:$O8293,8,FALSE)</f>
        <v>Si</v>
      </c>
      <c r="K109" s="98" t="str">
        <f>VLOOKUP(E109,VIP!$A$2:$O11867,6,0)</f>
        <v>NO</v>
      </c>
      <c r="L109" s="106" t="s">
        <v>2430</v>
      </c>
      <c r="M109" s="120" t="s">
        <v>2502</v>
      </c>
      <c r="N109" s="164" t="s">
        <v>2503</v>
      </c>
      <c r="O109" s="102" t="s">
        <v>2495</v>
      </c>
      <c r="P109" s="102"/>
      <c r="Q109" s="121">
        <v>44225.645833333336</v>
      </c>
    </row>
    <row r="110" spans="1:17" ht="18" x14ac:dyDescent="0.25">
      <c r="A110" s="102" t="str">
        <f>VLOOKUP(E110,'LISTADO ATM'!$A$2:$C$895,3,0)</f>
        <v>SUR</v>
      </c>
      <c r="B110" s="111">
        <v>335775662</v>
      </c>
      <c r="C110" s="103">
        <v>44225.419432870367</v>
      </c>
      <c r="D110" s="102" t="s">
        <v>2477</v>
      </c>
      <c r="E110" s="99">
        <v>403</v>
      </c>
      <c r="F110" s="84" t="str">
        <f>VLOOKUP(E110,VIP!$A$2:$O11457,2,0)</f>
        <v>DRBR403</v>
      </c>
      <c r="G110" s="98" t="str">
        <f>VLOOKUP(E110,'LISTADO ATM'!$A$2:$B$894,2,0)</f>
        <v xml:space="preserve">ATM Oficina Vicente Noble </v>
      </c>
      <c r="H110" s="98" t="str">
        <f>VLOOKUP(E110,VIP!$A$2:$O16377,7,FALSE)</f>
        <v>Si</v>
      </c>
      <c r="I110" s="98" t="str">
        <f>VLOOKUP(E110,VIP!$A$2:$O8342,8,FALSE)</f>
        <v>Si</v>
      </c>
      <c r="J110" s="98" t="str">
        <f>VLOOKUP(E110,VIP!$A$2:$O8292,8,FALSE)</f>
        <v>Si</v>
      </c>
      <c r="K110" s="98" t="str">
        <f>VLOOKUP(E110,VIP!$A$2:$O11866,6,0)</f>
        <v>NO</v>
      </c>
      <c r="L110" s="106" t="s">
        <v>2430</v>
      </c>
      <c r="M110" s="120" t="s">
        <v>2502</v>
      </c>
      <c r="N110" s="104" t="s">
        <v>2481</v>
      </c>
      <c r="O110" s="102" t="s">
        <v>2482</v>
      </c>
      <c r="P110" s="102"/>
      <c r="Q110" s="121">
        <v>44225.645833333336</v>
      </c>
    </row>
    <row r="111" spans="1:17" ht="18" x14ac:dyDescent="0.25">
      <c r="A111" s="102" t="str">
        <f>VLOOKUP(E111,'LISTADO ATM'!$A$2:$C$895,3,0)</f>
        <v>SUR</v>
      </c>
      <c r="B111" s="111">
        <v>335775747</v>
      </c>
      <c r="C111" s="103">
        <v>44225.448564814818</v>
      </c>
      <c r="D111" s="102" t="s">
        <v>2477</v>
      </c>
      <c r="E111" s="99">
        <v>984</v>
      </c>
      <c r="F111" s="84" t="str">
        <f>VLOOKUP(E111,VIP!$A$2:$O11489,2,0)</f>
        <v>DRBR984</v>
      </c>
      <c r="G111" s="98" t="str">
        <f>VLOOKUP(E111,'LISTADO ATM'!$A$2:$B$894,2,0)</f>
        <v xml:space="preserve">ATM Oficina Neiba II </v>
      </c>
      <c r="H111" s="98" t="str">
        <f>VLOOKUP(E111,VIP!$A$2:$O16409,7,FALSE)</f>
        <v>Si</v>
      </c>
      <c r="I111" s="98" t="str">
        <f>VLOOKUP(E111,VIP!$A$2:$O8374,8,FALSE)</f>
        <v>Si</v>
      </c>
      <c r="J111" s="98" t="str">
        <f>VLOOKUP(E111,VIP!$A$2:$O8324,8,FALSE)</f>
        <v>Si</v>
      </c>
      <c r="K111" s="98" t="str">
        <f>VLOOKUP(E111,VIP!$A$2:$O11898,6,0)</f>
        <v>NO</v>
      </c>
      <c r="L111" s="106" t="s">
        <v>2430</v>
      </c>
      <c r="M111" s="120" t="s">
        <v>2502</v>
      </c>
      <c r="N111" s="104" t="s">
        <v>2481</v>
      </c>
      <c r="O111" s="102" t="s">
        <v>2482</v>
      </c>
      <c r="P111" s="102"/>
      <c r="Q111" s="121">
        <v>44225.645833333336</v>
      </c>
    </row>
    <row r="112" spans="1:17" ht="18" x14ac:dyDescent="0.25">
      <c r="A112" s="102" t="str">
        <f>VLOOKUP(E112,'LISTADO ATM'!$A$2:$C$895,3,0)</f>
        <v>NORTE</v>
      </c>
      <c r="B112" s="111">
        <v>335775761</v>
      </c>
      <c r="C112" s="103">
        <v>44225.455555555556</v>
      </c>
      <c r="D112" s="102" t="s">
        <v>2498</v>
      </c>
      <c r="E112" s="99">
        <v>774</v>
      </c>
      <c r="F112" s="84" t="str">
        <f>VLOOKUP(E112,VIP!$A$2:$O11488,2,0)</f>
        <v>DRBR061</v>
      </c>
      <c r="G112" s="98" t="str">
        <f>VLOOKUP(E112,'LISTADO ATM'!$A$2:$B$894,2,0)</f>
        <v xml:space="preserve">ATM Oficina Montecristi </v>
      </c>
      <c r="H112" s="98" t="str">
        <f>VLOOKUP(E112,VIP!$A$2:$O16408,7,FALSE)</f>
        <v>Si</v>
      </c>
      <c r="I112" s="98" t="str">
        <f>VLOOKUP(E112,VIP!$A$2:$O8373,8,FALSE)</f>
        <v>Si</v>
      </c>
      <c r="J112" s="98" t="str">
        <f>VLOOKUP(E112,VIP!$A$2:$O8323,8,FALSE)</f>
        <v>Si</v>
      </c>
      <c r="K112" s="98" t="str">
        <f>VLOOKUP(E112,VIP!$A$2:$O11897,6,0)</f>
        <v>NO</v>
      </c>
      <c r="L112" s="106" t="s">
        <v>2510</v>
      </c>
      <c r="M112" s="105" t="s">
        <v>2473</v>
      </c>
      <c r="N112" s="104" t="s">
        <v>2503</v>
      </c>
      <c r="O112" s="102" t="s">
        <v>2499</v>
      </c>
      <c r="P112" s="102"/>
      <c r="Q112" s="105" t="s">
        <v>2510</v>
      </c>
    </row>
    <row r="113" spans="1:17" ht="18" x14ac:dyDescent="0.25">
      <c r="A113" s="102" t="str">
        <f>VLOOKUP(E113,'LISTADO ATM'!$A$2:$C$895,3,0)</f>
        <v>DISTRITO NACIONAL</v>
      </c>
      <c r="B113" s="111">
        <v>335775770</v>
      </c>
      <c r="C113" s="103">
        <v>44225.458761574075</v>
      </c>
      <c r="D113" s="102" t="s">
        <v>2477</v>
      </c>
      <c r="E113" s="99">
        <v>879</v>
      </c>
      <c r="F113" s="84" t="str">
        <f>VLOOKUP(E113,VIP!$A$2:$O11487,2,0)</f>
        <v>DRBR879</v>
      </c>
      <c r="G113" s="98" t="str">
        <f>VLOOKUP(E113,'LISTADO ATM'!$A$2:$B$894,2,0)</f>
        <v xml:space="preserve">ATM Plaza Metropolitana </v>
      </c>
      <c r="H113" s="98" t="str">
        <f>VLOOKUP(E113,VIP!$A$2:$O16407,7,FALSE)</f>
        <v>Si</v>
      </c>
      <c r="I113" s="98" t="str">
        <f>VLOOKUP(E113,VIP!$A$2:$O8372,8,FALSE)</f>
        <v>Si</v>
      </c>
      <c r="J113" s="98" t="str">
        <f>VLOOKUP(E113,VIP!$A$2:$O8322,8,FALSE)</f>
        <v>Si</v>
      </c>
      <c r="K113" s="98" t="str">
        <f>VLOOKUP(E113,VIP!$A$2:$O11896,6,0)</f>
        <v>NO</v>
      </c>
      <c r="L113" s="106" t="s">
        <v>2430</v>
      </c>
      <c r="M113" s="120" t="s">
        <v>2502</v>
      </c>
      <c r="N113" s="104" t="s">
        <v>2481</v>
      </c>
      <c r="O113" s="102" t="s">
        <v>2482</v>
      </c>
      <c r="P113" s="102"/>
      <c r="Q113" s="121">
        <v>44225.645833333336</v>
      </c>
    </row>
    <row r="114" spans="1:17" ht="18" x14ac:dyDescent="0.25">
      <c r="A114" s="102" t="str">
        <f>VLOOKUP(E114,'LISTADO ATM'!$A$2:$C$895,3,0)</f>
        <v>DISTRITO NACIONAL</v>
      </c>
      <c r="B114" s="111">
        <v>335775786</v>
      </c>
      <c r="C114" s="103">
        <v>44225.462256944447</v>
      </c>
      <c r="D114" s="102" t="s">
        <v>2477</v>
      </c>
      <c r="E114" s="99">
        <v>558</v>
      </c>
      <c r="F114" s="84" t="str">
        <f>VLOOKUP(E114,VIP!$A$2:$O11486,2,0)</f>
        <v>DRBR106</v>
      </c>
      <c r="G114" s="98" t="str">
        <f>VLOOKUP(E114,'LISTADO ATM'!$A$2:$B$894,2,0)</f>
        <v xml:space="preserve">ATM Base Naval 27 de Febrero (Sans Soucí) </v>
      </c>
      <c r="H114" s="98" t="str">
        <f>VLOOKUP(E114,VIP!$A$2:$O16406,7,FALSE)</f>
        <v>Si</v>
      </c>
      <c r="I114" s="98" t="str">
        <f>VLOOKUP(E114,VIP!$A$2:$O8371,8,FALSE)</f>
        <v>Si</v>
      </c>
      <c r="J114" s="98" t="str">
        <f>VLOOKUP(E114,VIP!$A$2:$O8321,8,FALSE)</f>
        <v>Si</v>
      </c>
      <c r="K114" s="98" t="str">
        <f>VLOOKUP(E114,VIP!$A$2:$O11895,6,0)</f>
        <v>NO</v>
      </c>
      <c r="L114" s="106" t="s">
        <v>2466</v>
      </c>
      <c r="M114" s="120" t="s">
        <v>2502</v>
      </c>
      <c r="N114" s="104" t="s">
        <v>2481</v>
      </c>
      <c r="O114" s="102" t="s">
        <v>2482</v>
      </c>
      <c r="P114" s="102"/>
      <c r="Q114" s="164">
        <v>44225.842361111114</v>
      </c>
    </row>
    <row r="115" spans="1:17" ht="18" x14ac:dyDescent="0.25">
      <c r="A115" s="102" t="str">
        <f>VLOOKUP(E115,'LISTADO ATM'!$A$2:$C$895,3,0)</f>
        <v>NORTE</v>
      </c>
      <c r="B115" s="111">
        <v>335775807</v>
      </c>
      <c r="C115" s="103">
        <v>44225.467743055553</v>
      </c>
      <c r="D115" s="102" t="s">
        <v>2190</v>
      </c>
      <c r="E115" s="99">
        <v>351</v>
      </c>
      <c r="F115" s="84" t="str">
        <f>VLOOKUP(E115,VIP!$A$2:$O11485,2,0)</f>
        <v>DRBR351</v>
      </c>
      <c r="G115" s="98" t="str">
        <f>VLOOKUP(E115,'LISTADO ATM'!$A$2:$B$894,2,0)</f>
        <v xml:space="preserve">ATM S/M José Luís (Puerto Plata) </v>
      </c>
      <c r="H115" s="98" t="str">
        <f>VLOOKUP(E115,VIP!$A$2:$O16405,7,FALSE)</f>
        <v>Si</v>
      </c>
      <c r="I115" s="98" t="str">
        <f>VLOOKUP(E115,VIP!$A$2:$O8370,8,FALSE)</f>
        <v>Si</v>
      </c>
      <c r="J115" s="98" t="str">
        <f>VLOOKUP(E115,VIP!$A$2:$O8320,8,FALSE)</f>
        <v>Si</v>
      </c>
      <c r="K115" s="98" t="str">
        <f>VLOOKUP(E115,VIP!$A$2:$O11894,6,0)</f>
        <v>NO</v>
      </c>
      <c r="L115" s="106" t="s">
        <v>2463</v>
      </c>
      <c r="M115" s="165" t="s">
        <v>2502</v>
      </c>
      <c r="N115" s="104" t="s">
        <v>2481</v>
      </c>
      <c r="O115" s="102" t="s">
        <v>2511</v>
      </c>
      <c r="P115" s="102"/>
      <c r="Q115" s="164">
        <v>44225.870833333334</v>
      </c>
    </row>
    <row r="116" spans="1:17" ht="18" x14ac:dyDescent="0.25">
      <c r="A116" s="102" t="str">
        <f>VLOOKUP(E116,'LISTADO ATM'!$A$2:$C$895,3,0)</f>
        <v>DISTRITO NACIONAL</v>
      </c>
      <c r="B116" s="111">
        <v>335775815</v>
      </c>
      <c r="C116" s="103">
        <v>44225.471296296295</v>
      </c>
      <c r="D116" s="102" t="s">
        <v>2494</v>
      </c>
      <c r="E116" s="99">
        <v>378</v>
      </c>
      <c r="F116" s="84" t="str">
        <f>VLOOKUP(E116,VIP!$A$2:$O11483,2,0)</f>
        <v>DRBR378</v>
      </c>
      <c r="G116" s="98" t="str">
        <f>VLOOKUP(E116,'LISTADO ATM'!$A$2:$B$894,2,0)</f>
        <v>ATM UNP Villa Flores</v>
      </c>
      <c r="H116" s="98" t="str">
        <f>VLOOKUP(E116,VIP!$A$2:$O16403,7,FALSE)</f>
        <v>N/A</v>
      </c>
      <c r="I116" s="98" t="str">
        <f>VLOOKUP(E116,VIP!$A$2:$O8368,8,FALSE)</f>
        <v>N/A</v>
      </c>
      <c r="J116" s="98" t="str">
        <f>VLOOKUP(E116,VIP!$A$2:$O8318,8,FALSE)</f>
        <v>N/A</v>
      </c>
      <c r="K116" s="98" t="str">
        <f>VLOOKUP(E116,VIP!$A$2:$O11892,6,0)</f>
        <v>N/A</v>
      </c>
      <c r="L116" s="106" t="s">
        <v>2430</v>
      </c>
      <c r="M116" s="120" t="s">
        <v>2502</v>
      </c>
      <c r="N116" s="164" t="s">
        <v>2503</v>
      </c>
      <c r="O116" s="102" t="s">
        <v>2495</v>
      </c>
      <c r="P116" s="102"/>
      <c r="Q116" s="164">
        <v>44225.826388888891</v>
      </c>
    </row>
    <row r="117" spans="1:17" ht="18" x14ac:dyDescent="0.25">
      <c r="A117" s="102" t="str">
        <f>VLOOKUP(E117,'LISTADO ATM'!$A$2:$C$895,3,0)</f>
        <v>DISTRITO NACIONAL</v>
      </c>
      <c r="B117" s="111">
        <v>335775838</v>
      </c>
      <c r="C117" s="103">
        <v>44225.474317129629</v>
      </c>
      <c r="D117" s="102" t="s">
        <v>2477</v>
      </c>
      <c r="E117" s="99">
        <v>24</v>
      </c>
      <c r="F117" s="84" t="str">
        <f>VLOOKUP(E117,VIP!$A$2:$O11481,2,0)</f>
        <v>DRBR024</v>
      </c>
      <c r="G117" s="98" t="str">
        <f>VLOOKUP(E117,'LISTADO ATM'!$A$2:$B$894,2,0)</f>
        <v xml:space="preserve">ATM Oficina Eusebio Manzueta </v>
      </c>
      <c r="H117" s="98" t="str">
        <f>VLOOKUP(E117,VIP!$A$2:$O16401,7,FALSE)</f>
        <v>No</v>
      </c>
      <c r="I117" s="98" t="str">
        <f>VLOOKUP(E117,VIP!$A$2:$O8366,8,FALSE)</f>
        <v>No</v>
      </c>
      <c r="J117" s="98" t="str">
        <f>VLOOKUP(E117,VIP!$A$2:$O8316,8,FALSE)</f>
        <v>No</v>
      </c>
      <c r="K117" s="98" t="str">
        <f>VLOOKUP(E117,VIP!$A$2:$O11890,6,0)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2"/>
      <c r="Q117" s="105" t="s">
        <v>2430</v>
      </c>
    </row>
    <row r="118" spans="1:17" ht="18" x14ac:dyDescent="0.25">
      <c r="A118" s="102" t="str">
        <f>VLOOKUP(E118,'LISTADO ATM'!$A$2:$C$895,3,0)</f>
        <v>SUR</v>
      </c>
      <c r="B118" s="111">
        <v>335775843</v>
      </c>
      <c r="C118" s="103">
        <v>44225.476481481484</v>
      </c>
      <c r="D118" s="102" t="s">
        <v>2494</v>
      </c>
      <c r="E118" s="99">
        <v>6</v>
      </c>
      <c r="F118" s="84" t="str">
        <f>VLOOKUP(E118,VIP!$A$2:$O11480,2,0)</f>
        <v>DRBR006</v>
      </c>
      <c r="G118" s="98" t="str">
        <f>VLOOKUP(E118,'LISTADO ATM'!$A$2:$B$894,2,0)</f>
        <v xml:space="preserve">ATM Plaza WAO San Juan </v>
      </c>
      <c r="H118" s="98" t="str">
        <f>VLOOKUP(E118,VIP!$A$2:$O16400,7,FALSE)</f>
        <v>N/A</v>
      </c>
      <c r="I118" s="98" t="str">
        <f>VLOOKUP(E118,VIP!$A$2:$O8365,8,FALSE)</f>
        <v>N/A</v>
      </c>
      <c r="J118" s="98" t="str">
        <f>VLOOKUP(E118,VIP!$A$2:$O8315,8,FALSE)</f>
        <v>N/A</v>
      </c>
      <c r="K118" s="98" t="str">
        <f>VLOOKUP(E118,VIP!$A$2:$O11889,6,0)</f>
        <v/>
      </c>
      <c r="L118" s="106" t="s">
        <v>2430</v>
      </c>
      <c r="M118" s="120" t="s">
        <v>2502</v>
      </c>
      <c r="N118" s="164" t="s">
        <v>2503</v>
      </c>
      <c r="O118" s="102" t="s">
        <v>2495</v>
      </c>
      <c r="P118" s="102"/>
      <c r="Q118" s="164">
        <v>44225.835416666669</v>
      </c>
    </row>
    <row r="119" spans="1:17" ht="18" x14ac:dyDescent="0.25">
      <c r="A119" s="102" t="str">
        <f>VLOOKUP(E119,'LISTADO ATM'!$A$2:$C$895,3,0)</f>
        <v>DISTRITO NACIONAL</v>
      </c>
      <c r="B119" s="111">
        <v>335775846</v>
      </c>
      <c r="C119" s="103">
        <v>44225.478715277779</v>
      </c>
      <c r="D119" s="102" t="s">
        <v>2477</v>
      </c>
      <c r="E119" s="99">
        <v>165</v>
      </c>
      <c r="F119" s="84" t="str">
        <f>VLOOKUP(E119,VIP!$A$2:$O11479,2,0)</f>
        <v>DRBR165</v>
      </c>
      <c r="G119" s="98" t="str">
        <f>VLOOKUP(E119,'LISTADO ATM'!$A$2:$B$894,2,0)</f>
        <v>ATM Autoservicio Megacentro</v>
      </c>
      <c r="H119" s="98" t="str">
        <f>VLOOKUP(E119,VIP!$A$2:$O16399,7,FALSE)</f>
        <v>Si</v>
      </c>
      <c r="I119" s="98" t="str">
        <f>VLOOKUP(E119,VIP!$A$2:$O8364,8,FALSE)</f>
        <v>Si</v>
      </c>
      <c r="J119" s="98" t="str">
        <f>VLOOKUP(E119,VIP!$A$2:$O8314,8,FALSE)</f>
        <v>Si</v>
      </c>
      <c r="K119" s="98" t="str">
        <f>VLOOKUP(E119,VIP!$A$2:$O11888,6,0)</f>
        <v>SI</v>
      </c>
      <c r="L119" s="106" t="s">
        <v>2510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2510</v>
      </c>
    </row>
    <row r="120" spans="1:17" ht="18" x14ac:dyDescent="0.25">
      <c r="A120" s="102" t="str">
        <f>VLOOKUP(E120,'LISTADO ATM'!$A$2:$C$895,3,0)</f>
        <v>ESTE</v>
      </c>
      <c r="B120" s="111">
        <v>335775849</v>
      </c>
      <c r="C120" s="103">
        <v>44225.479155092595</v>
      </c>
      <c r="D120" s="102" t="s">
        <v>2477</v>
      </c>
      <c r="E120" s="99">
        <v>673</v>
      </c>
      <c r="F120" s="84" t="str">
        <f>VLOOKUP(E120,VIP!$A$2:$O11478,2,0)</f>
        <v>DRBR673</v>
      </c>
      <c r="G120" s="98" t="str">
        <f>VLOOKUP(E120,'LISTADO ATM'!$A$2:$B$894,2,0)</f>
        <v>ATM Clínica Dr. Cruz Jiminián</v>
      </c>
      <c r="H120" s="98" t="str">
        <f>VLOOKUP(E120,VIP!$A$2:$O16398,7,FALSE)</f>
        <v>Si</v>
      </c>
      <c r="I120" s="98" t="str">
        <f>VLOOKUP(E120,VIP!$A$2:$O8363,8,FALSE)</f>
        <v>Si</v>
      </c>
      <c r="J120" s="98" t="str">
        <f>VLOOKUP(E120,VIP!$A$2:$O8313,8,FALSE)</f>
        <v>Si</v>
      </c>
      <c r="K120" s="98" t="str">
        <f>VLOOKUP(E120,VIP!$A$2:$O11887,6,0)</f>
        <v>NO</v>
      </c>
      <c r="L120" s="106" t="s">
        <v>2430</v>
      </c>
      <c r="M120" s="120" t="s">
        <v>2502</v>
      </c>
      <c r="N120" s="104" t="s">
        <v>2481</v>
      </c>
      <c r="O120" s="102" t="s">
        <v>2482</v>
      </c>
      <c r="P120" s="102"/>
      <c r="Q120" s="164">
        <v>44225.832638888889</v>
      </c>
    </row>
    <row r="121" spans="1:17" ht="18" x14ac:dyDescent="0.25">
      <c r="A121" s="102" t="str">
        <f>VLOOKUP(E121,'LISTADO ATM'!$A$2:$C$895,3,0)</f>
        <v>DISTRITO NACIONAL</v>
      </c>
      <c r="B121" s="111">
        <v>335775869</v>
      </c>
      <c r="C121" s="103">
        <v>44225.483483796299</v>
      </c>
      <c r="D121" s="102" t="s">
        <v>2477</v>
      </c>
      <c r="E121" s="99">
        <v>589</v>
      </c>
      <c r="F121" s="84" t="str">
        <f>VLOOKUP(E121,VIP!$A$2:$O11477,2,0)</f>
        <v>DRBR23E</v>
      </c>
      <c r="G121" s="98" t="str">
        <f>VLOOKUP(E121,'LISTADO ATM'!$A$2:$B$894,2,0)</f>
        <v xml:space="preserve">ATM S/M Bravo San Vicente de Paul </v>
      </c>
      <c r="H121" s="98" t="str">
        <f>VLOOKUP(E121,VIP!$A$2:$O16397,7,FALSE)</f>
        <v>Si</v>
      </c>
      <c r="I121" s="98" t="str">
        <f>VLOOKUP(E121,VIP!$A$2:$O8362,8,FALSE)</f>
        <v>No</v>
      </c>
      <c r="J121" s="98" t="str">
        <f>VLOOKUP(E121,VIP!$A$2:$O8312,8,FALSE)</f>
        <v>No</v>
      </c>
      <c r="K121" s="98" t="str">
        <f>VLOOKUP(E121,VIP!$A$2:$O11886,6,0)</f>
        <v>NO</v>
      </c>
      <c r="L121" s="106" t="s">
        <v>2466</v>
      </c>
      <c r="M121" s="120" t="s">
        <v>2502</v>
      </c>
      <c r="N121" s="104" t="s">
        <v>2481</v>
      </c>
      <c r="O121" s="102" t="s">
        <v>2482</v>
      </c>
      <c r="P121" s="102"/>
      <c r="Q121" s="121">
        <v>44225.645833333336</v>
      </c>
    </row>
    <row r="122" spans="1:17" ht="18" x14ac:dyDescent="0.25">
      <c r="A122" s="102" t="str">
        <f>VLOOKUP(E122,'LISTADO ATM'!$A$2:$C$895,3,0)</f>
        <v>NORTE</v>
      </c>
      <c r="B122" s="111">
        <v>335775874</v>
      </c>
      <c r="C122" s="103">
        <v>44225.485092592593</v>
      </c>
      <c r="D122" s="102" t="s">
        <v>2494</v>
      </c>
      <c r="E122" s="99">
        <v>796</v>
      </c>
      <c r="F122" s="84" t="str">
        <f>VLOOKUP(E122,VIP!$A$2:$O11495,2,0)</f>
        <v>DRBR155</v>
      </c>
      <c r="G122" s="98" t="str">
        <f>VLOOKUP(E122,'LISTADO ATM'!$A$2:$B$894,2,0)</f>
        <v xml:space="preserve">ATM Oficina Plaza Ventura (Nagua) </v>
      </c>
      <c r="H122" s="98" t="str">
        <f>VLOOKUP(E122,VIP!$A$2:$O16415,7,FALSE)</f>
        <v>Si</v>
      </c>
      <c r="I122" s="98" t="str">
        <f>VLOOKUP(E122,VIP!$A$2:$O8380,8,FALSE)</f>
        <v>Si</v>
      </c>
      <c r="J122" s="98" t="str">
        <f>VLOOKUP(E122,VIP!$A$2:$O8330,8,FALSE)</f>
        <v>Si</v>
      </c>
      <c r="K122" s="98" t="str">
        <f>VLOOKUP(E122,VIP!$A$2:$O11904,6,0)</f>
        <v>SI</v>
      </c>
      <c r="L122" s="106" t="s">
        <v>2487</v>
      </c>
      <c r="M122" s="120" t="s">
        <v>2502</v>
      </c>
      <c r="N122" s="121" t="s">
        <v>2503</v>
      </c>
      <c r="O122" s="102" t="s">
        <v>2508</v>
      </c>
      <c r="P122" s="120" t="s">
        <v>2512</v>
      </c>
      <c r="Q122" s="120" t="s">
        <v>2487</v>
      </c>
    </row>
    <row r="123" spans="1:17" ht="18" x14ac:dyDescent="0.25">
      <c r="A123" s="102" t="str">
        <f>VLOOKUP(E123,'LISTADO ATM'!$A$2:$C$895,3,0)</f>
        <v>DISTRITO NACIONAL</v>
      </c>
      <c r="B123" s="111">
        <v>335775883</v>
      </c>
      <c r="C123" s="103">
        <v>44225.49046296296</v>
      </c>
      <c r="D123" s="102" t="s">
        <v>2477</v>
      </c>
      <c r="E123" s="99">
        <v>2</v>
      </c>
      <c r="F123" s="84" t="str">
        <f>VLOOKUP(E123,VIP!$A$2:$O11476,2,0)</f>
        <v>DRBR002</v>
      </c>
      <c r="G123" s="98" t="str">
        <f>VLOOKUP(E123,'LISTADO ATM'!$A$2:$B$894,2,0)</f>
        <v>ATM Autoservicio Padre Castellano</v>
      </c>
      <c r="H123" s="98" t="str">
        <f>VLOOKUP(E123,VIP!$A$2:$O16396,7,FALSE)</f>
        <v>Si</v>
      </c>
      <c r="I123" s="98" t="str">
        <f>VLOOKUP(E123,VIP!$A$2:$O8361,8,FALSE)</f>
        <v>Si</v>
      </c>
      <c r="J123" s="98" t="str">
        <f>VLOOKUP(E123,VIP!$A$2:$O8311,8,FALSE)</f>
        <v>Si</v>
      </c>
      <c r="K123" s="98" t="str">
        <f>VLOOKUP(E123,VIP!$A$2:$O11885,6,0)</f>
        <v>NO</v>
      </c>
      <c r="L123" s="106" t="s">
        <v>2510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2510</v>
      </c>
    </row>
    <row r="124" spans="1:17" ht="18" x14ac:dyDescent="0.25">
      <c r="A124" s="102" t="str">
        <f>VLOOKUP(E124,'LISTADO ATM'!$A$2:$C$895,3,0)</f>
        <v>DISTRITO NACIONAL</v>
      </c>
      <c r="B124" s="111">
        <v>335775885</v>
      </c>
      <c r="C124" s="103">
        <v>44225.491875</v>
      </c>
      <c r="D124" s="102" t="s">
        <v>2477</v>
      </c>
      <c r="E124" s="99">
        <v>706</v>
      </c>
      <c r="F124" s="84" t="str">
        <f>VLOOKUP(E124,VIP!$A$2:$O11475,2,0)</f>
        <v>DRBR706</v>
      </c>
      <c r="G124" s="98" t="str">
        <f>VLOOKUP(E124,'LISTADO ATM'!$A$2:$B$894,2,0)</f>
        <v xml:space="preserve">ATM S/M Pristine </v>
      </c>
      <c r="H124" s="98" t="str">
        <f>VLOOKUP(E124,VIP!$A$2:$O16395,7,FALSE)</f>
        <v>Si</v>
      </c>
      <c r="I124" s="98" t="str">
        <f>VLOOKUP(E124,VIP!$A$2:$O8360,8,FALSE)</f>
        <v>Si</v>
      </c>
      <c r="J124" s="98" t="str">
        <f>VLOOKUP(E124,VIP!$A$2:$O8310,8,FALSE)</f>
        <v>Si</v>
      </c>
      <c r="K124" s="98" t="str">
        <f>VLOOKUP(E124,VIP!$A$2:$O11884,6,0)</f>
        <v>NO</v>
      </c>
      <c r="L124" s="106" t="s">
        <v>2430</v>
      </c>
      <c r="M124" s="120" t="s">
        <v>2502</v>
      </c>
      <c r="N124" s="104" t="s">
        <v>2481</v>
      </c>
      <c r="O124" s="102" t="s">
        <v>2482</v>
      </c>
      <c r="P124" s="102"/>
      <c r="Q124" s="164">
        <v>44225.813888888886</v>
      </c>
    </row>
    <row r="125" spans="1:17" ht="18" x14ac:dyDescent="0.25">
      <c r="A125" s="102" t="str">
        <f>VLOOKUP(E125,'LISTADO ATM'!$A$2:$C$895,3,0)</f>
        <v>DISTRITO NACIONAL</v>
      </c>
      <c r="B125" s="111">
        <v>335775900</v>
      </c>
      <c r="C125" s="103">
        <v>44225.49763888889</v>
      </c>
      <c r="D125" s="102" t="s">
        <v>2494</v>
      </c>
      <c r="E125" s="99">
        <v>715</v>
      </c>
      <c r="F125" s="84" t="str">
        <f>VLOOKUP(E125,VIP!$A$2:$O11494,2,0)</f>
        <v>DRBR992</v>
      </c>
      <c r="G125" s="98" t="str">
        <f>VLOOKUP(E125,'LISTADO ATM'!$A$2:$B$894,2,0)</f>
        <v xml:space="preserve">ATM Oficina 27 de Febrero (Lobby) </v>
      </c>
      <c r="H125" s="98" t="str">
        <f>VLOOKUP(E125,VIP!$A$2:$O16414,7,FALSE)</f>
        <v>Si</v>
      </c>
      <c r="I125" s="98" t="str">
        <f>VLOOKUP(E125,VIP!$A$2:$O8379,8,FALSE)</f>
        <v>Si</v>
      </c>
      <c r="J125" s="98" t="str">
        <f>VLOOKUP(E125,VIP!$A$2:$O8329,8,FALSE)</f>
        <v>Si</v>
      </c>
      <c r="K125" s="98" t="str">
        <f>VLOOKUP(E125,VIP!$A$2:$O11903,6,0)</f>
        <v>NO</v>
      </c>
      <c r="L125" s="106" t="s">
        <v>2487</v>
      </c>
      <c r="M125" s="120" t="s">
        <v>2502</v>
      </c>
      <c r="N125" s="121" t="s">
        <v>2503</v>
      </c>
      <c r="O125" s="102" t="s">
        <v>2513</v>
      </c>
      <c r="P125" s="120" t="s">
        <v>2512</v>
      </c>
      <c r="Q125" s="120" t="s">
        <v>2487</v>
      </c>
    </row>
    <row r="126" spans="1:17" ht="18" x14ac:dyDescent="0.25">
      <c r="A126" s="102" t="str">
        <f>VLOOKUP(E126,'LISTADO ATM'!$A$2:$C$895,3,0)</f>
        <v>NORTE</v>
      </c>
      <c r="B126" s="111">
        <v>335775910</v>
      </c>
      <c r="C126" s="103">
        <v>44225.499386574076</v>
      </c>
      <c r="D126" s="102" t="s">
        <v>2494</v>
      </c>
      <c r="E126" s="99">
        <v>208</v>
      </c>
      <c r="F126" s="84" t="str">
        <f>VLOOKUP(E126,VIP!$A$2:$O11493,2,0)</f>
        <v>DRBR208</v>
      </c>
      <c r="G126" s="98" t="str">
        <f>VLOOKUP(E126,'LISTADO ATM'!$A$2:$B$894,2,0)</f>
        <v xml:space="preserve">ATM UNP Tireo </v>
      </c>
      <c r="H126" s="98" t="str">
        <f>VLOOKUP(E126,VIP!$A$2:$O16413,7,FALSE)</f>
        <v>Si</v>
      </c>
      <c r="I126" s="98" t="str">
        <f>VLOOKUP(E126,VIP!$A$2:$O8378,8,FALSE)</f>
        <v>Si</v>
      </c>
      <c r="J126" s="98" t="str">
        <f>VLOOKUP(E126,VIP!$A$2:$O8328,8,FALSE)</f>
        <v>Si</v>
      </c>
      <c r="K126" s="98" t="str">
        <f>VLOOKUP(E126,VIP!$A$2:$O11902,6,0)</f>
        <v>NO</v>
      </c>
      <c r="L126" s="106" t="s">
        <v>2487</v>
      </c>
      <c r="M126" s="120" t="s">
        <v>2502</v>
      </c>
      <c r="N126" s="121" t="s">
        <v>2503</v>
      </c>
      <c r="O126" s="102" t="s">
        <v>2513</v>
      </c>
      <c r="P126" s="120" t="s">
        <v>2512</v>
      </c>
      <c r="Q126" s="120" t="s">
        <v>2487</v>
      </c>
    </row>
    <row r="127" spans="1:17" ht="18" x14ac:dyDescent="0.25">
      <c r="A127" s="102" t="str">
        <f>VLOOKUP(E127,'LISTADO ATM'!$A$2:$C$895,3,0)</f>
        <v>NORTE</v>
      </c>
      <c r="B127" s="111">
        <v>335775915</v>
      </c>
      <c r="C127" s="103">
        <v>44225.499872685185</v>
      </c>
      <c r="D127" s="102" t="s">
        <v>2190</v>
      </c>
      <c r="E127" s="99">
        <v>144</v>
      </c>
      <c r="F127" s="84" t="str">
        <f>VLOOKUP(E127,VIP!$A$2:$O11474,2,0)</f>
        <v>DRBR144</v>
      </c>
      <c r="G127" s="98" t="str">
        <f>VLOOKUP(E127,'LISTADO ATM'!$A$2:$B$894,2,0)</f>
        <v xml:space="preserve">ATM Oficina Villa Altagracia </v>
      </c>
      <c r="H127" s="98" t="str">
        <f>VLOOKUP(E127,VIP!$A$2:$O16394,7,FALSE)</f>
        <v>Si</v>
      </c>
      <c r="I127" s="98" t="str">
        <f>VLOOKUP(E127,VIP!$A$2:$O8359,8,FALSE)</f>
        <v>Si</v>
      </c>
      <c r="J127" s="98" t="str">
        <f>VLOOKUP(E127,VIP!$A$2:$O8309,8,FALSE)</f>
        <v>Si</v>
      </c>
      <c r="K127" s="98" t="str">
        <f>VLOOKUP(E127,VIP!$A$2:$O11883,6,0)</f>
        <v>SI</v>
      </c>
      <c r="L127" s="106" t="s">
        <v>2228</v>
      </c>
      <c r="M127" s="105" t="s">
        <v>2473</v>
      </c>
      <c r="N127" s="104" t="s">
        <v>2481</v>
      </c>
      <c r="O127" s="102" t="s">
        <v>2501</v>
      </c>
      <c r="P127" s="102"/>
      <c r="Q127" s="105" t="s">
        <v>2228</v>
      </c>
    </row>
    <row r="128" spans="1:17" ht="18" x14ac:dyDescent="0.25">
      <c r="A128" s="102" t="str">
        <f>VLOOKUP(E128,'LISTADO ATM'!$A$2:$C$895,3,0)</f>
        <v>NORTE</v>
      </c>
      <c r="B128" s="111">
        <v>335775920</v>
      </c>
      <c r="C128" s="103">
        <v>44225.500648148147</v>
      </c>
      <c r="D128" s="102" t="s">
        <v>2494</v>
      </c>
      <c r="E128" s="99">
        <v>151</v>
      </c>
      <c r="F128" s="84" t="str">
        <f>VLOOKUP(E128,VIP!$A$2:$O11492,2,0)</f>
        <v>DRBR151</v>
      </c>
      <c r="G128" s="98" t="str">
        <f>VLOOKUP(E128,'LISTADO ATM'!$A$2:$B$894,2,0)</f>
        <v xml:space="preserve">ATM Oficina Nagua </v>
      </c>
      <c r="H128" s="98" t="str">
        <f>VLOOKUP(E128,VIP!$A$2:$O16412,7,FALSE)</f>
        <v>Si</v>
      </c>
      <c r="I128" s="98" t="str">
        <f>VLOOKUP(E128,VIP!$A$2:$O8377,8,FALSE)</f>
        <v>Si</v>
      </c>
      <c r="J128" s="98" t="str">
        <f>VLOOKUP(E128,VIP!$A$2:$O8327,8,FALSE)</f>
        <v>Si</v>
      </c>
      <c r="K128" s="98" t="str">
        <f>VLOOKUP(E128,VIP!$A$2:$O11901,6,0)</f>
        <v>SI</v>
      </c>
      <c r="L128" s="106" t="s">
        <v>2487</v>
      </c>
      <c r="M128" s="120" t="s">
        <v>2502</v>
      </c>
      <c r="N128" s="121" t="s">
        <v>2503</v>
      </c>
      <c r="O128" s="102" t="s">
        <v>2513</v>
      </c>
      <c r="P128" s="120" t="s">
        <v>2512</v>
      </c>
      <c r="Q128" s="120" t="s">
        <v>2487</v>
      </c>
    </row>
    <row r="129" spans="1:17" ht="18" x14ac:dyDescent="0.25">
      <c r="A129" s="102" t="str">
        <f>VLOOKUP(E129,'LISTADO ATM'!$A$2:$C$895,3,0)</f>
        <v>SUR</v>
      </c>
      <c r="B129" s="111">
        <v>335775933</v>
      </c>
      <c r="C129" s="103">
        <v>44225.505555555559</v>
      </c>
      <c r="D129" s="102" t="s">
        <v>2494</v>
      </c>
      <c r="E129" s="99">
        <v>962</v>
      </c>
      <c r="F129" s="84" t="str">
        <f>VLOOKUP(E129,VIP!$A$2:$O11491,2,0)</f>
        <v>DRBR962</v>
      </c>
      <c r="G129" s="98" t="str">
        <f>VLOOKUP(E129,'LISTADO ATM'!$A$2:$B$894,2,0)</f>
        <v xml:space="preserve">ATM Oficina Villa Ofelia II (San Juan) </v>
      </c>
      <c r="H129" s="98" t="str">
        <f>VLOOKUP(E129,VIP!$A$2:$O16411,7,FALSE)</f>
        <v>Si</v>
      </c>
      <c r="I129" s="98" t="str">
        <f>VLOOKUP(E129,VIP!$A$2:$O8376,8,FALSE)</f>
        <v>Si</v>
      </c>
      <c r="J129" s="98" t="str">
        <f>VLOOKUP(E129,VIP!$A$2:$O8326,8,FALSE)</f>
        <v>Si</v>
      </c>
      <c r="K129" s="98" t="str">
        <f>VLOOKUP(E129,VIP!$A$2:$O11900,6,0)</f>
        <v>NO</v>
      </c>
      <c r="L129" s="106" t="s">
        <v>2487</v>
      </c>
      <c r="M129" s="120" t="s">
        <v>2502</v>
      </c>
      <c r="N129" s="121" t="s">
        <v>2503</v>
      </c>
      <c r="O129" s="102" t="s">
        <v>2513</v>
      </c>
      <c r="P129" s="120" t="s">
        <v>2512</v>
      </c>
      <c r="Q129" s="120" t="s">
        <v>2487</v>
      </c>
    </row>
    <row r="130" spans="1:17" ht="18" x14ac:dyDescent="0.25">
      <c r="A130" s="102" t="str">
        <f>VLOOKUP(E130,'LISTADO ATM'!$A$2:$C$895,3,0)</f>
        <v>NORTE</v>
      </c>
      <c r="B130" s="111">
        <v>335775942</v>
      </c>
      <c r="C130" s="103">
        <v>44225.5078125</v>
      </c>
      <c r="D130" s="102" t="s">
        <v>2494</v>
      </c>
      <c r="E130" s="99">
        <v>79</v>
      </c>
      <c r="F130" s="84" t="str">
        <f>VLOOKUP(E130,VIP!$A$2:$O11490,2,0)</f>
        <v>DRBR079</v>
      </c>
      <c r="G130" s="98" t="str">
        <f>VLOOKUP(E130,'LISTADO ATM'!$A$2:$B$894,2,0)</f>
        <v xml:space="preserve">ATM UNP Luperón (Puerto Plata) </v>
      </c>
      <c r="H130" s="98" t="str">
        <f>VLOOKUP(E130,VIP!$A$2:$O16410,7,FALSE)</f>
        <v>Si</v>
      </c>
      <c r="I130" s="98" t="str">
        <f>VLOOKUP(E130,VIP!$A$2:$O8375,8,FALSE)</f>
        <v>Si</v>
      </c>
      <c r="J130" s="98" t="str">
        <f>VLOOKUP(E130,VIP!$A$2:$O8325,8,FALSE)</f>
        <v>Si</v>
      </c>
      <c r="K130" s="98" t="str">
        <f>VLOOKUP(E130,VIP!$A$2:$O11899,6,0)</f>
        <v>NO</v>
      </c>
      <c r="L130" s="106" t="s">
        <v>2487</v>
      </c>
      <c r="M130" s="120" t="s">
        <v>2502</v>
      </c>
      <c r="N130" s="121" t="s">
        <v>2503</v>
      </c>
      <c r="O130" s="102" t="s">
        <v>2513</v>
      </c>
      <c r="P130" s="120" t="s">
        <v>2512</v>
      </c>
      <c r="Q130" s="120" t="s">
        <v>2487</v>
      </c>
    </row>
    <row r="131" spans="1:17" ht="18" x14ac:dyDescent="0.25">
      <c r="A131" s="102" t="str">
        <f>VLOOKUP(E131,'LISTADO ATM'!$A$2:$C$895,3,0)</f>
        <v>DISTRITO NACIONAL</v>
      </c>
      <c r="B131" s="111">
        <v>335775954</v>
      </c>
      <c r="C131" s="103">
        <v>44225.513506944444</v>
      </c>
      <c r="D131" s="102" t="s">
        <v>2189</v>
      </c>
      <c r="E131" s="99">
        <v>611</v>
      </c>
      <c r="F131" s="84" t="str">
        <f>VLOOKUP(E131,VIP!$A$2:$O11473,2,0)</f>
        <v>DRBR611</v>
      </c>
      <c r="G131" s="98" t="str">
        <f>VLOOKUP(E131,'LISTADO ATM'!$A$2:$B$894,2,0)</f>
        <v xml:space="preserve">ATM DGII Sede Central </v>
      </c>
      <c r="H131" s="98" t="str">
        <f>VLOOKUP(E131,VIP!$A$2:$O16393,7,FALSE)</f>
        <v>Si</v>
      </c>
      <c r="I131" s="98" t="str">
        <f>VLOOKUP(E131,VIP!$A$2:$O8358,8,FALSE)</f>
        <v>Si</v>
      </c>
      <c r="J131" s="98" t="str">
        <f>VLOOKUP(E131,VIP!$A$2:$O8308,8,FALSE)</f>
        <v>Si</v>
      </c>
      <c r="K131" s="98" t="str">
        <f>VLOOKUP(E131,VIP!$A$2:$O11882,6,0)</f>
        <v>NO</v>
      </c>
      <c r="L131" s="106" t="s">
        <v>2254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2254</v>
      </c>
    </row>
    <row r="132" spans="1:17" ht="18" x14ac:dyDescent="0.25">
      <c r="A132" s="102" t="str">
        <f>VLOOKUP(E132,'LISTADO ATM'!$A$2:$C$895,3,0)</f>
        <v>DISTRITO NACIONAL</v>
      </c>
      <c r="B132" s="111">
        <v>335775956</v>
      </c>
      <c r="C132" s="103">
        <v>44225.514502314814</v>
      </c>
      <c r="D132" s="102" t="s">
        <v>2477</v>
      </c>
      <c r="E132" s="99">
        <v>676</v>
      </c>
      <c r="F132" s="84" t="str">
        <f>VLOOKUP(E132,VIP!$A$2:$O11472,2,0)</f>
        <v>DRBR676</v>
      </c>
      <c r="G132" s="98" t="str">
        <f>VLOOKUP(E132,'LISTADO ATM'!$A$2:$B$894,2,0)</f>
        <v>ATM S/M Bravo Colina Del Oeste</v>
      </c>
      <c r="H132" s="98" t="str">
        <f>VLOOKUP(E132,VIP!$A$2:$O16392,7,FALSE)</f>
        <v>Si</v>
      </c>
      <c r="I132" s="98" t="str">
        <f>VLOOKUP(E132,VIP!$A$2:$O8357,8,FALSE)</f>
        <v>Si</v>
      </c>
      <c r="J132" s="98" t="str">
        <f>VLOOKUP(E132,VIP!$A$2:$O8307,8,FALSE)</f>
        <v>Si</v>
      </c>
      <c r="K132" s="98" t="str">
        <f>VLOOKUP(E132,VIP!$A$2:$O11881,6,0)</f>
        <v>NO</v>
      </c>
      <c r="L132" s="106" t="s">
        <v>2430</v>
      </c>
      <c r="M132" s="120" t="s">
        <v>2502</v>
      </c>
      <c r="N132" s="104" t="s">
        <v>2481</v>
      </c>
      <c r="O132" s="102" t="s">
        <v>2482</v>
      </c>
      <c r="P132" s="102"/>
      <c r="Q132" s="164">
        <v>44225.828472222223</v>
      </c>
    </row>
    <row r="133" spans="1:17" ht="18" x14ac:dyDescent="0.25">
      <c r="A133" s="102" t="str">
        <f>VLOOKUP(E133,'LISTADO ATM'!$A$2:$C$895,3,0)</f>
        <v>DISTRITO NACIONAL</v>
      </c>
      <c r="B133" s="111">
        <v>335776015</v>
      </c>
      <c r="C133" s="103">
        <v>44225.544548611113</v>
      </c>
      <c r="D133" s="102" t="s">
        <v>2477</v>
      </c>
      <c r="E133" s="99">
        <v>390</v>
      </c>
      <c r="F133" s="84" t="str">
        <f>VLOOKUP(E133,VIP!$A$2:$O11471,2,0)</f>
        <v>DRBR390</v>
      </c>
      <c r="G133" s="98" t="str">
        <f>VLOOKUP(E133,'LISTADO ATM'!$A$2:$B$894,2,0)</f>
        <v xml:space="preserve">ATM Oficina Boca Chica II </v>
      </c>
      <c r="H133" s="98" t="str">
        <f>VLOOKUP(E133,VIP!$A$2:$O16391,7,FALSE)</f>
        <v>Si</v>
      </c>
      <c r="I133" s="98" t="str">
        <f>VLOOKUP(E133,VIP!$A$2:$O8356,8,FALSE)</f>
        <v>Si</v>
      </c>
      <c r="J133" s="98" t="str">
        <f>VLOOKUP(E133,VIP!$A$2:$O8306,8,FALSE)</f>
        <v>Si</v>
      </c>
      <c r="K133" s="98" t="str">
        <f>VLOOKUP(E133,VIP!$A$2:$O11880,6,0)</f>
        <v>NO</v>
      </c>
      <c r="L133" s="106" t="s">
        <v>2430</v>
      </c>
      <c r="M133" s="120" t="s">
        <v>2502</v>
      </c>
      <c r="N133" s="104" t="s">
        <v>2481</v>
      </c>
      <c r="O133" s="102" t="s">
        <v>2482</v>
      </c>
      <c r="P133" s="102"/>
      <c r="Q133" s="164">
        <v>44225.835416666669</v>
      </c>
    </row>
    <row r="134" spans="1:17" ht="18" x14ac:dyDescent="0.25">
      <c r="A134" s="102" t="str">
        <f>VLOOKUP(E134,'LISTADO ATM'!$A$2:$C$895,3,0)</f>
        <v>ESTE</v>
      </c>
      <c r="B134" s="111">
        <v>335776021</v>
      </c>
      <c r="C134" s="103">
        <v>44225.547083333331</v>
      </c>
      <c r="D134" s="102" t="s">
        <v>2494</v>
      </c>
      <c r="E134" s="99">
        <v>742</v>
      </c>
      <c r="F134" s="84" t="str">
        <f>VLOOKUP(E134,VIP!$A$2:$O11489,2,0)</f>
        <v>DRBR990</v>
      </c>
      <c r="G134" s="98" t="str">
        <f>VLOOKUP(E134,'LISTADO ATM'!$A$2:$B$894,2,0)</f>
        <v xml:space="preserve">ATM Oficina Plaza del Rey (La Romana) </v>
      </c>
      <c r="H134" s="98" t="str">
        <f>VLOOKUP(E134,VIP!$A$2:$O16409,7,FALSE)</f>
        <v>Si</v>
      </c>
      <c r="I134" s="98" t="str">
        <f>VLOOKUP(E134,VIP!$A$2:$O8374,8,FALSE)</f>
        <v>Si</v>
      </c>
      <c r="J134" s="98" t="str">
        <f>VLOOKUP(E134,VIP!$A$2:$O8324,8,FALSE)</f>
        <v>Si</v>
      </c>
      <c r="K134" s="98" t="str">
        <f>VLOOKUP(E134,VIP!$A$2:$O11898,6,0)</f>
        <v>NO</v>
      </c>
      <c r="L134" s="106" t="s">
        <v>2487</v>
      </c>
      <c r="M134" s="120" t="s">
        <v>2502</v>
      </c>
      <c r="N134" s="121" t="s">
        <v>2503</v>
      </c>
      <c r="O134" s="102" t="s">
        <v>2508</v>
      </c>
      <c r="P134" s="120" t="s">
        <v>2512</v>
      </c>
      <c r="Q134" s="120" t="s">
        <v>2487</v>
      </c>
    </row>
    <row r="135" spans="1:17" ht="18" x14ac:dyDescent="0.25">
      <c r="A135" s="102" t="str">
        <f>VLOOKUP(E135,'LISTADO ATM'!$A$2:$C$895,3,0)</f>
        <v>DISTRITO NACIONAL</v>
      </c>
      <c r="B135" s="111">
        <v>335776026</v>
      </c>
      <c r="C135" s="103">
        <v>44225.548483796294</v>
      </c>
      <c r="D135" s="102" t="s">
        <v>2494</v>
      </c>
      <c r="E135" s="99">
        <v>734</v>
      </c>
      <c r="F135" s="84" t="str">
        <f>VLOOKUP(E135,VIP!$A$2:$O11470,2,0)</f>
        <v>DRBR178</v>
      </c>
      <c r="G135" s="98" t="str">
        <f>VLOOKUP(E135,'LISTADO ATM'!$A$2:$B$894,2,0)</f>
        <v xml:space="preserve">ATM Oficina Independencia I </v>
      </c>
      <c r="H135" s="98" t="str">
        <f>VLOOKUP(E135,VIP!$A$2:$O16390,7,FALSE)</f>
        <v>Si</v>
      </c>
      <c r="I135" s="98" t="str">
        <f>VLOOKUP(E135,VIP!$A$2:$O8355,8,FALSE)</f>
        <v>Si</v>
      </c>
      <c r="J135" s="98" t="str">
        <f>VLOOKUP(E135,VIP!$A$2:$O8305,8,FALSE)</f>
        <v>Si</v>
      </c>
      <c r="K135" s="98" t="str">
        <f>VLOOKUP(E135,VIP!$A$2:$O11879,6,0)</f>
        <v>SI</v>
      </c>
      <c r="L135" s="106" t="s">
        <v>2430</v>
      </c>
      <c r="M135" s="120" t="s">
        <v>2502</v>
      </c>
      <c r="N135" s="164" t="s">
        <v>2503</v>
      </c>
      <c r="O135" s="102" t="s">
        <v>2495</v>
      </c>
      <c r="P135" s="102"/>
      <c r="Q135" s="164">
        <v>44225.835416666669</v>
      </c>
    </row>
    <row r="136" spans="1:17" ht="18" x14ac:dyDescent="0.25">
      <c r="A136" s="102" t="str">
        <f>VLOOKUP(E136,'LISTADO ATM'!$A$2:$C$895,3,0)</f>
        <v>NORTE</v>
      </c>
      <c r="B136" s="111">
        <v>335776028</v>
      </c>
      <c r="C136" s="103">
        <v>44225.549328703702</v>
      </c>
      <c r="D136" s="102" t="s">
        <v>2494</v>
      </c>
      <c r="E136" s="99">
        <v>732</v>
      </c>
      <c r="F136" s="84" t="str">
        <f>VLOOKUP(E136,VIP!$A$2:$O11488,2,0)</f>
        <v>DRBR12H</v>
      </c>
      <c r="G136" s="98" t="str">
        <f>VLOOKUP(E136,'LISTADO ATM'!$A$2:$B$894,2,0)</f>
        <v xml:space="preserve">ATM Molino del Valle (Santiago) </v>
      </c>
      <c r="H136" s="98" t="str">
        <f>VLOOKUP(E136,VIP!$A$2:$O16408,7,FALSE)</f>
        <v>Si</v>
      </c>
      <c r="I136" s="98" t="str">
        <f>VLOOKUP(E136,VIP!$A$2:$O8373,8,FALSE)</f>
        <v>Si</v>
      </c>
      <c r="J136" s="98" t="str">
        <f>VLOOKUP(E136,VIP!$A$2:$O8323,8,FALSE)</f>
        <v>Si</v>
      </c>
      <c r="K136" s="98" t="str">
        <f>VLOOKUP(E136,VIP!$A$2:$O11897,6,0)</f>
        <v>NO</v>
      </c>
      <c r="L136" s="106" t="s">
        <v>2435</v>
      </c>
      <c r="M136" s="120" t="s">
        <v>2502</v>
      </c>
      <c r="N136" s="121" t="s">
        <v>2503</v>
      </c>
      <c r="O136" s="102" t="s">
        <v>2508</v>
      </c>
      <c r="P136" s="120" t="s">
        <v>2514</v>
      </c>
      <c r="Q136" s="120" t="s">
        <v>2435</v>
      </c>
    </row>
    <row r="137" spans="1:17" ht="18" x14ac:dyDescent="0.25">
      <c r="A137" s="102" t="str">
        <f>VLOOKUP(E137,'LISTADO ATM'!$A$2:$C$895,3,0)</f>
        <v>NORTE</v>
      </c>
      <c r="B137" s="111">
        <v>335776031</v>
      </c>
      <c r="C137" s="103">
        <v>44225.551041666666</v>
      </c>
      <c r="D137" s="102" t="s">
        <v>2494</v>
      </c>
      <c r="E137" s="99">
        <v>950</v>
      </c>
      <c r="F137" s="84" t="str">
        <f>VLOOKUP(E137,VIP!$A$2:$O11487,2,0)</f>
        <v>DRBR12G</v>
      </c>
      <c r="G137" s="98" t="str">
        <f>VLOOKUP(E137,'LISTADO ATM'!$A$2:$B$894,2,0)</f>
        <v xml:space="preserve">ATM Oficina Monterrico </v>
      </c>
      <c r="H137" s="98" t="str">
        <f>VLOOKUP(E137,VIP!$A$2:$O16407,7,FALSE)</f>
        <v>Si</v>
      </c>
      <c r="I137" s="98" t="str">
        <f>VLOOKUP(E137,VIP!$A$2:$O8372,8,FALSE)</f>
        <v>Si</v>
      </c>
      <c r="J137" s="98" t="str">
        <f>VLOOKUP(E137,VIP!$A$2:$O8322,8,FALSE)</f>
        <v>Si</v>
      </c>
      <c r="K137" s="98" t="str">
        <f>VLOOKUP(E137,VIP!$A$2:$O11896,6,0)</f>
        <v>SI</v>
      </c>
      <c r="L137" s="106" t="s">
        <v>2435</v>
      </c>
      <c r="M137" s="120" t="s">
        <v>2502</v>
      </c>
      <c r="N137" s="121" t="s">
        <v>2503</v>
      </c>
      <c r="O137" s="102" t="s">
        <v>2508</v>
      </c>
      <c r="P137" s="120" t="s">
        <v>2514</v>
      </c>
      <c r="Q137" s="120" t="s">
        <v>2435</v>
      </c>
    </row>
    <row r="138" spans="1:17" ht="18" x14ac:dyDescent="0.25">
      <c r="A138" s="102" t="str">
        <f>VLOOKUP(E138,'LISTADO ATM'!$A$2:$C$895,3,0)</f>
        <v>SUR</v>
      </c>
      <c r="B138" s="111">
        <v>335776035</v>
      </c>
      <c r="C138" s="103">
        <v>44225.551701388889</v>
      </c>
      <c r="D138" s="102" t="s">
        <v>2477</v>
      </c>
      <c r="E138" s="99">
        <v>301</v>
      </c>
      <c r="F138" s="84" t="str">
        <f>VLOOKUP(E138,VIP!$A$2:$O11469,2,0)</f>
        <v>DRBR301</v>
      </c>
      <c r="G138" s="98" t="str">
        <f>VLOOKUP(E138,'LISTADO ATM'!$A$2:$B$894,2,0)</f>
        <v xml:space="preserve">ATM UNP Alfa y Omega (Barahona) </v>
      </c>
      <c r="H138" s="98" t="str">
        <f>VLOOKUP(E138,VIP!$A$2:$O16389,7,FALSE)</f>
        <v>Si</v>
      </c>
      <c r="I138" s="98" t="str">
        <f>VLOOKUP(E138,VIP!$A$2:$O8354,8,FALSE)</f>
        <v>Si</v>
      </c>
      <c r="J138" s="98" t="str">
        <f>VLOOKUP(E138,VIP!$A$2:$O8304,8,FALSE)</f>
        <v>Si</v>
      </c>
      <c r="K138" s="98" t="str">
        <f>VLOOKUP(E138,VIP!$A$2:$O11878,6,0)</f>
        <v>NO</v>
      </c>
      <c r="L138" s="106" t="s">
        <v>2430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2430</v>
      </c>
    </row>
    <row r="139" spans="1:17" ht="18" x14ac:dyDescent="0.25">
      <c r="A139" s="102" t="str">
        <f>VLOOKUP(E139,'LISTADO ATM'!$A$2:$C$895,3,0)</f>
        <v>NORTE</v>
      </c>
      <c r="B139" s="111">
        <v>335776036</v>
      </c>
      <c r="C139" s="103">
        <v>44225.551782407405</v>
      </c>
      <c r="D139" s="102" t="s">
        <v>2494</v>
      </c>
      <c r="E139" s="99">
        <v>937</v>
      </c>
      <c r="F139" s="84" t="str">
        <f>VLOOKUP(E139,VIP!$A$2:$O11486,2,0)</f>
        <v>DRBR937</v>
      </c>
      <c r="G139" s="98" t="str">
        <f>VLOOKUP(E139,'LISTADO ATM'!$A$2:$B$894,2,0)</f>
        <v xml:space="preserve">ATM Autobanco Oficina La Vega II </v>
      </c>
      <c r="H139" s="98" t="str">
        <f>VLOOKUP(E139,VIP!$A$2:$O16406,7,FALSE)</f>
        <v>Si</v>
      </c>
      <c r="I139" s="98" t="str">
        <f>VLOOKUP(E139,VIP!$A$2:$O8371,8,FALSE)</f>
        <v>Si</v>
      </c>
      <c r="J139" s="98" t="str">
        <f>VLOOKUP(E139,VIP!$A$2:$O8321,8,FALSE)</f>
        <v>Si</v>
      </c>
      <c r="K139" s="98" t="str">
        <f>VLOOKUP(E139,VIP!$A$2:$O11895,6,0)</f>
        <v>NO</v>
      </c>
      <c r="L139" s="106" t="s">
        <v>2435</v>
      </c>
      <c r="M139" s="120" t="s">
        <v>2502</v>
      </c>
      <c r="N139" s="121" t="s">
        <v>2503</v>
      </c>
      <c r="O139" s="102" t="s">
        <v>2508</v>
      </c>
      <c r="P139" s="120" t="s">
        <v>2514</v>
      </c>
      <c r="Q139" s="120" t="s">
        <v>2435</v>
      </c>
    </row>
    <row r="140" spans="1:17" ht="18" x14ac:dyDescent="0.25">
      <c r="A140" s="102" t="str">
        <f>VLOOKUP(E140,'LISTADO ATM'!$A$2:$C$895,3,0)</f>
        <v>DISTRITO NACIONAL</v>
      </c>
      <c r="B140" s="111">
        <v>335776039</v>
      </c>
      <c r="C140" s="103">
        <v>44225.554710648146</v>
      </c>
      <c r="D140" s="102" t="s">
        <v>2477</v>
      </c>
      <c r="E140" s="99">
        <v>697</v>
      </c>
      <c r="F140" s="84" t="str">
        <f>VLOOKUP(E140,VIP!$A$2:$O11468,2,0)</f>
        <v>DRBR697</v>
      </c>
      <c r="G140" s="98" t="str">
        <f>VLOOKUP(E140,'LISTADO ATM'!$A$2:$B$894,2,0)</f>
        <v>ATM Hipermercado Olé Ciudad Juan Bosch</v>
      </c>
      <c r="H140" s="98" t="str">
        <f>VLOOKUP(E140,VIP!$A$2:$O16388,7,FALSE)</f>
        <v>Si</v>
      </c>
      <c r="I140" s="98" t="str">
        <f>VLOOKUP(E140,VIP!$A$2:$O8353,8,FALSE)</f>
        <v>Si</v>
      </c>
      <c r="J140" s="98" t="str">
        <f>VLOOKUP(E140,VIP!$A$2:$O8303,8,FALSE)</f>
        <v>Si</v>
      </c>
      <c r="K140" s="98" t="str">
        <f>VLOOKUP(E140,VIP!$A$2:$O11877,6,0)</f>
        <v>NO</v>
      </c>
      <c r="L140" s="106" t="s">
        <v>2430</v>
      </c>
      <c r="M140" s="165" t="s">
        <v>2502</v>
      </c>
      <c r="N140" s="104" t="s">
        <v>2481</v>
      </c>
      <c r="O140" s="102" t="s">
        <v>2482</v>
      </c>
      <c r="P140" s="102"/>
      <c r="Q140" s="164">
        <v>44225.825694444444</v>
      </c>
    </row>
    <row r="141" spans="1:17" ht="18" x14ac:dyDescent="0.25">
      <c r="A141" s="102" t="str">
        <f>VLOOKUP(E141,'LISTADO ATM'!$A$2:$C$895,3,0)</f>
        <v>DISTRITO NACIONAL</v>
      </c>
      <c r="B141" s="111">
        <v>335776050</v>
      </c>
      <c r="C141" s="103">
        <v>44225.561874999999</v>
      </c>
      <c r="D141" s="102" t="s">
        <v>2477</v>
      </c>
      <c r="E141" s="99">
        <v>26</v>
      </c>
      <c r="F141" s="84" t="str">
        <f>VLOOKUP(E141,VIP!$A$2:$O11467,2,0)</f>
        <v>DRBR221</v>
      </c>
      <c r="G141" s="98" t="str">
        <f>VLOOKUP(E141,'LISTADO ATM'!$A$2:$B$894,2,0)</f>
        <v>ATM S/M Jumbo San Isidro</v>
      </c>
      <c r="H141" s="98" t="str">
        <f>VLOOKUP(E141,VIP!$A$2:$O16387,7,FALSE)</f>
        <v>Si</v>
      </c>
      <c r="I141" s="98" t="str">
        <f>VLOOKUP(E141,VIP!$A$2:$O8352,8,FALSE)</f>
        <v>Si</v>
      </c>
      <c r="J141" s="98" t="str">
        <f>VLOOKUP(E141,VIP!$A$2:$O8302,8,FALSE)</f>
        <v>Si</v>
      </c>
      <c r="K141" s="98" t="str">
        <f>VLOOKUP(E141,VIP!$A$2:$O11876,6,0)</f>
        <v>NO</v>
      </c>
      <c r="L141" s="106" t="s">
        <v>2430</v>
      </c>
      <c r="M141" s="105" t="s">
        <v>2473</v>
      </c>
      <c r="N141" s="104" t="s">
        <v>2481</v>
      </c>
      <c r="O141" s="102" t="s">
        <v>2482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NORTE</v>
      </c>
      <c r="B142" s="111">
        <v>335776099</v>
      </c>
      <c r="C142" s="103">
        <v>44225.57608796296</v>
      </c>
      <c r="D142" s="102" t="s">
        <v>2498</v>
      </c>
      <c r="E142" s="99">
        <v>604</v>
      </c>
      <c r="F142" s="84" t="str">
        <f>VLOOKUP(E142,VIP!$A$2:$O11466,2,0)</f>
        <v>DRBR401</v>
      </c>
      <c r="G142" s="98" t="str">
        <f>VLOOKUP(E142,'LISTADO ATM'!$A$2:$B$894,2,0)</f>
        <v xml:space="preserve">ATM Oficina Estancia Nueva (Moca) </v>
      </c>
      <c r="H142" s="98" t="str">
        <f>VLOOKUP(E142,VIP!$A$2:$O16386,7,FALSE)</f>
        <v>Si</v>
      </c>
      <c r="I142" s="98" t="str">
        <f>VLOOKUP(E142,VIP!$A$2:$O8351,8,FALSE)</f>
        <v>Si</v>
      </c>
      <c r="J142" s="98" t="str">
        <f>VLOOKUP(E142,VIP!$A$2:$O8301,8,FALSE)</f>
        <v>Si</v>
      </c>
      <c r="K142" s="98" t="str">
        <f>VLOOKUP(E142,VIP!$A$2:$O11875,6,0)</f>
        <v>NO</v>
      </c>
      <c r="L142" s="106" t="s">
        <v>2430</v>
      </c>
      <c r="M142" s="165" t="s">
        <v>2502</v>
      </c>
      <c r="N142" s="104" t="s">
        <v>2481</v>
      </c>
      <c r="O142" s="102" t="s">
        <v>2499</v>
      </c>
      <c r="P142" s="102"/>
      <c r="Q142" s="164">
        <v>44225.789583333331</v>
      </c>
    </row>
    <row r="143" spans="1:17" ht="18" x14ac:dyDescent="0.25">
      <c r="A143" s="102" t="str">
        <f>VLOOKUP(E143,'LISTADO ATM'!$A$2:$C$895,3,0)</f>
        <v>NORTE</v>
      </c>
      <c r="B143" s="111">
        <v>335776103</v>
      </c>
      <c r="C143" s="103">
        <v>44225.57949074074</v>
      </c>
      <c r="D143" s="102" t="s">
        <v>2498</v>
      </c>
      <c r="E143" s="99">
        <v>633</v>
      </c>
      <c r="F143" s="84" t="str">
        <f>VLOOKUP(E143,VIP!$A$2:$O11465,2,0)</f>
        <v>DRBR260</v>
      </c>
      <c r="G143" s="98" t="str">
        <f>VLOOKUP(E143,'LISTADO ATM'!$A$2:$B$894,2,0)</f>
        <v xml:space="preserve">ATM Autobanco Las Colinas </v>
      </c>
      <c r="H143" s="98" t="str">
        <f>VLOOKUP(E143,VIP!$A$2:$O16385,7,FALSE)</f>
        <v>Si</v>
      </c>
      <c r="I143" s="98" t="str">
        <f>VLOOKUP(E143,VIP!$A$2:$O8350,8,FALSE)</f>
        <v>Si</v>
      </c>
      <c r="J143" s="98" t="str">
        <f>VLOOKUP(E143,VIP!$A$2:$O8300,8,FALSE)</f>
        <v>Si</v>
      </c>
      <c r="K143" s="98" t="str">
        <f>VLOOKUP(E143,VIP!$A$2:$O11874,6,0)</f>
        <v>SI</v>
      </c>
      <c r="L143" s="106" t="s">
        <v>2430</v>
      </c>
      <c r="M143" s="165" t="s">
        <v>2502</v>
      </c>
      <c r="N143" s="104" t="s">
        <v>2481</v>
      </c>
      <c r="O143" s="102" t="s">
        <v>2499</v>
      </c>
      <c r="P143" s="102"/>
      <c r="Q143" s="164">
        <v>44225.84097222222</v>
      </c>
    </row>
    <row r="144" spans="1:17" ht="18" x14ac:dyDescent="0.25">
      <c r="A144" s="102" t="str">
        <f>VLOOKUP(E144,'LISTADO ATM'!$A$2:$C$895,3,0)</f>
        <v>SUR</v>
      </c>
      <c r="B144" s="111">
        <v>335776115</v>
      </c>
      <c r="C144" s="103">
        <v>44225.594594907408</v>
      </c>
      <c r="D144" s="102" t="s">
        <v>2189</v>
      </c>
      <c r="E144" s="99">
        <v>137</v>
      </c>
      <c r="F144" s="84" t="str">
        <f>VLOOKUP(E144,VIP!$A$2:$O11464,2,0)</f>
        <v>DRBR137</v>
      </c>
      <c r="G144" s="98" t="str">
        <f>VLOOKUP(E144,'LISTADO ATM'!$A$2:$B$894,2,0)</f>
        <v xml:space="preserve">ATM Oficina Nizao </v>
      </c>
      <c r="H144" s="98" t="str">
        <f>VLOOKUP(E144,VIP!$A$2:$O16384,7,FALSE)</f>
        <v>Si</v>
      </c>
      <c r="I144" s="98" t="str">
        <f>VLOOKUP(E144,VIP!$A$2:$O8349,8,FALSE)</f>
        <v>Si</v>
      </c>
      <c r="J144" s="98" t="str">
        <f>VLOOKUP(E144,VIP!$A$2:$O8299,8,FALSE)</f>
        <v>Si</v>
      </c>
      <c r="K144" s="98" t="str">
        <f>VLOOKUP(E144,VIP!$A$2:$O11873,6,0)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NORTE</v>
      </c>
      <c r="B145" s="111">
        <v>335776116</v>
      </c>
      <c r="C145" s="103">
        <v>44225.596307870372</v>
      </c>
      <c r="D145" s="102" t="s">
        <v>2190</v>
      </c>
      <c r="E145" s="99">
        <v>299</v>
      </c>
      <c r="F145" s="84" t="str">
        <f>VLOOKUP(E145,VIP!$A$2:$O11463,2,0)</f>
        <v>DRBR299</v>
      </c>
      <c r="G145" s="98" t="str">
        <f>VLOOKUP(E145,'LISTADO ATM'!$A$2:$B$894,2,0)</f>
        <v xml:space="preserve">ATM S/M Aprezio Cotui </v>
      </c>
      <c r="H145" s="98" t="str">
        <f>VLOOKUP(E145,VIP!$A$2:$O16383,7,FALSE)</f>
        <v>Si</v>
      </c>
      <c r="I145" s="98" t="str">
        <f>VLOOKUP(E145,VIP!$A$2:$O8348,8,FALSE)</f>
        <v>Si</v>
      </c>
      <c r="J145" s="98" t="str">
        <f>VLOOKUP(E145,VIP!$A$2:$O8298,8,FALSE)</f>
        <v>Si</v>
      </c>
      <c r="K145" s="98" t="str">
        <f>VLOOKUP(E145,VIP!$A$2:$O11872,6,0)</f>
        <v>NO</v>
      </c>
      <c r="L145" s="106" t="s">
        <v>2509</v>
      </c>
      <c r="M145" s="165" t="s">
        <v>2502</v>
      </c>
      <c r="N145" s="164" t="s">
        <v>2503</v>
      </c>
      <c r="O145" s="102" t="s">
        <v>2501</v>
      </c>
      <c r="P145" s="102"/>
      <c r="Q145" s="164">
        <v>44225.783333333333</v>
      </c>
    </row>
    <row r="146" spans="1:17" ht="18" x14ac:dyDescent="0.25">
      <c r="A146" s="102" t="str">
        <f>VLOOKUP(E146,'LISTADO ATM'!$A$2:$C$895,3,0)</f>
        <v>NORTE</v>
      </c>
      <c r="B146" s="111">
        <v>335776119</v>
      </c>
      <c r="C146" s="103">
        <v>44225.598298611112</v>
      </c>
      <c r="D146" s="102" t="s">
        <v>2190</v>
      </c>
      <c r="E146" s="99">
        <v>991</v>
      </c>
      <c r="F146" s="84" t="str">
        <f>VLOOKUP(E146,VIP!$A$2:$O11462,2,0)</f>
        <v>DRBR991</v>
      </c>
      <c r="G146" s="98" t="str">
        <f>VLOOKUP(E146,'LISTADO ATM'!$A$2:$B$894,2,0)</f>
        <v xml:space="preserve">ATM UNP Las Matas de Santa Cruz </v>
      </c>
      <c r="H146" s="98" t="str">
        <f>VLOOKUP(E146,VIP!$A$2:$O16382,7,FALSE)</f>
        <v>Si</v>
      </c>
      <c r="I146" s="98" t="str">
        <f>VLOOKUP(E146,VIP!$A$2:$O8347,8,FALSE)</f>
        <v>Si</v>
      </c>
      <c r="J146" s="98" t="str">
        <f>VLOOKUP(E146,VIP!$A$2:$O8297,8,FALSE)</f>
        <v>Si</v>
      </c>
      <c r="K146" s="98" t="str">
        <f>VLOOKUP(E146,VIP!$A$2:$O11871,6,0)</f>
        <v>NO</v>
      </c>
      <c r="L146" s="106" t="s">
        <v>2254</v>
      </c>
      <c r="M146" s="105" t="s">
        <v>2473</v>
      </c>
      <c r="N146" s="104" t="s">
        <v>2481</v>
      </c>
      <c r="O146" s="102" t="s">
        <v>2501</v>
      </c>
      <c r="P146" s="102"/>
      <c r="Q146" s="105" t="s">
        <v>2254</v>
      </c>
    </row>
    <row r="147" spans="1:17" ht="18" x14ac:dyDescent="0.25">
      <c r="A147" s="102" t="str">
        <f>VLOOKUP(E147,'LISTADO ATM'!$A$2:$C$895,3,0)</f>
        <v>NORTE</v>
      </c>
      <c r="B147" s="111">
        <v>335776122</v>
      </c>
      <c r="C147" s="103">
        <v>44225.600173611114</v>
      </c>
      <c r="D147" s="102" t="s">
        <v>2190</v>
      </c>
      <c r="E147" s="99">
        <v>779</v>
      </c>
      <c r="F147" s="84" t="str">
        <f>VLOOKUP(E147,VIP!$A$2:$O11461,2,0)</f>
        <v>DRBR206</v>
      </c>
      <c r="G147" s="98" t="str">
        <f>VLOOKUP(E147,'LISTADO ATM'!$A$2:$B$894,2,0)</f>
        <v xml:space="preserve">ATM Zona Franca Esperanza I (Mao) </v>
      </c>
      <c r="H147" s="98" t="str">
        <f>VLOOKUP(E147,VIP!$A$2:$O16381,7,FALSE)</f>
        <v>Si</v>
      </c>
      <c r="I147" s="98" t="str">
        <f>VLOOKUP(E147,VIP!$A$2:$O8346,8,FALSE)</f>
        <v>Si</v>
      </c>
      <c r="J147" s="98" t="str">
        <f>VLOOKUP(E147,VIP!$A$2:$O8296,8,FALSE)</f>
        <v>Si</v>
      </c>
      <c r="K147" s="98" t="str">
        <f>VLOOKUP(E147,VIP!$A$2:$O11870,6,0)</f>
        <v>NO</v>
      </c>
      <c r="L147" s="106" t="s">
        <v>2509</v>
      </c>
      <c r="M147" s="105" t="s">
        <v>2473</v>
      </c>
      <c r="N147" s="104" t="s">
        <v>2481</v>
      </c>
      <c r="O147" s="102" t="s">
        <v>2507</v>
      </c>
      <c r="P147" s="102"/>
      <c r="Q147" s="105" t="s">
        <v>2509</v>
      </c>
    </row>
    <row r="148" spans="1:17" ht="18" x14ac:dyDescent="0.25">
      <c r="A148" s="102" t="str">
        <f>VLOOKUP(E148,'LISTADO ATM'!$A$2:$C$895,3,0)</f>
        <v>NORTE</v>
      </c>
      <c r="B148" s="111">
        <v>335774936</v>
      </c>
      <c r="C148" s="103">
        <v>44225.604166666664</v>
      </c>
      <c r="D148" s="102" t="s">
        <v>2477</v>
      </c>
      <c r="E148" s="99">
        <v>809</v>
      </c>
      <c r="F148" s="84" t="str">
        <f>VLOOKUP(E148,VIP!$A$2:$O11483,2,0)</f>
        <v>DRBR809</v>
      </c>
      <c r="G148" s="98" t="str">
        <f>VLOOKUP(E148,'LISTADO ATM'!$A$2:$B$894,2,0)</f>
        <v>ATM Yoma (Cotuí)</v>
      </c>
      <c r="H148" s="98" t="str">
        <f>VLOOKUP(E148,VIP!$A$2:$O16403,7,FALSE)</f>
        <v>Si</v>
      </c>
      <c r="I148" s="98" t="str">
        <f>VLOOKUP(E148,VIP!$A$2:$O8368,8,FALSE)</f>
        <v>Si</v>
      </c>
      <c r="J148" s="98" t="str">
        <f>VLOOKUP(E148,VIP!$A$2:$O8318,8,FALSE)</f>
        <v>Si</v>
      </c>
      <c r="K148" s="98" t="str">
        <f>VLOOKUP(E148,VIP!$A$2:$O11892,6,0)</f>
        <v>NO</v>
      </c>
      <c r="L148" s="106" t="s">
        <v>2466</v>
      </c>
      <c r="M148" s="120" t="s">
        <v>2502</v>
      </c>
      <c r="N148" s="121" t="s">
        <v>2503</v>
      </c>
      <c r="O148" s="102" t="s">
        <v>2495</v>
      </c>
      <c r="P148" s="102"/>
      <c r="Q148" s="121">
        <v>44225.835416666669</v>
      </c>
    </row>
    <row r="149" spans="1:17" ht="18" x14ac:dyDescent="0.25">
      <c r="A149" s="102" t="str">
        <f>VLOOKUP(E149,'LISTADO ATM'!$A$2:$C$895,3,0)</f>
        <v>DISTRITO NACIONAL</v>
      </c>
      <c r="B149" s="111">
        <v>335776178</v>
      </c>
      <c r="C149" s="103">
        <v>44225.621886574074</v>
      </c>
      <c r="D149" s="102" t="s">
        <v>2477</v>
      </c>
      <c r="E149" s="99">
        <v>13</v>
      </c>
      <c r="F149" s="84" t="str">
        <f>VLOOKUP(E149,VIP!$A$2:$O11460,2,0)</f>
        <v>DRBR013</v>
      </c>
      <c r="G149" s="98" t="str">
        <f>VLOOKUP(E149,'LISTADO ATM'!$A$2:$B$894,2,0)</f>
        <v xml:space="preserve">ATM CDEEE </v>
      </c>
      <c r="H149" s="98" t="str">
        <f>VLOOKUP(E149,VIP!$A$2:$O16380,7,FALSE)</f>
        <v>Si</v>
      </c>
      <c r="I149" s="98" t="str">
        <f>VLOOKUP(E149,VIP!$A$2:$O8345,8,FALSE)</f>
        <v>Si</v>
      </c>
      <c r="J149" s="98" t="str">
        <f>VLOOKUP(E149,VIP!$A$2:$O8295,8,FALSE)</f>
        <v>Si</v>
      </c>
      <c r="K149" s="98" t="str">
        <f>VLOOKUP(E149,VIP!$A$2:$O11869,6,0)</f>
        <v>NO</v>
      </c>
      <c r="L149" s="106" t="s">
        <v>2466</v>
      </c>
      <c r="M149" s="105" t="s">
        <v>2473</v>
      </c>
      <c r="N149" s="104" t="s">
        <v>2481</v>
      </c>
      <c r="O149" s="102" t="s">
        <v>2482</v>
      </c>
      <c r="P149" s="102"/>
      <c r="Q149" s="105" t="s">
        <v>2466</v>
      </c>
    </row>
    <row r="150" spans="1:17" ht="18" x14ac:dyDescent="0.25">
      <c r="A150" s="102" t="str">
        <f>VLOOKUP(E150,'LISTADO ATM'!$A$2:$C$895,3,0)</f>
        <v>DISTRITO NACIONAL</v>
      </c>
      <c r="B150" s="111">
        <v>335776186</v>
      </c>
      <c r="C150" s="103">
        <v>44225.62400462963</v>
      </c>
      <c r="D150" s="102" t="s">
        <v>2477</v>
      </c>
      <c r="E150" s="99">
        <v>194</v>
      </c>
      <c r="F150" s="84" t="str">
        <f>VLOOKUP(E150,VIP!$A$2:$O11459,2,0)</f>
        <v>DRBR194</v>
      </c>
      <c r="G150" s="98" t="str">
        <f>VLOOKUP(E150,'LISTADO ATM'!$A$2:$B$894,2,0)</f>
        <v xml:space="preserve">ATM UNP Pantoja </v>
      </c>
      <c r="H150" s="98" t="str">
        <f>VLOOKUP(E150,VIP!$A$2:$O16379,7,FALSE)</f>
        <v>Si</v>
      </c>
      <c r="I150" s="98" t="str">
        <f>VLOOKUP(E150,VIP!$A$2:$O8344,8,FALSE)</f>
        <v>No</v>
      </c>
      <c r="J150" s="98" t="str">
        <f>VLOOKUP(E150,VIP!$A$2:$O8294,8,FALSE)</f>
        <v>No</v>
      </c>
      <c r="K150" s="98" t="str">
        <f>VLOOKUP(E150,VIP!$A$2:$O11868,6,0)</f>
        <v>NO</v>
      </c>
      <c r="L150" s="106" t="s">
        <v>2466</v>
      </c>
      <c r="M150" s="105" t="s">
        <v>2473</v>
      </c>
      <c r="N150" s="104" t="s">
        <v>2481</v>
      </c>
      <c r="O150" s="102" t="s">
        <v>2482</v>
      </c>
      <c r="P150" s="102"/>
      <c r="Q150" s="105" t="s">
        <v>2466</v>
      </c>
    </row>
    <row r="151" spans="1:17" ht="18" x14ac:dyDescent="0.25">
      <c r="A151" s="102" t="str">
        <f>VLOOKUP(E151,'LISTADO ATM'!$A$2:$C$895,3,0)</f>
        <v>DISTRITO NACIONAL</v>
      </c>
      <c r="B151" s="111">
        <v>335776191</v>
      </c>
      <c r="C151" s="103">
        <v>44225.626909722225</v>
      </c>
      <c r="D151" s="102" t="s">
        <v>2477</v>
      </c>
      <c r="E151" s="99">
        <v>587</v>
      </c>
      <c r="F151" s="84" t="str">
        <f>VLOOKUP(E151,VIP!$A$2:$O11458,2,0)</f>
        <v>DRBR123</v>
      </c>
      <c r="G151" s="98" t="str">
        <f>VLOOKUP(E151,'LISTADO ATM'!$A$2:$B$894,2,0)</f>
        <v xml:space="preserve">ATM Cuerpo de Ayudantes Militares </v>
      </c>
      <c r="H151" s="98" t="str">
        <f>VLOOKUP(E151,VIP!$A$2:$O16378,7,FALSE)</f>
        <v>Si</v>
      </c>
      <c r="I151" s="98" t="str">
        <f>VLOOKUP(E151,VIP!$A$2:$O8343,8,FALSE)</f>
        <v>Si</v>
      </c>
      <c r="J151" s="98" t="str">
        <f>VLOOKUP(E151,VIP!$A$2:$O8293,8,FALSE)</f>
        <v>Si</v>
      </c>
      <c r="K151" s="98" t="str">
        <f>VLOOKUP(E151,VIP!$A$2:$O11867,6,0)</f>
        <v>NO</v>
      </c>
      <c r="L151" s="106" t="s">
        <v>2430</v>
      </c>
      <c r="M151" s="105" t="s">
        <v>2473</v>
      </c>
      <c r="N151" s="104" t="s">
        <v>2481</v>
      </c>
      <c r="O151" s="102" t="s">
        <v>2482</v>
      </c>
      <c r="P151" s="102"/>
      <c r="Q151" s="105" t="s">
        <v>2430</v>
      </c>
    </row>
    <row r="152" spans="1:17" ht="18" x14ac:dyDescent="0.25">
      <c r="A152" s="102" t="str">
        <f>VLOOKUP(E152,'LISTADO ATM'!$A$2:$C$895,3,0)</f>
        <v>ESTE</v>
      </c>
      <c r="B152" s="111">
        <v>335776200</v>
      </c>
      <c r="C152" s="103">
        <v>44225.630474537036</v>
      </c>
      <c r="D152" s="102" t="s">
        <v>2477</v>
      </c>
      <c r="E152" s="99">
        <v>630</v>
      </c>
      <c r="F152" s="84" t="str">
        <f>VLOOKUP(E152,VIP!$A$2:$O11496,2,0)</f>
        <v>DRBR112</v>
      </c>
      <c r="G152" s="98" t="str">
        <f>VLOOKUP(E152,'LISTADO ATM'!$A$2:$B$894,2,0)</f>
        <v xml:space="preserve">ATM Oficina Plaza Zaglul (SPM) </v>
      </c>
      <c r="H152" s="98" t="str">
        <f>VLOOKUP(E152,VIP!$A$2:$O16416,7,FALSE)</f>
        <v>Si</v>
      </c>
      <c r="I152" s="98" t="str">
        <f>VLOOKUP(E152,VIP!$A$2:$O8381,8,FALSE)</f>
        <v>Si</v>
      </c>
      <c r="J152" s="98" t="str">
        <f>VLOOKUP(E152,VIP!$A$2:$O8331,8,FALSE)</f>
        <v>Si</v>
      </c>
      <c r="K152" s="98" t="str">
        <f>VLOOKUP(E152,VIP!$A$2:$O11905,6,0)</f>
        <v>NO</v>
      </c>
      <c r="L152" s="106" t="s">
        <v>2430</v>
      </c>
      <c r="M152" s="105" t="s">
        <v>2473</v>
      </c>
      <c r="N152" s="104" t="s">
        <v>2481</v>
      </c>
      <c r="O152" s="102" t="s">
        <v>2482</v>
      </c>
      <c r="P152" s="102"/>
      <c r="Q152" s="105" t="s">
        <v>2430</v>
      </c>
    </row>
    <row r="153" spans="1:17" ht="18" x14ac:dyDescent="0.25">
      <c r="A153" s="102" t="str">
        <f>VLOOKUP(E153,'LISTADO ATM'!$A$2:$C$895,3,0)</f>
        <v>DISTRITO NACIONAL</v>
      </c>
      <c r="B153" s="111">
        <v>335776209</v>
      </c>
      <c r="C153" s="103">
        <v>44225.632557870369</v>
      </c>
      <c r="D153" s="102" t="s">
        <v>2477</v>
      </c>
      <c r="E153" s="99">
        <v>566</v>
      </c>
      <c r="F153" s="84" t="str">
        <f>VLOOKUP(E153,VIP!$A$2:$O11495,2,0)</f>
        <v>DRBR508</v>
      </c>
      <c r="G153" s="98" t="str">
        <f>VLOOKUP(E153,'LISTADO ATM'!$A$2:$B$894,2,0)</f>
        <v xml:space="preserve">ATM Hiper Olé Aut. Duarte </v>
      </c>
      <c r="H153" s="98" t="str">
        <f>VLOOKUP(E153,VIP!$A$2:$O16415,7,FALSE)</f>
        <v>Si</v>
      </c>
      <c r="I153" s="98" t="str">
        <f>VLOOKUP(E153,VIP!$A$2:$O8380,8,FALSE)</f>
        <v>Si</v>
      </c>
      <c r="J153" s="98" t="str">
        <f>VLOOKUP(E153,VIP!$A$2:$O8330,8,FALSE)</f>
        <v>Si</v>
      </c>
      <c r="K153" s="98" t="str">
        <f>VLOOKUP(E153,VIP!$A$2:$O11904,6,0)</f>
        <v>NO</v>
      </c>
      <c r="L153" s="106" t="s">
        <v>2466</v>
      </c>
      <c r="M153" s="105" t="s">
        <v>2473</v>
      </c>
      <c r="N153" s="104" t="s">
        <v>2481</v>
      </c>
      <c r="O153" s="102" t="s">
        <v>2482</v>
      </c>
      <c r="P153" s="102"/>
      <c r="Q153" s="105" t="s">
        <v>2466</v>
      </c>
    </row>
    <row r="154" spans="1:17" ht="18" x14ac:dyDescent="0.25">
      <c r="A154" s="102" t="str">
        <f>VLOOKUP(E154,'LISTADO ATM'!$A$2:$C$895,3,0)</f>
        <v>DISTRITO NACIONAL</v>
      </c>
      <c r="B154" s="111">
        <v>335776222</v>
      </c>
      <c r="C154" s="103">
        <v>44225.637141203704</v>
      </c>
      <c r="D154" s="102" t="s">
        <v>2477</v>
      </c>
      <c r="E154" s="99">
        <v>904</v>
      </c>
      <c r="F154" s="84" t="str">
        <f>VLOOKUP(E154,VIP!$A$2:$O11494,2,0)</f>
        <v>DRBR24B</v>
      </c>
      <c r="G154" s="98" t="str">
        <f>VLOOKUP(E154,'LISTADO ATM'!$A$2:$B$894,2,0)</f>
        <v xml:space="preserve">ATM Oficina Multicentro La Sirena Churchill </v>
      </c>
      <c r="H154" s="98" t="str">
        <f>VLOOKUP(E154,VIP!$A$2:$O16414,7,FALSE)</f>
        <v>Si</v>
      </c>
      <c r="I154" s="98" t="str">
        <f>VLOOKUP(E154,VIP!$A$2:$O8379,8,FALSE)</f>
        <v>Si</v>
      </c>
      <c r="J154" s="98" t="str">
        <f>VLOOKUP(E154,VIP!$A$2:$O8329,8,FALSE)</f>
        <v>Si</v>
      </c>
      <c r="K154" s="98" t="str">
        <f>VLOOKUP(E154,VIP!$A$2:$O11903,6,0)</f>
        <v>SI</v>
      </c>
      <c r="L154" s="106" t="s">
        <v>2430</v>
      </c>
      <c r="M154" s="105" t="s">
        <v>2473</v>
      </c>
      <c r="N154" s="104" t="s">
        <v>2481</v>
      </c>
      <c r="O154" s="102" t="s">
        <v>2482</v>
      </c>
      <c r="P154" s="102"/>
      <c r="Q154" s="105" t="s">
        <v>2430</v>
      </c>
    </row>
    <row r="155" spans="1:17" ht="18" x14ac:dyDescent="0.25">
      <c r="A155" s="102" t="str">
        <f>VLOOKUP(E155,'LISTADO ATM'!$A$2:$C$895,3,0)</f>
        <v>DISTRITO NACIONAL</v>
      </c>
      <c r="B155" s="111">
        <v>335776229</v>
      </c>
      <c r="C155" s="103">
        <v>44225.639791666668</v>
      </c>
      <c r="D155" s="102" t="s">
        <v>2477</v>
      </c>
      <c r="E155" s="99">
        <v>347</v>
      </c>
      <c r="F155" s="84" t="str">
        <f>VLOOKUP(E155,VIP!$A$2:$O11493,2,0)</f>
        <v>DRBR347</v>
      </c>
      <c r="G155" s="98" t="str">
        <f>VLOOKUP(E155,'LISTADO ATM'!$A$2:$B$894,2,0)</f>
        <v>ATM Patio de Colombia</v>
      </c>
      <c r="H155" s="98" t="str">
        <f>VLOOKUP(E155,VIP!$A$2:$O16413,7,FALSE)</f>
        <v>N/A</v>
      </c>
      <c r="I155" s="98" t="str">
        <f>VLOOKUP(E155,VIP!$A$2:$O8378,8,FALSE)</f>
        <v>N/A</v>
      </c>
      <c r="J155" s="98" t="str">
        <f>VLOOKUP(E155,VIP!$A$2:$O8328,8,FALSE)</f>
        <v>N/A</v>
      </c>
      <c r="K155" s="98" t="str">
        <f>VLOOKUP(E155,VIP!$A$2:$O11902,6,0)</f>
        <v>N/A</v>
      </c>
      <c r="L155" s="106" t="s">
        <v>2430</v>
      </c>
      <c r="M155" s="165" t="s">
        <v>2502</v>
      </c>
      <c r="N155" s="104" t="s">
        <v>2481</v>
      </c>
      <c r="O155" s="102" t="s">
        <v>2482</v>
      </c>
      <c r="P155" s="102"/>
      <c r="Q155" s="164">
        <v>44225.843055555553</v>
      </c>
    </row>
    <row r="156" spans="1:17" ht="18" x14ac:dyDescent="0.25">
      <c r="A156" s="102" t="str">
        <f>VLOOKUP(E156,'LISTADO ATM'!$A$2:$C$895,3,0)</f>
        <v>NORTE</v>
      </c>
      <c r="B156" s="111">
        <v>335776237</v>
      </c>
      <c r="C156" s="103">
        <v>44225.641840277778</v>
      </c>
      <c r="D156" s="102" t="s">
        <v>2477</v>
      </c>
      <c r="E156" s="99">
        <v>851</v>
      </c>
      <c r="F156" s="84" t="str">
        <f>VLOOKUP(E156,VIP!$A$2:$O11492,2,0)</f>
        <v>DRBR851</v>
      </c>
      <c r="G156" s="98" t="str">
        <f>VLOOKUP(E156,'LISTADO ATM'!$A$2:$B$894,2,0)</f>
        <v xml:space="preserve">ATM Hospital Vinicio Calventi </v>
      </c>
      <c r="H156" s="98" t="str">
        <f>VLOOKUP(E156,VIP!$A$2:$O16412,7,FALSE)</f>
        <v>Si</v>
      </c>
      <c r="I156" s="98" t="str">
        <f>VLOOKUP(E156,VIP!$A$2:$O8377,8,FALSE)</f>
        <v>Si</v>
      </c>
      <c r="J156" s="98" t="str">
        <f>VLOOKUP(E156,VIP!$A$2:$O8327,8,FALSE)</f>
        <v>Si</v>
      </c>
      <c r="K156" s="98" t="str">
        <f>VLOOKUP(E156,VIP!$A$2:$O11901,6,0)</f>
        <v>NO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02"/>
      <c r="Q156" s="105" t="s">
        <v>2430</v>
      </c>
    </row>
    <row r="157" spans="1:17" ht="18" x14ac:dyDescent="0.25">
      <c r="A157" s="102" t="str">
        <f>VLOOKUP(E157,'LISTADO ATM'!$A$2:$C$895,3,0)</f>
        <v>DISTRITO NACIONAL</v>
      </c>
      <c r="B157" s="111">
        <v>335776245</v>
      </c>
      <c r="C157" s="103">
        <v>44225.644571759258</v>
      </c>
      <c r="D157" s="102" t="s">
        <v>2477</v>
      </c>
      <c r="E157" s="99">
        <v>976</v>
      </c>
      <c r="F157" s="84" t="str">
        <f>VLOOKUP(E157,VIP!$A$2:$O11491,2,0)</f>
        <v>DRBR24W</v>
      </c>
      <c r="G157" s="98" t="str">
        <f>VLOOKUP(E157,'LISTADO ATM'!$A$2:$B$894,2,0)</f>
        <v xml:space="preserve">ATM Oficina Diamond Plaza I </v>
      </c>
      <c r="H157" s="98" t="str">
        <f>VLOOKUP(E157,VIP!$A$2:$O16411,7,FALSE)</f>
        <v>Si</v>
      </c>
      <c r="I157" s="98" t="str">
        <f>VLOOKUP(E157,VIP!$A$2:$O8376,8,FALSE)</f>
        <v>Si</v>
      </c>
      <c r="J157" s="98" t="str">
        <f>VLOOKUP(E157,VIP!$A$2:$O8326,8,FALSE)</f>
        <v>Si</v>
      </c>
      <c r="K157" s="98" t="str">
        <f>VLOOKUP(E157,VIP!$A$2:$O11900,6,0)</f>
        <v>NO</v>
      </c>
      <c r="L157" s="106" t="s">
        <v>2430</v>
      </c>
      <c r="M157" s="105" t="s">
        <v>2473</v>
      </c>
      <c r="N157" s="104" t="s">
        <v>2481</v>
      </c>
      <c r="O157" s="102" t="s">
        <v>2482</v>
      </c>
      <c r="P157" s="102"/>
      <c r="Q157" s="105" t="s">
        <v>2430</v>
      </c>
    </row>
    <row r="158" spans="1:17" ht="18" x14ac:dyDescent="0.25">
      <c r="A158" s="102" t="str">
        <f>VLOOKUP(E158,'LISTADO ATM'!$A$2:$C$895,3,0)</f>
        <v>DISTRITO NACIONAL</v>
      </c>
      <c r="B158" s="111">
        <v>335776257</v>
      </c>
      <c r="C158" s="103">
        <v>44225.648726851854</v>
      </c>
      <c r="D158" s="102" t="s">
        <v>2477</v>
      </c>
      <c r="E158" s="99">
        <v>784</v>
      </c>
      <c r="F158" s="84" t="str">
        <f>VLOOKUP(E158,VIP!$A$2:$O11490,2,0)</f>
        <v>DRBR762</v>
      </c>
      <c r="G158" s="98" t="str">
        <f>VLOOKUP(E158,'LISTADO ATM'!$A$2:$B$894,2,0)</f>
        <v xml:space="preserve">ATM Tribunal Superior Electoral </v>
      </c>
      <c r="H158" s="98" t="str">
        <f>VLOOKUP(E158,VIP!$A$2:$O16410,7,FALSE)</f>
        <v>Si</v>
      </c>
      <c r="I158" s="98" t="str">
        <f>VLOOKUP(E158,VIP!$A$2:$O8375,8,FALSE)</f>
        <v>Si</v>
      </c>
      <c r="J158" s="98" t="str">
        <f>VLOOKUP(E158,VIP!$A$2:$O8325,8,FALSE)</f>
        <v>Si</v>
      </c>
      <c r="K158" s="98" t="str">
        <f>VLOOKUP(E158,VIP!$A$2:$O11899,6,0)</f>
        <v>NO</v>
      </c>
      <c r="L158" s="106" t="s">
        <v>2430</v>
      </c>
      <c r="M158" s="105" t="s">
        <v>2473</v>
      </c>
      <c r="N158" s="104" t="s">
        <v>2481</v>
      </c>
      <c r="O158" s="102" t="s">
        <v>2482</v>
      </c>
      <c r="P158" s="102"/>
      <c r="Q158" s="105" t="s">
        <v>2430</v>
      </c>
    </row>
    <row r="159" spans="1:17" ht="18" x14ac:dyDescent="0.25">
      <c r="A159" s="102" t="str">
        <f>VLOOKUP(E159,'LISTADO ATM'!$A$2:$C$895,3,0)</f>
        <v>DISTRITO NACIONAL</v>
      </c>
      <c r="B159" s="111">
        <v>335776262</v>
      </c>
      <c r="C159" s="103">
        <v>44225.650821759256</v>
      </c>
      <c r="D159" s="102" t="s">
        <v>2477</v>
      </c>
      <c r="E159" s="99">
        <v>569</v>
      </c>
      <c r="F159" s="84" t="str">
        <f>VLOOKUP(E159,VIP!$A$2:$O11489,2,0)</f>
        <v>DRBR03B</v>
      </c>
      <c r="G159" s="98" t="str">
        <f>VLOOKUP(E159,'LISTADO ATM'!$A$2:$B$894,2,0)</f>
        <v xml:space="preserve">ATM Superintendencia de Seguros </v>
      </c>
      <c r="H159" s="98" t="str">
        <f>VLOOKUP(E159,VIP!$A$2:$O16409,7,FALSE)</f>
        <v>Si</v>
      </c>
      <c r="I159" s="98" t="str">
        <f>VLOOKUP(E159,VIP!$A$2:$O8374,8,FALSE)</f>
        <v>Si</v>
      </c>
      <c r="J159" s="98" t="str">
        <f>VLOOKUP(E159,VIP!$A$2:$O8324,8,FALSE)</f>
        <v>Si</v>
      </c>
      <c r="K159" s="98" t="str">
        <f>VLOOKUP(E159,VIP!$A$2:$O11898,6,0)</f>
        <v>NO</v>
      </c>
      <c r="L159" s="106" t="s">
        <v>2430</v>
      </c>
      <c r="M159" s="105" t="s">
        <v>2473</v>
      </c>
      <c r="N159" s="104" t="s">
        <v>2481</v>
      </c>
      <c r="O159" s="102" t="s">
        <v>2482</v>
      </c>
      <c r="P159" s="102"/>
      <c r="Q159" s="105" t="s">
        <v>2430</v>
      </c>
    </row>
    <row r="160" spans="1:17" ht="18" x14ac:dyDescent="0.25">
      <c r="A160" s="102" t="str">
        <f>VLOOKUP(E160,'LISTADO ATM'!$A$2:$C$895,3,0)</f>
        <v>DISTRITO NACIONAL</v>
      </c>
      <c r="B160" s="111">
        <v>335776263</v>
      </c>
      <c r="C160" s="103">
        <v>44225.653506944444</v>
      </c>
      <c r="D160" s="102" t="s">
        <v>2477</v>
      </c>
      <c r="E160" s="99">
        <v>561</v>
      </c>
      <c r="F160" s="84" t="str">
        <f>VLOOKUP(E160,VIP!$A$2:$O11488,2,0)</f>
        <v>DRBR133</v>
      </c>
      <c r="G160" s="98" t="str">
        <f>VLOOKUP(E160,'LISTADO ATM'!$A$2:$B$894,2,0)</f>
        <v xml:space="preserve">ATM Comando Regional P.N. S.D. Este </v>
      </c>
      <c r="H160" s="98" t="str">
        <f>VLOOKUP(E160,VIP!$A$2:$O16408,7,FALSE)</f>
        <v>Si</v>
      </c>
      <c r="I160" s="98" t="str">
        <f>VLOOKUP(E160,VIP!$A$2:$O8373,8,FALSE)</f>
        <v>Si</v>
      </c>
      <c r="J160" s="98" t="str">
        <f>VLOOKUP(E160,VIP!$A$2:$O8323,8,FALSE)</f>
        <v>Si</v>
      </c>
      <c r="K160" s="98" t="str">
        <f>VLOOKUP(E160,VIP!$A$2:$O11897,6,0)</f>
        <v>NO</v>
      </c>
      <c r="L160" s="106" t="s">
        <v>2466</v>
      </c>
      <c r="M160" s="105" t="s">
        <v>2473</v>
      </c>
      <c r="N160" s="104" t="s">
        <v>2481</v>
      </c>
      <c r="O160" s="102" t="s">
        <v>2482</v>
      </c>
      <c r="P160" s="102"/>
      <c r="Q160" s="105" t="s">
        <v>2466</v>
      </c>
    </row>
    <row r="161" spans="1:17" ht="18" x14ac:dyDescent="0.25">
      <c r="A161" s="102" t="str">
        <f>VLOOKUP(E161,'LISTADO ATM'!$A$2:$C$895,3,0)</f>
        <v>DISTRITO NACIONAL</v>
      </c>
      <c r="B161" s="111">
        <v>335776283</v>
      </c>
      <c r="C161" s="103">
        <v>44225.661851851852</v>
      </c>
      <c r="D161" s="102" t="s">
        <v>2477</v>
      </c>
      <c r="E161" s="99">
        <v>710</v>
      </c>
      <c r="F161" s="84" t="str">
        <f>VLOOKUP(E161,VIP!$A$2:$O11487,2,0)</f>
        <v>DRBR506</v>
      </c>
      <c r="G161" s="98" t="str">
        <f>VLOOKUP(E161,'LISTADO ATM'!$A$2:$B$894,2,0)</f>
        <v xml:space="preserve">ATM S/M Soberano </v>
      </c>
      <c r="H161" s="98" t="str">
        <f>VLOOKUP(E161,VIP!$A$2:$O16407,7,FALSE)</f>
        <v>Si</v>
      </c>
      <c r="I161" s="98" t="str">
        <f>VLOOKUP(E161,VIP!$A$2:$O8372,8,FALSE)</f>
        <v>Si</v>
      </c>
      <c r="J161" s="98" t="str">
        <f>VLOOKUP(E161,VIP!$A$2:$O8322,8,FALSE)</f>
        <v>Si</v>
      </c>
      <c r="K161" s="98" t="str">
        <f>VLOOKUP(E161,VIP!$A$2:$O11896,6,0)</f>
        <v>NO</v>
      </c>
      <c r="L161" s="106" t="s">
        <v>2430</v>
      </c>
      <c r="M161" s="105" t="s">
        <v>2473</v>
      </c>
      <c r="N161" s="104" t="s">
        <v>2481</v>
      </c>
      <c r="O161" s="102" t="s">
        <v>2482</v>
      </c>
      <c r="P161" s="102"/>
      <c r="Q161" s="105" t="s">
        <v>2430</v>
      </c>
    </row>
    <row r="162" spans="1:17" ht="18" x14ac:dyDescent="0.25">
      <c r="A162" s="102" t="str">
        <f>VLOOKUP(E162,'LISTADO ATM'!$A$2:$C$895,3,0)</f>
        <v>DISTRITO NACIONAL</v>
      </c>
      <c r="B162" s="111">
        <v>335776382</v>
      </c>
      <c r="C162" s="103">
        <v>44225.70585648148</v>
      </c>
      <c r="D162" s="102" t="s">
        <v>2477</v>
      </c>
      <c r="E162" s="99">
        <v>20</v>
      </c>
      <c r="F162" s="84" t="str">
        <f>VLOOKUP(E162,VIP!$A$2:$O11486,2,0)</f>
        <v>DRBR049</v>
      </c>
      <c r="G162" s="98" t="str">
        <f>VLOOKUP(E162,'LISTADO ATM'!$A$2:$B$894,2,0)</f>
        <v>ATM S/M Aprezio Las Palmas</v>
      </c>
      <c r="H162" s="98" t="str">
        <f>VLOOKUP(E162,VIP!$A$2:$O16406,7,FALSE)</f>
        <v>Si</v>
      </c>
      <c r="I162" s="98" t="str">
        <f>VLOOKUP(E162,VIP!$A$2:$O8371,8,FALSE)</f>
        <v>Si</v>
      </c>
      <c r="J162" s="98" t="str">
        <f>VLOOKUP(E162,VIP!$A$2:$O8321,8,FALSE)</f>
        <v>Si</v>
      </c>
      <c r="K162" s="98" t="str">
        <f>VLOOKUP(E162,VIP!$A$2:$O11895,6,0)</f>
        <v>NO</v>
      </c>
      <c r="L162" s="106" t="s">
        <v>2430</v>
      </c>
      <c r="M162" s="105" t="s">
        <v>2473</v>
      </c>
      <c r="N162" s="104" t="s">
        <v>2481</v>
      </c>
      <c r="O162" s="102" t="s">
        <v>2482</v>
      </c>
      <c r="P162" s="102"/>
      <c r="Q162" s="105" t="s">
        <v>2430</v>
      </c>
    </row>
    <row r="163" spans="1:17" ht="18" x14ac:dyDescent="0.25">
      <c r="A163" s="102" t="str">
        <f>VLOOKUP(E163,'LISTADO ATM'!$A$2:$C$895,3,0)</f>
        <v>DISTRITO NACIONAL</v>
      </c>
      <c r="B163" s="111">
        <v>335776388</v>
      </c>
      <c r="C163" s="103">
        <v>44225.707916666666</v>
      </c>
      <c r="D163" s="102" t="s">
        <v>2477</v>
      </c>
      <c r="E163" s="99">
        <v>147</v>
      </c>
      <c r="F163" s="84" t="str">
        <f>VLOOKUP(E163,VIP!$A$2:$O11485,2,0)</f>
        <v>DRBR147</v>
      </c>
      <c r="G163" s="98" t="str">
        <f>VLOOKUP(E163,'LISTADO ATM'!$A$2:$B$894,2,0)</f>
        <v xml:space="preserve">ATM Kiosco Megacentro I </v>
      </c>
      <c r="H163" s="98" t="str">
        <f>VLOOKUP(E163,VIP!$A$2:$O16405,7,FALSE)</f>
        <v>Si</v>
      </c>
      <c r="I163" s="98" t="str">
        <f>VLOOKUP(E163,VIP!$A$2:$O8370,8,FALSE)</f>
        <v>Si</v>
      </c>
      <c r="J163" s="98" t="str">
        <f>VLOOKUP(E163,VIP!$A$2:$O8320,8,FALSE)</f>
        <v>Si</v>
      </c>
      <c r="K163" s="98" t="str">
        <f>VLOOKUP(E163,VIP!$A$2:$O11894,6,0)</f>
        <v>NO</v>
      </c>
      <c r="L163" s="106" t="s">
        <v>2430</v>
      </c>
      <c r="M163" s="105" t="s">
        <v>2473</v>
      </c>
      <c r="N163" s="104" t="s">
        <v>2481</v>
      </c>
      <c r="O163" s="102" t="s">
        <v>2482</v>
      </c>
      <c r="P163" s="102"/>
      <c r="Q163" s="105" t="s">
        <v>2430</v>
      </c>
    </row>
    <row r="164" spans="1:17" ht="18" x14ac:dyDescent="0.25">
      <c r="A164" s="102" t="str">
        <f>VLOOKUP(E164,'LISTADO ATM'!$A$2:$C$895,3,0)</f>
        <v>ESTE</v>
      </c>
      <c r="B164" s="111">
        <v>335776394</v>
      </c>
      <c r="C164" s="103">
        <v>44225.710694444446</v>
      </c>
      <c r="D164" s="102" t="s">
        <v>2477</v>
      </c>
      <c r="E164" s="99">
        <v>293</v>
      </c>
      <c r="F164" s="84" t="str">
        <f>VLOOKUP(E164,VIP!$A$2:$O11484,2,0)</f>
        <v>DRBR293</v>
      </c>
      <c r="G164" s="98" t="str">
        <f>VLOOKUP(E164,'LISTADO ATM'!$A$2:$B$894,2,0)</f>
        <v xml:space="preserve">ATM S/M Nueva Visión (San Pedro) </v>
      </c>
      <c r="H164" s="98" t="str">
        <f>VLOOKUP(E164,VIP!$A$2:$O16404,7,FALSE)</f>
        <v>Si</v>
      </c>
      <c r="I164" s="98" t="str">
        <f>VLOOKUP(E164,VIP!$A$2:$O8369,8,FALSE)</f>
        <v>Si</v>
      </c>
      <c r="J164" s="98" t="str">
        <f>VLOOKUP(E164,VIP!$A$2:$O8319,8,FALSE)</f>
        <v>Si</v>
      </c>
      <c r="K164" s="98" t="str">
        <f>VLOOKUP(E164,VIP!$A$2:$O11893,6,0)</f>
        <v>NO</v>
      </c>
      <c r="L164" s="106" t="s">
        <v>2466</v>
      </c>
      <c r="M164" s="105" t="s">
        <v>2473</v>
      </c>
      <c r="N164" s="104" t="s">
        <v>2481</v>
      </c>
      <c r="O164" s="102" t="s">
        <v>2482</v>
      </c>
      <c r="P164" s="102"/>
      <c r="Q164" s="105" t="s">
        <v>2466</v>
      </c>
    </row>
    <row r="165" spans="1:17" ht="18" x14ac:dyDescent="0.25">
      <c r="A165" s="102" t="str">
        <f>VLOOKUP(E165,'LISTADO ATM'!$A$2:$C$895,3,0)</f>
        <v>SUR</v>
      </c>
      <c r="B165" s="111">
        <v>335776401</v>
      </c>
      <c r="C165" s="103">
        <v>44225.713553240741</v>
      </c>
      <c r="D165" s="102" t="s">
        <v>2189</v>
      </c>
      <c r="E165" s="99">
        <v>342</v>
      </c>
      <c r="F165" s="84" t="str">
        <f>VLOOKUP(E165,VIP!$A$2:$O11483,2,0)</f>
        <v>DRBR342</v>
      </c>
      <c r="G165" s="98" t="str">
        <f>VLOOKUP(E165,'LISTADO ATM'!$A$2:$B$894,2,0)</f>
        <v>ATM Oficina Obras Públicas Azua</v>
      </c>
      <c r="H165" s="98" t="str">
        <f>VLOOKUP(E165,VIP!$A$2:$O16403,7,FALSE)</f>
        <v>Si</v>
      </c>
      <c r="I165" s="98" t="str">
        <f>VLOOKUP(E165,VIP!$A$2:$O8368,8,FALSE)</f>
        <v>Si</v>
      </c>
      <c r="J165" s="98" t="str">
        <f>VLOOKUP(E165,VIP!$A$2:$O8318,8,FALSE)</f>
        <v>Si</v>
      </c>
      <c r="K165" s="98" t="str">
        <f>VLOOKUP(E165,VIP!$A$2:$O11892,6,0)</f>
        <v>SI</v>
      </c>
      <c r="L165" s="106" t="s">
        <v>2228</v>
      </c>
      <c r="M165" s="105" t="s">
        <v>2473</v>
      </c>
      <c r="N165" s="104" t="s">
        <v>2481</v>
      </c>
      <c r="O165" s="102" t="s">
        <v>2483</v>
      </c>
      <c r="P165" s="102"/>
      <c r="Q165" s="105" t="s">
        <v>2228</v>
      </c>
    </row>
    <row r="166" spans="1:17" ht="18" x14ac:dyDescent="0.25">
      <c r="A166" s="102" t="str">
        <f>VLOOKUP(E166,'LISTADO ATM'!$A$2:$C$895,3,0)</f>
        <v>DISTRITO NACIONAL</v>
      </c>
      <c r="B166" s="111">
        <v>335776428</v>
      </c>
      <c r="C166" s="103">
        <v>44225.729386574072</v>
      </c>
      <c r="D166" s="102" t="s">
        <v>2189</v>
      </c>
      <c r="E166" s="99">
        <v>235</v>
      </c>
      <c r="F166" s="84" t="str">
        <f>VLOOKUP(E166,VIP!$A$2:$O11482,2,0)</f>
        <v>DRBR235</v>
      </c>
      <c r="G166" s="98" t="str">
        <f>VLOOKUP(E166,'LISTADO ATM'!$A$2:$B$894,2,0)</f>
        <v xml:space="preserve">ATM Oficina Multicentro La Sirena San Isidro </v>
      </c>
      <c r="H166" s="98" t="str">
        <f>VLOOKUP(E166,VIP!$A$2:$O16402,7,FALSE)</f>
        <v>Si</v>
      </c>
      <c r="I166" s="98" t="str">
        <f>VLOOKUP(E166,VIP!$A$2:$O8367,8,FALSE)</f>
        <v>Si</v>
      </c>
      <c r="J166" s="98" t="str">
        <f>VLOOKUP(E166,VIP!$A$2:$O8317,8,FALSE)</f>
        <v>Si</v>
      </c>
      <c r="K166" s="98" t="str">
        <f>VLOOKUP(E166,VIP!$A$2:$O11891,6,0)</f>
        <v>SI</v>
      </c>
      <c r="L166" s="106" t="s">
        <v>2463</v>
      </c>
      <c r="M166" s="105" t="s">
        <v>2473</v>
      </c>
      <c r="N166" s="104" t="s">
        <v>2481</v>
      </c>
      <c r="O166" s="102" t="s">
        <v>2483</v>
      </c>
      <c r="P166" s="102"/>
      <c r="Q166" s="105" t="s">
        <v>2463</v>
      </c>
    </row>
    <row r="167" spans="1:17" ht="18" x14ac:dyDescent="0.25">
      <c r="A167" s="102" t="str">
        <f>VLOOKUP(E167,'LISTADO ATM'!$A$2:$C$895,3,0)</f>
        <v>DISTRITO NACIONAL</v>
      </c>
      <c r="B167" s="111">
        <v>335776440</v>
      </c>
      <c r="C167" s="103">
        <v>44225.736666666664</v>
      </c>
      <c r="D167" s="102" t="s">
        <v>2189</v>
      </c>
      <c r="E167" s="99">
        <v>243</v>
      </c>
      <c r="F167" s="84" t="str">
        <f>VLOOKUP(E167,VIP!$A$2:$O11481,2,0)</f>
        <v>DRBR243</v>
      </c>
      <c r="G167" s="98" t="str">
        <f>VLOOKUP(E167,'LISTADO ATM'!$A$2:$B$894,2,0)</f>
        <v xml:space="preserve">ATM Autoservicio Plaza Central  </v>
      </c>
      <c r="H167" s="98" t="str">
        <f>VLOOKUP(E167,VIP!$A$2:$O16401,7,FALSE)</f>
        <v>Si</v>
      </c>
      <c r="I167" s="98" t="str">
        <f>VLOOKUP(E167,VIP!$A$2:$O8366,8,FALSE)</f>
        <v>Si</v>
      </c>
      <c r="J167" s="98" t="str">
        <f>VLOOKUP(E167,VIP!$A$2:$O8316,8,FALSE)</f>
        <v>Si</v>
      </c>
      <c r="K167" s="98" t="str">
        <f>VLOOKUP(E167,VIP!$A$2:$O11890,6,0)</f>
        <v>SI</v>
      </c>
      <c r="L167" s="106" t="s">
        <v>2463</v>
      </c>
      <c r="M167" s="105" t="s">
        <v>2473</v>
      </c>
      <c r="N167" s="104" t="s">
        <v>2481</v>
      </c>
      <c r="O167" s="102" t="s">
        <v>2483</v>
      </c>
      <c r="P167" s="102"/>
      <c r="Q167" s="105" t="s">
        <v>2463</v>
      </c>
    </row>
    <row r="168" spans="1:17" ht="18" x14ac:dyDescent="0.25">
      <c r="A168" s="102" t="str">
        <f>VLOOKUP(E168,'LISTADO ATM'!$A$2:$C$895,3,0)</f>
        <v>SUR</v>
      </c>
      <c r="B168" s="111">
        <v>335776442</v>
      </c>
      <c r="C168" s="103">
        <v>44225.738703703704</v>
      </c>
      <c r="D168" s="102" t="s">
        <v>2189</v>
      </c>
      <c r="E168" s="99">
        <v>829</v>
      </c>
      <c r="F168" s="84" t="str">
        <f>VLOOKUP(E168,VIP!$A$2:$O11480,2,0)</f>
        <v>DRBR829</v>
      </c>
      <c r="G168" s="98" t="str">
        <f>VLOOKUP(E168,'LISTADO ATM'!$A$2:$B$894,2,0)</f>
        <v xml:space="preserve">ATM UNP Multicentro Sirena Baní </v>
      </c>
      <c r="H168" s="98" t="str">
        <f>VLOOKUP(E168,VIP!$A$2:$O16400,7,FALSE)</f>
        <v>Si</v>
      </c>
      <c r="I168" s="98" t="str">
        <f>VLOOKUP(E168,VIP!$A$2:$O8365,8,FALSE)</f>
        <v>Si</v>
      </c>
      <c r="J168" s="98" t="str">
        <f>VLOOKUP(E168,VIP!$A$2:$O8315,8,FALSE)</f>
        <v>Si</v>
      </c>
      <c r="K168" s="98" t="str">
        <f>VLOOKUP(E168,VIP!$A$2:$O11889,6,0)</f>
        <v>NO</v>
      </c>
      <c r="L168" s="106" t="s">
        <v>2441</v>
      </c>
      <c r="M168" s="105" t="s">
        <v>2473</v>
      </c>
      <c r="N168" s="104" t="s">
        <v>2481</v>
      </c>
      <c r="O168" s="102" t="s">
        <v>2483</v>
      </c>
      <c r="P168" s="102"/>
      <c r="Q168" s="105" t="s">
        <v>2441</v>
      </c>
    </row>
    <row r="169" spans="1:17" ht="18" x14ac:dyDescent="0.25">
      <c r="A169" s="102" t="str">
        <f>VLOOKUP(E169,'LISTADO ATM'!$A$2:$C$895,3,0)</f>
        <v>DISTRITO NACIONAL</v>
      </c>
      <c r="B169" s="111">
        <v>335776447</v>
      </c>
      <c r="C169" s="103">
        <v>44225.739861111113</v>
      </c>
      <c r="D169" s="102" t="s">
        <v>2189</v>
      </c>
      <c r="E169" s="99">
        <v>896</v>
      </c>
      <c r="F169" s="84" t="str">
        <f>VLOOKUP(E169,VIP!$A$2:$O11479,2,0)</f>
        <v>DRBR896</v>
      </c>
      <c r="G169" s="98" t="str">
        <f>VLOOKUP(E169,'LISTADO ATM'!$A$2:$B$894,2,0)</f>
        <v xml:space="preserve">ATM Campamento Militar 16 de Agosto I </v>
      </c>
      <c r="H169" s="98" t="str">
        <f>VLOOKUP(E169,VIP!$A$2:$O16399,7,FALSE)</f>
        <v>Si</v>
      </c>
      <c r="I169" s="98" t="str">
        <f>VLOOKUP(E169,VIP!$A$2:$O8364,8,FALSE)</f>
        <v>Si</v>
      </c>
      <c r="J169" s="98" t="str">
        <f>VLOOKUP(E169,VIP!$A$2:$O8314,8,FALSE)</f>
        <v>Si</v>
      </c>
      <c r="K169" s="98" t="str">
        <f>VLOOKUP(E169,VIP!$A$2:$O11888,6,0)</f>
        <v>NO</v>
      </c>
      <c r="L169" s="106" t="s">
        <v>2463</v>
      </c>
      <c r="M169" s="105" t="s">
        <v>2473</v>
      </c>
      <c r="N169" s="104" t="s">
        <v>2481</v>
      </c>
      <c r="O169" s="102" t="s">
        <v>2483</v>
      </c>
      <c r="P169" s="102"/>
      <c r="Q169" s="105" t="s">
        <v>2463</v>
      </c>
    </row>
    <row r="170" spans="1:17" ht="18" x14ac:dyDescent="0.25">
      <c r="A170" s="102" t="str">
        <f>VLOOKUP(E170,'LISTADO ATM'!$A$2:$C$895,3,0)</f>
        <v>DISTRITO NACIONAL</v>
      </c>
      <c r="B170" s="111">
        <v>335776453</v>
      </c>
      <c r="C170" s="103">
        <v>44225.744212962964</v>
      </c>
      <c r="D170" s="102" t="s">
        <v>2189</v>
      </c>
      <c r="E170" s="99">
        <v>43</v>
      </c>
      <c r="F170" s="84" t="str">
        <f>VLOOKUP(E170,VIP!$A$2:$O11478,2,0)</f>
        <v>DRBR043</v>
      </c>
      <c r="G170" s="98" t="str">
        <f>VLOOKUP(E170,'LISTADO ATM'!$A$2:$B$894,2,0)</f>
        <v xml:space="preserve">ATM Zona Franca San Isidro </v>
      </c>
      <c r="H170" s="98" t="str">
        <f>VLOOKUP(E170,VIP!$A$2:$O16398,7,FALSE)</f>
        <v>Si</v>
      </c>
      <c r="I170" s="98" t="str">
        <f>VLOOKUP(E170,VIP!$A$2:$O8363,8,FALSE)</f>
        <v>No</v>
      </c>
      <c r="J170" s="98" t="str">
        <f>VLOOKUP(E170,VIP!$A$2:$O8313,8,FALSE)</f>
        <v>No</v>
      </c>
      <c r="K170" s="98" t="str">
        <f>VLOOKUP(E170,VIP!$A$2:$O11887,6,0)</f>
        <v>NO</v>
      </c>
      <c r="L170" s="106" t="s">
        <v>2463</v>
      </c>
      <c r="M170" s="105" t="s">
        <v>2473</v>
      </c>
      <c r="N170" s="104" t="s">
        <v>2481</v>
      </c>
      <c r="O170" s="102" t="s">
        <v>2483</v>
      </c>
      <c r="P170" s="102"/>
      <c r="Q170" s="105" t="s">
        <v>2463</v>
      </c>
    </row>
    <row r="171" spans="1:17" ht="18" x14ac:dyDescent="0.25">
      <c r="A171" s="102" t="str">
        <f>VLOOKUP(E171,'LISTADO ATM'!$A$2:$C$895,3,0)</f>
        <v>NORTE</v>
      </c>
      <c r="B171" s="111">
        <v>335776454</v>
      </c>
      <c r="C171" s="103">
        <v>44225.745520833334</v>
      </c>
      <c r="D171" s="102" t="s">
        <v>2190</v>
      </c>
      <c r="E171" s="99">
        <v>936</v>
      </c>
      <c r="F171" s="84" t="str">
        <f>VLOOKUP(E171,VIP!$A$2:$O11477,2,0)</f>
        <v>DRBR936</v>
      </c>
      <c r="G171" s="98" t="str">
        <f>VLOOKUP(E171,'LISTADO ATM'!$A$2:$B$894,2,0)</f>
        <v xml:space="preserve">ATM Autobanco Oficina La Vega I </v>
      </c>
      <c r="H171" s="98" t="str">
        <f>VLOOKUP(E171,VIP!$A$2:$O16397,7,FALSE)</f>
        <v>Si</v>
      </c>
      <c r="I171" s="98" t="str">
        <f>VLOOKUP(E171,VIP!$A$2:$O8362,8,FALSE)</f>
        <v>Si</v>
      </c>
      <c r="J171" s="98" t="str">
        <f>VLOOKUP(E171,VIP!$A$2:$O8312,8,FALSE)</f>
        <v>Si</v>
      </c>
      <c r="K171" s="98" t="str">
        <f>VLOOKUP(E171,VIP!$A$2:$O11886,6,0)</f>
        <v>NO</v>
      </c>
      <c r="L171" s="106" t="s">
        <v>2228</v>
      </c>
      <c r="M171" s="105" t="s">
        <v>2473</v>
      </c>
      <c r="N171" s="104" t="s">
        <v>2481</v>
      </c>
      <c r="O171" s="102" t="s">
        <v>2490</v>
      </c>
      <c r="P171" s="102"/>
      <c r="Q171" s="105" t="s">
        <v>2228</v>
      </c>
    </row>
    <row r="172" spans="1:17" ht="18" x14ac:dyDescent="0.25">
      <c r="A172" s="102" t="str">
        <f>VLOOKUP(E172,'LISTADO ATM'!$A$2:$C$895,3,0)</f>
        <v>DISTRITO NACIONAL</v>
      </c>
      <c r="B172" s="111">
        <v>335776458</v>
      </c>
      <c r="C172" s="103">
        <v>44225.75403935185</v>
      </c>
      <c r="D172" s="102" t="s">
        <v>2189</v>
      </c>
      <c r="E172" s="99">
        <v>239</v>
      </c>
      <c r="F172" s="84" t="str">
        <f>VLOOKUP(E172,VIP!$A$2:$O11476,2,0)</f>
        <v>DRBR239</v>
      </c>
      <c r="G172" s="98" t="str">
        <f>VLOOKUP(E172,'LISTADO ATM'!$A$2:$B$894,2,0)</f>
        <v xml:space="preserve">ATM Autobanco Charles de Gaulle </v>
      </c>
      <c r="H172" s="98" t="str">
        <f>VLOOKUP(E172,VIP!$A$2:$O16396,7,FALSE)</f>
        <v>Si</v>
      </c>
      <c r="I172" s="98" t="str">
        <f>VLOOKUP(E172,VIP!$A$2:$O8361,8,FALSE)</f>
        <v>Si</v>
      </c>
      <c r="J172" s="98" t="str">
        <f>VLOOKUP(E172,VIP!$A$2:$O8311,8,FALSE)</f>
        <v>Si</v>
      </c>
      <c r="K172" s="98" t="str">
        <f>VLOOKUP(E172,VIP!$A$2:$O11885,6,0)</f>
        <v>SI</v>
      </c>
      <c r="L172" s="106" t="s">
        <v>2228</v>
      </c>
      <c r="M172" s="105" t="s">
        <v>2473</v>
      </c>
      <c r="N172" s="104" t="s">
        <v>2481</v>
      </c>
      <c r="O172" s="102" t="s">
        <v>2483</v>
      </c>
      <c r="P172" s="102"/>
      <c r="Q172" s="105" t="s">
        <v>2228</v>
      </c>
    </row>
    <row r="173" spans="1:17" ht="18" x14ac:dyDescent="0.25">
      <c r="A173" s="102" t="str">
        <f>VLOOKUP(E173,'LISTADO ATM'!$A$2:$C$895,3,0)</f>
        <v>DISTRITO NACIONAL</v>
      </c>
      <c r="B173" s="111">
        <v>335776461</v>
      </c>
      <c r="C173" s="103">
        <v>44225.756678240738</v>
      </c>
      <c r="D173" s="102" t="s">
        <v>2189</v>
      </c>
      <c r="E173" s="99">
        <v>443</v>
      </c>
      <c r="F173" s="84" t="str">
        <f>VLOOKUP(E173,VIP!$A$2:$O11475,2,0)</f>
        <v>DRBR443</v>
      </c>
      <c r="G173" s="98" t="str">
        <f>VLOOKUP(E173,'LISTADO ATM'!$A$2:$B$894,2,0)</f>
        <v xml:space="preserve">ATM Edificio San Rafael </v>
      </c>
      <c r="H173" s="98" t="str">
        <f>VLOOKUP(E173,VIP!$A$2:$O16395,7,FALSE)</f>
        <v>Si</v>
      </c>
      <c r="I173" s="98" t="str">
        <f>VLOOKUP(E173,VIP!$A$2:$O8360,8,FALSE)</f>
        <v>Si</v>
      </c>
      <c r="J173" s="98" t="str">
        <f>VLOOKUP(E173,VIP!$A$2:$O8310,8,FALSE)</f>
        <v>Si</v>
      </c>
      <c r="K173" s="98" t="str">
        <f>VLOOKUP(E173,VIP!$A$2:$O11884,6,0)</f>
        <v>NO</v>
      </c>
      <c r="L173" s="106" t="s">
        <v>2254</v>
      </c>
      <c r="M173" s="105" t="s">
        <v>2473</v>
      </c>
      <c r="N173" s="104" t="s">
        <v>2481</v>
      </c>
      <c r="O173" s="102" t="s">
        <v>2483</v>
      </c>
      <c r="P173" s="102"/>
      <c r="Q173" s="105" t="s">
        <v>2254</v>
      </c>
    </row>
    <row r="174" spans="1:17" ht="18" x14ac:dyDescent="0.25">
      <c r="A174" s="102" t="str">
        <f>VLOOKUP(E174,'LISTADO ATM'!$A$2:$C$895,3,0)</f>
        <v>ESTE</v>
      </c>
      <c r="B174" s="111">
        <v>335776465</v>
      </c>
      <c r="C174" s="103">
        <v>44225.760185185187</v>
      </c>
      <c r="D174" s="102" t="s">
        <v>2189</v>
      </c>
      <c r="E174" s="99">
        <v>366</v>
      </c>
      <c r="F174" s="84" t="str">
        <f>VLOOKUP(E174,VIP!$A$2:$O11474,2,0)</f>
        <v>DRBR366</v>
      </c>
      <c r="G174" s="98" t="str">
        <f>VLOOKUP(E174,'LISTADO ATM'!$A$2:$B$894,2,0)</f>
        <v>ATM Oficina Boulevard (Higuey) II</v>
      </c>
      <c r="H174" s="98" t="str">
        <f>VLOOKUP(E174,VIP!$A$2:$O16394,7,FALSE)</f>
        <v>N/A</v>
      </c>
      <c r="I174" s="98" t="str">
        <f>VLOOKUP(E174,VIP!$A$2:$O8359,8,FALSE)</f>
        <v>N/A</v>
      </c>
      <c r="J174" s="98" t="str">
        <f>VLOOKUP(E174,VIP!$A$2:$O8309,8,FALSE)</f>
        <v>N/A</v>
      </c>
      <c r="K174" s="98" t="str">
        <f>VLOOKUP(E174,VIP!$A$2:$O11883,6,0)</f>
        <v>N/A</v>
      </c>
      <c r="L174" s="106" t="s">
        <v>2463</v>
      </c>
      <c r="M174" s="105" t="s">
        <v>2473</v>
      </c>
      <c r="N174" s="104" t="s">
        <v>2481</v>
      </c>
      <c r="O174" s="102" t="s">
        <v>2483</v>
      </c>
      <c r="P174" s="102"/>
      <c r="Q174" s="105" t="s">
        <v>2463</v>
      </c>
    </row>
    <row r="175" spans="1:17" ht="18" x14ac:dyDescent="0.25">
      <c r="A175" s="102" t="str">
        <f>VLOOKUP(E175,'LISTADO ATM'!$A$2:$C$895,3,0)</f>
        <v>DISTRITO NACIONAL</v>
      </c>
      <c r="B175" s="111">
        <v>335776467</v>
      </c>
      <c r="C175" s="103">
        <v>44225.762291666666</v>
      </c>
      <c r="D175" s="102" t="s">
        <v>2189</v>
      </c>
      <c r="E175" s="99">
        <v>327</v>
      </c>
      <c r="F175" s="84" t="str">
        <f>VLOOKUP(E175,VIP!$A$2:$O11473,2,0)</f>
        <v>DRBR327</v>
      </c>
      <c r="G175" s="98" t="str">
        <f>VLOOKUP(E175,'LISTADO ATM'!$A$2:$B$894,2,0)</f>
        <v xml:space="preserve">ATM UNP CCN (Nacional 27 de Febrero) </v>
      </c>
      <c r="H175" s="98" t="str">
        <f>VLOOKUP(E175,VIP!$A$2:$O16393,7,FALSE)</f>
        <v>Si</v>
      </c>
      <c r="I175" s="98" t="str">
        <f>VLOOKUP(E175,VIP!$A$2:$O8358,8,FALSE)</f>
        <v>Si</v>
      </c>
      <c r="J175" s="98" t="str">
        <f>VLOOKUP(E175,VIP!$A$2:$O8308,8,FALSE)</f>
        <v>Si</v>
      </c>
      <c r="K175" s="98" t="str">
        <f>VLOOKUP(E175,VIP!$A$2:$O11882,6,0)</f>
        <v>NO</v>
      </c>
      <c r="L175" s="106" t="s">
        <v>2228</v>
      </c>
      <c r="M175" s="105" t="s">
        <v>2473</v>
      </c>
      <c r="N175" s="104" t="s">
        <v>2481</v>
      </c>
      <c r="O175" s="102" t="s">
        <v>2483</v>
      </c>
      <c r="P175" s="102"/>
      <c r="Q175" s="105" t="s">
        <v>2228</v>
      </c>
    </row>
    <row r="176" spans="1:17" ht="18" x14ac:dyDescent="0.25">
      <c r="A176" s="102" t="str">
        <f>VLOOKUP(E176,'LISTADO ATM'!$A$2:$C$895,3,0)</f>
        <v>DISTRITO NACIONAL</v>
      </c>
      <c r="B176" s="111">
        <v>335776473</v>
      </c>
      <c r="C176" s="103">
        <v>44225.766087962962</v>
      </c>
      <c r="D176" s="102" t="s">
        <v>2189</v>
      </c>
      <c r="E176" s="99">
        <v>183</v>
      </c>
      <c r="F176" s="84" t="str">
        <f>VLOOKUP(E176,VIP!$A$2:$O11472,2,0)</f>
        <v>DRBR183</v>
      </c>
      <c r="G176" s="98" t="str">
        <f>VLOOKUP(E176,'LISTADO ATM'!$A$2:$B$894,2,0)</f>
        <v>ATM Estación Nativa Km. 22 Aut. Duarte.</v>
      </c>
      <c r="H176" s="98" t="str">
        <f>VLOOKUP(E176,VIP!$A$2:$O16392,7,FALSE)</f>
        <v>N/A</v>
      </c>
      <c r="I176" s="98" t="str">
        <f>VLOOKUP(E176,VIP!$A$2:$O8357,8,FALSE)</f>
        <v>N/A</v>
      </c>
      <c r="J176" s="98" t="str">
        <f>VLOOKUP(E176,VIP!$A$2:$O8307,8,FALSE)</f>
        <v>N/A</v>
      </c>
      <c r="K176" s="98" t="str">
        <f>VLOOKUP(E176,VIP!$A$2:$O11881,6,0)</f>
        <v>N/A</v>
      </c>
      <c r="L176" s="106" t="s">
        <v>2463</v>
      </c>
      <c r="M176" s="105" t="s">
        <v>2473</v>
      </c>
      <c r="N176" s="104" t="s">
        <v>2481</v>
      </c>
      <c r="O176" s="102" t="s">
        <v>2483</v>
      </c>
      <c r="P176" s="102"/>
      <c r="Q176" s="105" t="s">
        <v>2463</v>
      </c>
    </row>
    <row r="177" spans="1:17" ht="18" x14ac:dyDescent="0.25">
      <c r="A177" s="102" t="str">
        <f>VLOOKUP(E177,'LISTADO ATM'!$A$2:$C$895,3,0)</f>
        <v>NORTE</v>
      </c>
      <c r="B177" s="111">
        <v>335776480</v>
      </c>
      <c r="C177" s="103">
        <v>44225.771597222221</v>
      </c>
      <c r="D177" s="102" t="s">
        <v>2190</v>
      </c>
      <c r="E177" s="99">
        <v>98</v>
      </c>
      <c r="F177" s="84" t="str">
        <f>VLOOKUP(E177,VIP!$A$2:$O11471,2,0)</f>
        <v>DRBR098</v>
      </c>
      <c r="G177" s="98" t="str">
        <f>VLOOKUP(E177,'LISTADO ATM'!$A$2:$B$894,2,0)</f>
        <v xml:space="preserve">ATM UNP Pimentel </v>
      </c>
      <c r="H177" s="98" t="str">
        <f>VLOOKUP(E177,VIP!$A$2:$O16391,7,FALSE)</f>
        <v>Si</v>
      </c>
      <c r="I177" s="98" t="str">
        <f>VLOOKUP(E177,VIP!$A$2:$O8356,8,FALSE)</f>
        <v>Si</v>
      </c>
      <c r="J177" s="98" t="str">
        <f>VLOOKUP(E177,VIP!$A$2:$O8306,8,FALSE)</f>
        <v>Si</v>
      </c>
      <c r="K177" s="98" t="str">
        <f>VLOOKUP(E177,VIP!$A$2:$O11880,6,0)</f>
        <v>NO</v>
      </c>
      <c r="L177" s="106" t="s">
        <v>2228</v>
      </c>
      <c r="M177" s="105" t="s">
        <v>2473</v>
      </c>
      <c r="N177" s="104" t="s">
        <v>2481</v>
      </c>
      <c r="O177" s="102" t="s">
        <v>2490</v>
      </c>
      <c r="P177" s="102"/>
      <c r="Q177" s="105" t="s">
        <v>2228</v>
      </c>
    </row>
    <row r="178" spans="1:17" ht="18" x14ac:dyDescent="0.25">
      <c r="A178" s="102" t="str">
        <f>VLOOKUP(E178,'LISTADO ATM'!$A$2:$C$895,3,0)</f>
        <v>DISTRITO NACIONAL</v>
      </c>
      <c r="B178" s="111">
        <v>335776482</v>
      </c>
      <c r="C178" s="103">
        <v>44225.772430555553</v>
      </c>
      <c r="D178" s="102" t="s">
        <v>2189</v>
      </c>
      <c r="E178" s="99">
        <v>585</v>
      </c>
      <c r="F178" s="84" t="str">
        <f>VLOOKUP(E178,VIP!$A$2:$O11470,2,0)</f>
        <v>DRBR083</v>
      </c>
      <c r="G178" s="98" t="str">
        <f>VLOOKUP(E178,'LISTADO ATM'!$A$2:$B$894,2,0)</f>
        <v xml:space="preserve">ATM Oficina Haina Oriental </v>
      </c>
      <c r="H178" s="98" t="str">
        <f>VLOOKUP(E178,VIP!$A$2:$O16390,7,FALSE)</f>
        <v>Si</v>
      </c>
      <c r="I178" s="98" t="str">
        <f>VLOOKUP(E178,VIP!$A$2:$O8355,8,FALSE)</f>
        <v>Si</v>
      </c>
      <c r="J178" s="98" t="str">
        <f>VLOOKUP(E178,VIP!$A$2:$O8305,8,FALSE)</f>
        <v>Si</v>
      </c>
      <c r="K178" s="98" t="str">
        <f>VLOOKUP(E178,VIP!$A$2:$O11879,6,0)</f>
        <v>NO</v>
      </c>
      <c r="L178" s="106" t="s">
        <v>2228</v>
      </c>
      <c r="M178" s="105" t="s">
        <v>2473</v>
      </c>
      <c r="N178" s="104" t="s">
        <v>2481</v>
      </c>
      <c r="O178" s="102" t="s">
        <v>2483</v>
      </c>
      <c r="P178" s="102"/>
      <c r="Q178" s="105" t="s">
        <v>2228</v>
      </c>
    </row>
    <row r="179" spans="1:17" ht="18" x14ac:dyDescent="0.25">
      <c r="A179" s="102" t="str">
        <f>VLOOKUP(E179,'LISTADO ATM'!$A$2:$C$895,3,0)</f>
        <v>DISTRITO NACIONAL</v>
      </c>
      <c r="B179" s="111">
        <v>335776489</v>
      </c>
      <c r="C179" s="103">
        <v>44225.785312499997</v>
      </c>
      <c r="D179" s="102" t="s">
        <v>2189</v>
      </c>
      <c r="E179" s="99">
        <v>118</v>
      </c>
      <c r="F179" s="84" t="str">
        <f>VLOOKUP(E179,VIP!$A$2:$O11469,2,0)</f>
        <v>DRBR118</v>
      </c>
      <c r="G179" s="98" t="str">
        <f>VLOOKUP(E179,'LISTADO ATM'!$A$2:$B$894,2,0)</f>
        <v>ATM Plaza Torino</v>
      </c>
      <c r="H179" s="98" t="str">
        <f>VLOOKUP(E179,VIP!$A$2:$O16389,7,FALSE)</f>
        <v>N/A</v>
      </c>
      <c r="I179" s="98" t="str">
        <f>VLOOKUP(E179,VIP!$A$2:$O8354,8,FALSE)</f>
        <v>N/A</v>
      </c>
      <c r="J179" s="98" t="str">
        <f>VLOOKUP(E179,VIP!$A$2:$O8304,8,FALSE)</f>
        <v>N/A</v>
      </c>
      <c r="K179" s="98" t="str">
        <f>VLOOKUP(E179,VIP!$A$2:$O11878,6,0)</f>
        <v>N/A</v>
      </c>
      <c r="L179" s="106" t="s">
        <v>2228</v>
      </c>
      <c r="M179" s="105" t="s">
        <v>2473</v>
      </c>
      <c r="N179" s="104" t="s">
        <v>2481</v>
      </c>
      <c r="O179" s="102" t="s">
        <v>2483</v>
      </c>
      <c r="P179" s="102"/>
      <c r="Q179" s="105" t="s">
        <v>2228</v>
      </c>
    </row>
    <row r="180" spans="1:17" ht="18" x14ac:dyDescent="0.25">
      <c r="A180" s="102" t="str">
        <f>VLOOKUP(E180,'LISTADO ATM'!$A$2:$C$895,3,0)</f>
        <v>DISTRITO NACIONAL</v>
      </c>
      <c r="B180" s="111">
        <v>335776490</v>
      </c>
      <c r="C180" s="103">
        <v>44225.786932870367</v>
      </c>
      <c r="D180" s="102" t="s">
        <v>2189</v>
      </c>
      <c r="E180" s="99">
        <v>927</v>
      </c>
      <c r="F180" s="84" t="str">
        <f>VLOOKUP(E180,VIP!$A$2:$O11468,2,0)</f>
        <v>DRBR927</v>
      </c>
      <c r="G180" s="98" t="str">
        <f>VLOOKUP(E180,'LISTADO ATM'!$A$2:$B$894,2,0)</f>
        <v>ATM S/M Bravo La Esperilla</v>
      </c>
      <c r="H180" s="98" t="str">
        <f>VLOOKUP(E180,VIP!$A$2:$O16388,7,FALSE)</f>
        <v>Si</v>
      </c>
      <c r="I180" s="98" t="str">
        <f>VLOOKUP(E180,VIP!$A$2:$O8353,8,FALSE)</f>
        <v>Si</v>
      </c>
      <c r="J180" s="98" t="str">
        <f>VLOOKUP(E180,VIP!$A$2:$O8303,8,FALSE)</f>
        <v>Si</v>
      </c>
      <c r="K180" s="98" t="str">
        <f>VLOOKUP(E180,VIP!$A$2:$O11877,6,0)</f>
        <v>NO</v>
      </c>
      <c r="L180" s="106" t="s">
        <v>2228</v>
      </c>
      <c r="M180" s="105" t="s">
        <v>2473</v>
      </c>
      <c r="N180" s="104" t="s">
        <v>2481</v>
      </c>
      <c r="O180" s="102" t="s">
        <v>2483</v>
      </c>
      <c r="P180" s="102"/>
      <c r="Q180" s="105" t="s">
        <v>2228</v>
      </c>
    </row>
    <row r="181" spans="1:17" ht="18" x14ac:dyDescent="0.25">
      <c r="A181" s="102" t="str">
        <f>VLOOKUP(E181,'LISTADO ATM'!$A$2:$C$895,3,0)</f>
        <v>ESTE</v>
      </c>
      <c r="B181" s="111">
        <v>335776493</v>
      </c>
      <c r="C181" s="103">
        <v>44225.788865740738</v>
      </c>
      <c r="D181" s="102" t="s">
        <v>2189</v>
      </c>
      <c r="E181" s="99">
        <v>211</v>
      </c>
      <c r="F181" s="84" t="str">
        <f>VLOOKUP(E181,VIP!$A$2:$O11467,2,0)</f>
        <v>DRBR211</v>
      </c>
      <c r="G181" s="98" t="str">
        <f>VLOOKUP(E181,'LISTADO ATM'!$A$2:$B$894,2,0)</f>
        <v xml:space="preserve">ATM Oficina La Romana I </v>
      </c>
      <c r="H181" s="98" t="str">
        <f>VLOOKUP(E181,VIP!$A$2:$O16387,7,FALSE)</f>
        <v>Si</v>
      </c>
      <c r="I181" s="98" t="str">
        <f>VLOOKUP(E181,VIP!$A$2:$O8352,8,FALSE)</f>
        <v>Si</v>
      </c>
      <c r="J181" s="98" t="str">
        <f>VLOOKUP(E181,VIP!$A$2:$O8302,8,FALSE)</f>
        <v>Si</v>
      </c>
      <c r="K181" s="98" t="str">
        <f>VLOOKUP(E181,VIP!$A$2:$O11876,6,0)</f>
        <v>NO</v>
      </c>
      <c r="L181" s="106" t="s">
        <v>2228</v>
      </c>
      <c r="M181" s="105" t="s">
        <v>2473</v>
      </c>
      <c r="N181" s="104" t="s">
        <v>2481</v>
      </c>
      <c r="O181" s="102" t="s">
        <v>2483</v>
      </c>
      <c r="P181" s="102"/>
      <c r="Q181" s="105" t="s">
        <v>2228</v>
      </c>
    </row>
    <row r="182" spans="1:17" ht="18" x14ac:dyDescent="0.25">
      <c r="A182" s="102" t="str">
        <f>VLOOKUP(E182,'LISTADO ATM'!$A$2:$C$895,3,0)</f>
        <v>NORTE</v>
      </c>
      <c r="B182" s="111">
        <v>335776496</v>
      </c>
      <c r="C182" s="103">
        <v>44225.789629629631</v>
      </c>
      <c r="D182" s="102" t="s">
        <v>2189</v>
      </c>
      <c r="E182" s="99">
        <v>4</v>
      </c>
      <c r="F182" s="84" t="str">
        <f>VLOOKUP(E182,VIP!$A$2:$O11466,2,0)</f>
        <v>DRBR004</v>
      </c>
      <c r="G182" s="98" t="str">
        <f>VLOOKUP(E182,'LISTADO ATM'!$A$2:$B$894,2,0)</f>
        <v>ATM Avenida Rivas</v>
      </c>
      <c r="H182" s="98" t="str">
        <f>VLOOKUP(E182,VIP!$A$2:$O16386,7,FALSE)</f>
        <v>Si</v>
      </c>
      <c r="I182" s="98" t="str">
        <f>VLOOKUP(E182,VIP!$A$2:$O8351,8,FALSE)</f>
        <v>Si</v>
      </c>
      <c r="J182" s="98" t="str">
        <f>VLOOKUP(E182,VIP!$A$2:$O8301,8,FALSE)</f>
        <v>Si</v>
      </c>
      <c r="K182" s="98" t="str">
        <f>VLOOKUP(E182,VIP!$A$2:$O11875,6,0)</f>
        <v>NO</v>
      </c>
      <c r="L182" s="106" t="s">
        <v>2228</v>
      </c>
      <c r="M182" s="105" t="s">
        <v>2473</v>
      </c>
      <c r="N182" s="104" t="s">
        <v>2481</v>
      </c>
      <c r="O182" s="102" t="s">
        <v>2483</v>
      </c>
      <c r="P182" s="102"/>
      <c r="Q182" s="105" t="s">
        <v>2228</v>
      </c>
    </row>
    <row r="183" spans="1:17" ht="18" x14ac:dyDescent="0.25">
      <c r="A183" s="102" t="str">
        <f>VLOOKUP(E183,'LISTADO ATM'!$A$2:$C$895,3,0)</f>
        <v>SUR</v>
      </c>
      <c r="B183" s="111">
        <v>335776497</v>
      </c>
      <c r="C183" s="103">
        <v>44225.79111111111</v>
      </c>
      <c r="D183" s="102" t="s">
        <v>2189</v>
      </c>
      <c r="E183" s="99">
        <v>576</v>
      </c>
      <c r="F183" s="84" t="str">
        <f>VLOOKUP(E183,VIP!$A$2:$O11465,2,0)</f>
        <v>DRBR576</v>
      </c>
      <c r="G183" s="98" t="str">
        <f>VLOOKUP(E183,'LISTADO ATM'!$A$2:$B$894,2,0)</f>
        <v>ATM Nizao</v>
      </c>
      <c r="H183" s="98">
        <f>VLOOKUP(E183,VIP!$A$2:$O16385,7,FALSE)</f>
        <v>0</v>
      </c>
      <c r="I183" s="98">
        <f>VLOOKUP(E183,VIP!$A$2:$O8350,8,FALSE)</f>
        <v>0</v>
      </c>
      <c r="J183" s="98">
        <f>VLOOKUP(E183,VIP!$A$2:$O8300,8,FALSE)</f>
        <v>0</v>
      </c>
      <c r="K183" s="98">
        <f>VLOOKUP(E183,VIP!$A$2:$O11874,6,0)</f>
        <v>0</v>
      </c>
      <c r="L183" s="106" t="s">
        <v>2228</v>
      </c>
      <c r="M183" s="105" t="s">
        <v>2473</v>
      </c>
      <c r="N183" s="104" t="s">
        <v>2481</v>
      </c>
      <c r="O183" s="102" t="s">
        <v>2483</v>
      </c>
      <c r="P183" s="102"/>
      <c r="Q183" s="105" t="s">
        <v>2228</v>
      </c>
    </row>
    <row r="184" spans="1:17" ht="18" x14ac:dyDescent="0.25">
      <c r="A184" s="102" t="str">
        <f>VLOOKUP(E184,'LISTADO ATM'!$A$2:$C$895,3,0)</f>
        <v>DISTRITO NACIONAL</v>
      </c>
      <c r="B184" s="111">
        <v>335776498</v>
      </c>
      <c r="C184" s="103">
        <v>44225.792060185187</v>
      </c>
      <c r="D184" s="102" t="s">
        <v>2189</v>
      </c>
      <c r="E184" s="99">
        <v>160</v>
      </c>
      <c r="F184" s="84" t="str">
        <f>VLOOKUP(E184,VIP!$A$2:$O11464,2,0)</f>
        <v>DRBR160</v>
      </c>
      <c r="G184" s="98" t="str">
        <f>VLOOKUP(E184,'LISTADO ATM'!$A$2:$B$894,2,0)</f>
        <v xml:space="preserve">ATM Oficina Herrera </v>
      </c>
      <c r="H184" s="98" t="str">
        <f>VLOOKUP(E184,VIP!$A$2:$O16384,7,FALSE)</f>
        <v>Si</v>
      </c>
      <c r="I184" s="98" t="str">
        <f>VLOOKUP(E184,VIP!$A$2:$O8349,8,FALSE)</f>
        <v>Si</v>
      </c>
      <c r="J184" s="98" t="str">
        <f>VLOOKUP(E184,VIP!$A$2:$O8299,8,FALSE)</f>
        <v>Si</v>
      </c>
      <c r="K184" s="98" t="str">
        <f>VLOOKUP(E184,VIP!$A$2:$O11873,6,0)</f>
        <v>NO</v>
      </c>
      <c r="L184" s="106" t="s">
        <v>2228</v>
      </c>
      <c r="M184" s="105" t="s">
        <v>2473</v>
      </c>
      <c r="N184" s="104" t="s">
        <v>2481</v>
      </c>
      <c r="O184" s="102" t="s">
        <v>2483</v>
      </c>
      <c r="P184" s="102"/>
      <c r="Q184" s="105" t="s">
        <v>2228</v>
      </c>
    </row>
    <row r="185" spans="1:17" ht="18" x14ac:dyDescent="0.25">
      <c r="A185" s="102" t="str">
        <f>VLOOKUP(E185,'LISTADO ATM'!$A$2:$C$895,3,0)</f>
        <v>NORTE</v>
      </c>
      <c r="B185" s="111">
        <v>335776499</v>
      </c>
      <c r="C185" s="103">
        <v>44225.792847222219</v>
      </c>
      <c r="D185" s="102" t="s">
        <v>2190</v>
      </c>
      <c r="E185" s="99">
        <v>937</v>
      </c>
      <c r="F185" s="84" t="str">
        <f>VLOOKUP(E185,VIP!$A$2:$O11463,2,0)</f>
        <v>DRBR937</v>
      </c>
      <c r="G185" s="98" t="str">
        <f>VLOOKUP(E185,'LISTADO ATM'!$A$2:$B$894,2,0)</f>
        <v xml:space="preserve">ATM Autobanco Oficina La Vega II </v>
      </c>
      <c r="H185" s="98" t="str">
        <f>VLOOKUP(E185,VIP!$A$2:$O16383,7,FALSE)</f>
        <v>Si</v>
      </c>
      <c r="I185" s="98" t="str">
        <f>VLOOKUP(E185,VIP!$A$2:$O8348,8,FALSE)</f>
        <v>Si</v>
      </c>
      <c r="J185" s="98" t="str">
        <f>VLOOKUP(E185,VIP!$A$2:$O8298,8,FALSE)</f>
        <v>Si</v>
      </c>
      <c r="K185" s="98" t="str">
        <f>VLOOKUP(E185,VIP!$A$2:$O11872,6,0)</f>
        <v>NO</v>
      </c>
      <c r="L185" s="106" t="s">
        <v>2463</v>
      </c>
      <c r="M185" s="105" t="s">
        <v>2473</v>
      </c>
      <c r="N185" s="104" t="s">
        <v>2481</v>
      </c>
      <c r="O185" s="102" t="s">
        <v>2490</v>
      </c>
      <c r="P185" s="102"/>
      <c r="Q185" s="105" t="s">
        <v>2463</v>
      </c>
    </row>
    <row r="186" spans="1:17" ht="18" x14ac:dyDescent="0.25">
      <c r="A186" s="102" t="str">
        <f>VLOOKUP(E186,'LISTADO ATM'!$A$2:$C$895,3,0)</f>
        <v>DISTRITO NACIONAL</v>
      </c>
      <c r="B186" s="111">
        <v>335776500</v>
      </c>
      <c r="C186" s="103">
        <v>44225.793888888889</v>
      </c>
      <c r="D186" s="102" t="s">
        <v>2189</v>
      </c>
      <c r="E186" s="99">
        <v>152</v>
      </c>
      <c r="F186" s="84" t="str">
        <f>VLOOKUP(E186,VIP!$A$2:$O11462,2,0)</f>
        <v>DRBR152</v>
      </c>
      <c r="G186" s="98" t="str">
        <f>VLOOKUP(E186,'LISTADO ATM'!$A$2:$B$894,2,0)</f>
        <v xml:space="preserve">ATM Kiosco Megacentro II </v>
      </c>
      <c r="H186" s="98" t="str">
        <f>VLOOKUP(E186,VIP!$A$2:$O16382,7,FALSE)</f>
        <v>Si</v>
      </c>
      <c r="I186" s="98" t="str">
        <f>VLOOKUP(E186,VIP!$A$2:$O8347,8,FALSE)</f>
        <v>Si</v>
      </c>
      <c r="J186" s="98" t="str">
        <f>VLOOKUP(E186,VIP!$A$2:$O8297,8,FALSE)</f>
        <v>Si</v>
      </c>
      <c r="K186" s="98" t="str">
        <f>VLOOKUP(E186,VIP!$A$2:$O11871,6,0)</f>
        <v>NO</v>
      </c>
      <c r="L186" s="106" t="s">
        <v>2463</v>
      </c>
      <c r="M186" s="105" t="s">
        <v>2473</v>
      </c>
      <c r="N186" s="104" t="s">
        <v>2481</v>
      </c>
      <c r="O186" s="102" t="s">
        <v>2483</v>
      </c>
      <c r="P186" s="102"/>
      <c r="Q186" s="105" t="s">
        <v>2463</v>
      </c>
    </row>
    <row r="187" spans="1:17" ht="18" x14ac:dyDescent="0.25">
      <c r="A187" s="102" t="str">
        <f>VLOOKUP(E187,'LISTADO ATM'!$A$2:$C$895,3,0)</f>
        <v>ESTE</v>
      </c>
      <c r="B187" s="111">
        <v>335776501</v>
      </c>
      <c r="C187" s="103">
        <v>44225.795925925922</v>
      </c>
      <c r="D187" s="102" t="s">
        <v>2189</v>
      </c>
      <c r="E187" s="99">
        <v>427</v>
      </c>
      <c r="F187" s="84" t="str">
        <f>VLOOKUP(E187,VIP!$A$2:$O11461,2,0)</f>
        <v>DRBR427</v>
      </c>
      <c r="G187" s="98" t="str">
        <f>VLOOKUP(E187,'LISTADO ATM'!$A$2:$B$894,2,0)</f>
        <v xml:space="preserve">ATM Almacenes Iberia (Hato Mayor) </v>
      </c>
      <c r="H187" s="98" t="str">
        <f>VLOOKUP(E187,VIP!$A$2:$O16381,7,FALSE)</f>
        <v>Si</v>
      </c>
      <c r="I187" s="98" t="str">
        <f>VLOOKUP(E187,VIP!$A$2:$O8346,8,FALSE)</f>
        <v>Si</v>
      </c>
      <c r="J187" s="98" t="str">
        <f>VLOOKUP(E187,VIP!$A$2:$O8296,8,FALSE)</f>
        <v>Si</v>
      </c>
      <c r="K187" s="98" t="str">
        <f>VLOOKUP(E187,VIP!$A$2:$O11870,6,0)</f>
        <v>NO</v>
      </c>
      <c r="L187" s="106" t="s">
        <v>2463</v>
      </c>
      <c r="M187" s="105" t="s">
        <v>2473</v>
      </c>
      <c r="N187" s="104" t="s">
        <v>2481</v>
      </c>
      <c r="O187" s="102" t="s">
        <v>2483</v>
      </c>
      <c r="P187" s="102"/>
      <c r="Q187" s="105" t="s">
        <v>2463</v>
      </c>
    </row>
    <row r="188" spans="1:17" ht="18" x14ac:dyDescent="0.25">
      <c r="A188" s="102" t="str">
        <f>VLOOKUP(E188,'LISTADO ATM'!$A$2:$C$895,3,0)</f>
        <v>NORTE</v>
      </c>
      <c r="B188" s="111">
        <v>335776506</v>
      </c>
      <c r="C188" s="103">
        <v>44225.810127314813</v>
      </c>
      <c r="D188" s="102" t="s">
        <v>2190</v>
      </c>
      <c r="E188" s="99">
        <v>854</v>
      </c>
      <c r="F188" s="84" t="str">
        <f>VLOOKUP(E188,VIP!$A$2:$O11460,2,0)</f>
        <v>DRBR854</v>
      </c>
      <c r="G188" s="98" t="str">
        <f>VLOOKUP(E188,'LISTADO ATM'!$A$2:$B$894,2,0)</f>
        <v xml:space="preserve">ATM Centro Comercial Blanco Batista </v>
      </c>
      <c r="H188" s="98" t="str">
        <f>VLOOKUP(E188,VIP!$A$2:$O16380,7,FALSE)</f>
        <v>Si</v>
      </c>
      <c r="I188" s="98" t="str">
        <f>VLOOKUP(E188,VIP!$A$2:$O8345,8,FALSE)</f>
        <v>Si</v>
      </c>
      <c r="J188" s="98" t="str">
        <f>VLOOKUP(E188,VIP!$A$2:$O8295,8,FALSE)</f>
        <v>Si</v>
      </c>
      <c r="K188" s="98" t="str">
        <f>VLOOKUP(E188,VIP!$A$2:$O11869,6,0)</f>
        <v>NO</v>
      </c>
      <c r="L188" s="106" t="s">
        <v>2254</v>
      </c>
      <c r="M188" s="105" t="s">
        <v>2473</v>
      </c>
      <c r="N188" s="104" t="s">
        <v>2481</v>
      </c>
      <c r="O188" s="102" t="s">
        <v>2490</v>
      </c>
      <c r="P188" s="102"/>
      <c r="Q188" s="105" t="s">
        <v>2254</v>
      </c>
    </row>
    <row r="189" spans="1:17" ht="18" x14ac:dyDescent="0.25">
      <c r="A189" s="102" t="str">
        <f>VLOOKUP(E189,'LISTADO ATM'!$A$2:$C$895,3,0)</f>
        <v>ESTE</v>
      </c>
      <c r="B189" s="111">
        <v>335776509</v>
      </c>
      <c r="C189" s="103">
        <v>44225.817002314812</v>
      </c>
      <c r="D189" s="102" t="s">
        <v>2189</v>
      </c>
      <c r="E189" s="99">
        <v>795</v>
      </c>
      <c r="F189" s="84" t="str">
        <f>VLOOKUP(E189,VIP!$A$2:$O11459,2,0)</f>
        <v>DRBR795</v>
      </c>
      <c r="G189" s="98" t="str">
        <f>VLOOKUP(E189,'LISTADO ATM'!$A$2:$B$894,2,0)</f>
        <v xml:space="preserve">ATM UNP Guaymate (La Romana) </v>
      </c>
      <c r="H189" s="98" t="str">
        <f>VLOOKUP(E189,VIP!$A$2:$O16379,7,FALSE)</f>
        <v>Si</v>
      </c>
      <c r="I189" s="98" t="str">
        <f>VLOOKUP(E189,VIP!$A$2:$O8344,8,FALSE)</f>
        <v>Si</v>
      </c>
      <c r="J189" s="98" t="str">
        <f>VLOOKUP(E189,VIP!$A$2:$O8294,8,FALSE)</f>
        <v>Si</v>
      </c>
      <c r="K189" s="98" t="str">
        <f>VLOOKUP(E189,VIP!$A$2:$O11868,6,0)</f>
        <v>NO</v>
      </c>
      <c r="L189" s="106" t="s">
        <v>2254</v>
      </c>
      <c r="M189" s="105" t="s">
        <v>2473</v>
      </c>
      <c r="N189" s="104" t="s">
        <v>2481</v>
      </c>
      <c r="O189" s="102" t="s">
        <v>2483</v>
      </c>
      <c r="P189" s="102"/>
      <c r="Q189" s="105" t="s">
        <v>2254</v>
      </c>
    </row>
    <row r="190" spans="1:17" ht="18" x14ac:dyDescent="0.25">
      <c r="A190" s="102" t="str">
        <f>VLOOKUP(E190,'LISTADO ATM'!$A$2:$C$895,3,0)</f>
        <v>NORTE</v>
      </c>
      <c r="B190" s="111">
        <v>335776515</v>
      </c>
      <c r="C190" s="103">
        <v>44225.868750000001</v>
      </c>
      <c r="D190" s="102" t="s">
        <v>2498</v>
      </c>
      <c r="E190" s="99">
        <v>307</v>
      </c>
      <c r="F190" s="84" t="str">
        <f>VLOOKUP(E190,VIP!$A$2:$O11460,2,0)</f>
        <v>DRBR307</v>
      </c>
      <c r="G190" s="98" t="str">
        <f>VLOOKUP(E190,'LISTADO ATM'!$A$2:$B$894,2,0)</f>
        <v>ATM Oficina Nagua II</v>
      </c>
      <c r="H190" s="98" t="str">
        <f>VLOOKUP(E190,VIP!$A$2:$O16380,7,FALSE)</f>
        <v>Si</v>
      </c>
      <c r="I190" s="98" t="str">
        <f>VLOOKUP(E190,VIP!$A$2:$O8345,8,FALSE)</f>
        <v>Si</v>
      </c>
      <c r="J190" s="98" t="str">
        <f>VLOOKUP(E190,VIP!$A$2:$O8295,8,FALSE)</f>
        <v>Si</v>
      </c>
      <c r="K190" s="98" t="str">
        <f>VLOOKUP(E190,VIP!$A$2:$O11869,6,0)</f>
        <v>SI</v>
      </c>
      <c r="L190" s="106" t="s">
        <v>2430</v>
      </c>
      <c r="M190" s="105" t="s">
        <v>2473</v>
      </c>
      <c r="N190" s="104" t="s">
        <v>2481</v>
      </c>
      <c r="O190" s="102" t="s">
        <v>2499</v>
      </c>
      <c r="P190" s="102"/>
      <c r="Q190" s="106" t="s">
        <v>2430</v>
      </c>
    </row>
  </sheetData>
  <autoFilter ref="A4:Q189">
    <sortState ref="A5:Q190">
      <sortCondition ref="C4:C18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2:B1048576 B83:B150 B1:B41">
    <cfRule type="duplicateValues" dxfId="366" priority="2495"/>
  </conditionalFormatting>
  <conditionalFormatting sqref="B192:B1048576 B83:B150 B5:B41">
    <cfRule type="duplicateValues" dxfId="365" priority="329935"/>
  </conditionalFormatting>
  <conditionalFormatting sqref="B192:B1048576 B83:B150 B1:B41">
    <cfRule type="duplicateValues" dxfId="364" priority="329947"/>
    <cfRule type="duplicateValues" dxfId="363" priority="329948"/>
    <cfRule type="duplicateValues" dxfId="362" priority="329949"/>
  </conditionalFormatting>
  <conditionalFormatting sqref="B192:B1048576 B83:B150 B1:B41">
    <cfRule type="duplicateValues" dxfId="361" priority="329959"/>
    <cfRule type="duplicateValues" dxfId="360" priority="329960"/>
  </conditionalFormatting>
  <conditionalFormatting sqref="B192:B1048576 B83:B150 B5:B41">
    <cfRule type="duplicateValues" dxfId="359" priority="329967"/>
    <cfRule type="duplicateValues" dxfId="358" priority="329968"/>
    <cfRule type="duplicateValues" dxfId="357" priority="329969"/>
  </conditionalFormatting>
  <conditionalFormatting sqref="B192:B1048576 B83:B150 B5:B41">
    <cfRule type="duplicateValues" dxfId="356" priority="1504"/>
    <cfRule type="duplicateValues" dxfId="355" priority="1505"/>
  </conditionalFormatting>
  <conditionalFormatting sqref="B192:B1048576 B83:B150">
    <cfRule type="duplicateValues" dxfId="354" priority="1402"/>
  </conditionalFormatting>
  <conditionalFormatting sqref="E47:E50">
    <cfRule type="duplicateValues" dxfId="353" priority="345048"/>
  </conditionalFormatting>
  <conditionalFormatting sqref="E47:E50">
    <cfRule type="duplicateValues" dxfId="352" priority="345067"/>
    <cfRule type="duplicateValues" dxfId="351" priority="345068"/>
    <cfRule type="duplicateValues" dxfId="350" priority="345069"/>
  </conditionalFormatting>
  <conditionalFormatting sqref="B23">
    <cfRule type="duplicateValues" dxfId="349" priority="368"/>
  </conditionalFormatting>
  <conditionalFormatting sqref="B23">
    <cfRule type="duplicateValues" dxfId="348" priority="365"/>
    <cfRule type="duplicateValues" dxfId="347" priority="366"/>
    <cfRule type="duplicateValues" dxfId="346" priority="367"/>
  </conditionalFormatting>
  <conditionalFormatting sqref="B23">
    <cfRule type="duplicateValues" dxfId="345" priority="363"/>
    <cfRule type="duplicateValues" dxfId="344" priority="364"/>
  </conditionalFormatting>
  <conditionalFormatting sqref="E47:E50">
    <cfRule type="duplicateValues" dxfId="343" priority="324"/>
  </conditionalFormatting>
  <conditionalFormatting sqref="E47:E50">
    <cfRule type="duplicateValues" dxfId="342" priority="322"/>
    <cfRule type="duplicateValues" dxfId="341" priority="323"/>
  </conditionalFormatting>
  <conditionalFormatting sqref="E47:E50">
    <cfRule type="duplicateValues" dxfId="340" priority="319"/>
    <cfRule type="duplicateValues" dxfId="339" priority="320"/>
    <cfRule type="duplicateValues" dxfId="338" priority="321"/>
  </conditionalFormatting>
  <conditionalFormatting sqref="B47:B50">
    <cfRule type="duplicateValues" dxfId="337" priority="317"/>
  </conditionalFormatting>
  <conditionalFormatting sqref="B47:B50">
    <cfRule type="duplicateValues" dxfId="336" priority="316"/>
  </conditionalFormatting>
  <conditionalFormatting sqref="B47:B50">
    <cfRule type="duplicateValues" dxfId="335" priority="313"/>
    <cfRule type="duplicateValues" dxfId="334" priority="314"/>
    <cfRule type="duplicateValues" dxfId="333" priority="315"/>
  </conditionalFormatting>
  <conditionalFormatting sqref="B47:B50">
    <cfRule type="duplicateValues" dxfId="332" priority="311"/>
    <cfRule type="duplicateValues" dxfId="331" priority="312"/>
  </conditionalFormatting>
  <conditionalFormatting sqref="B47:B50">
    <cfRule type="duplicateValues" dxfId="330" priority="308"/>
    <cfRule type="duplicateValues" dxfId="329" priority="309"/>
    <cfRule type="duplicateValues" dxfId="328" priority="310"/>
  </conditionalFormatting>
  <conditionalFormatting sqref="B47:B50">
    <cfRule type="duplicateValues" dxfId="327" priority="306"/>
    <cfRule type="duplicateValues" dxfId="326" priority="307"/>
  </conditionalFormatting>
  <conditionalFormatting sqref="B47:B50">
    <cfRule type="duplicateValues" dxfId="325" priority="305"/>
  </conditionalFormatting>
  <conditionalFormatting sqref="B47:B50">
    <cfRule type="duplicateValues" dxfId="324" priority="304"/>
  </conditionalFormatting>
  <conditionalFormatting sqref="B47:B50">
    <cfRule type="duplicateValues" dxfId="323" priority="301"/>
    <cfRule type="duplicateValues" dxfId="322" priority="302"/>
    <cfRule type="duplicateValues" dxfId="321" priority="303"/>
  </conditionalFormatting>
  <conditionalFormatting sqref="B47:B50">
    <cfRule type="duplicateValues" dxfId="320" priority="299"/>
    <cfRule type="duplicateValues" dxfId="319" priority="300"/>
  </conditionalFormatting>
  <conditionalFormatting sqref="E5:E22">
    <cfRule type="duplicateValues" dxfId="318" priority="345879"/>
  </conditionalFormatting>
  <conditionalFormatting sqref="E5:E22">
    <cfRule type="duplicateValues" dxfId="317" priority="345880"/>
    <cfRule type="duplicateValues" dxfId="316" priority="345881"/>
  </conditionalFormatting>
  <conditionalFormatting sqref="E5:E22">
    <cfRule type="duplicateValues" dxfId="315" priority="345882"/>
    <cfRule type="duplicateValues" dxfId="314" priority="345883"/>
    <cfRule type="duplicateValues" dxfId="313" priority="345884"/>
  </conditionalFormatting>
  <conditionalFormatting sqref="E51:E72">
    <cfRule type="duplicateValues" dxfId="312" priority="346040"/>
  </conditionalFormatting>
  <conditionalFormatting sqref="E51:E72">
    <cfRule type="duplicateValues" dxfId="311" priority="346044"/>
    <cfRule type="duplicateValues" dxfId="310" priority="346045"/>
  </conditionalFormatting>
  <conditionalFormatting sqref="E51:E72">
    <cfRule type="duplicateValues" dxfId="309" priority="346054"/>
    <cfRule type="duplicateValues" dxfId="308" priority="346055"/>
    <cfRule type="duplicateValues" dxfId="307" priority="346056"/>
  </conditionalFormatting>
  <conditionalFormatting sqref="B51:B72">
    <cfRule type="duplicateValues" dxfId="306" priority="346088"/>
  </conditionalFormatting>
  <conditionalFormatting sqref="B51:B72">
    <cfRule type="duplicateValues" dxfId="305" priority="346092"/>
    <cfRule type="duplicateValues" dxfId="304" priority="346093"/>
    <cfRule type="duplicateValues" dxfId="303" priority="346094"/>
  </conditionalFormatting>
  <conditionalFormatting sqref="B51:B72">
    <cfRule type="duplicateValues" dxfId="302" priority="346098"/>
    <cfRule type="duplicateValues" dxfId="301" priority="346099"/>
  </conditionalFormatting>
  <conditionalFormatting sqref="E192:E1048576 E1:E190">
    <cfRule type="duplicateValues" dxfId="300" priority="95"/>
  </conditionalFormatting>
  <conditionalFormatting sqref="E192:E1048576 E47:E50 E1:E4 E83:E190">
    <cfRule type="duplicateValues" dxfId="299" priority="346340"/>
  </conditionalFormatting>
  <conditionalFormatting sqref="E192:E1048576 E47:E50 E83:E190">
    <cfRule type="duplicateValues" dxfId="298" priority="346345"/>
  </conditionalFormatting>
  <conditionalFormatting sqref="E192:E1048576 E47:E50 E1:E4 E83:E190">
    <cfRule type="duplicateValues" dxfId="297" priority="346349"/>
    <cfRule type="duplicateValues" dxfId="296" priority="346350"/>
  </conditionalFormatting>
  <conditionalFormatting sqref="E192:E1048576 E47:E50 E83:E190">
    <cfRule type="duplicateValues" dxfId="295" priority="346359"/>
    <cfRule type="duplicateValues" dxfId="294" priority="346360"/>
  </conditionalFormatting>
  <conditionalFormatting sqref="E192:E1048576 E47:E50 E1:E4 E83:E190">
    <cfRule type="duplicateValues" dxfId="293" priority="346367"/>
    <cfRule type="duplicateValues" dxfId="292" priority="346368"/>
    <cfRule type="duplicateValues" dxfId="291" priority="346369"/>
  </conditionalFormatting>
  <conditionalFormatting sqref="E192:E1048576 E47:E50 E83:E190">
    <cfRule type="duplicateValues" dxfId="290" priority="346382"/>
    <cfRule type="duplicateValues" dxfId="289" priority="346383"/>
    <cfRule type="duplicateValues" dxfId="288" priority="346384"/>
  </conditionalFormatting>
  <conditionalFormatting sqref="E192:E1048576 E1:E50 E83:E190">
    <cfRule type="duplicateValues" dxfId="287" priority="346394"/>
    <cfRule type="duplicateValues" dxfId="286" priority="346395"/>
  </conditionalFormatting>
  <conditionalFormatting sqref="E192:E1048576 E1:E50 E83:E190">
    <cfRule type="duplicateValues" dxfId="285" priority="346402"/>
  </conditionalFormatting>
  <conditionalFormatting sqref="E192:E1048576 E1:E72 E83:E190">
    <cfRule type="duplicateValues" dxfId="284" priority="346406"/>
  </conditionalFormatting>
  <conditionalFormatting sqref="B151:B188">
    <cfRule type="duplicateValues" dxfId="283" priority="72"/>
  </conditionalFormatting>
  <conditionalFormatting sqref="B151:B188">
    <cfRule type="duplicateValues" dxfId="282" priority="71"/>
  </conditionalFormatting>
  <conditionalFormatting sqref="B151:B188">
    <cfRule type="duplicateValues" dxfId="281" priority="68"/>
    <cfRule type="duplicateValues" dxfId="280" priority="69"/>
    <cfRule type="duplicateValues" dxfId="279" priority="70"/>
  </conditionalFormatting>
  <conditionalFormatting sqref="B151:B188">
    <cfRule type="duplicateValues" dxfId="278" priority="66"/>
    <cfRule type="duplicateValues" dxfId="277" priority="67"/>
  </conditionalFormatting>
  <conditionalFormatting sqref="B151:B188">
    <cfRule type="duplicateValues" dxfId="276" priority="63"/>
    <cfRule type="duplicateValues" dxfId="275" priority="64"/>
    <cfRule type="duplicateValues" dxfId="274" priority="65"/>
  </conditionalFormatting>
  <conditionalFormatting sqref="B151:B188">
    <cfRule type="duplicateValues" dxfId="273" priority="61"/>
    <cfRule type="duplicateValues" dxfId="272" priority="62"/>
  </conditionalFormatting>
  <conditionalFormatting sqref="B151:B188">
    <cfRule type="duplicateValues" dxfId="271" priority="60"/>
  </conditionalFormatting>
  <conditionalFormatting sqref="B151:B188">
    <cfRule type="duplicateValues" dxfId="270" priority="59"/>
  </conditionalFormatting>
  <conditionalFormatting sqref="B151:B188">
    <cfRule type="duplicateValues" dxfId="269" priority="56"/>
    <cfRule type="duplicateValues" dxfId="268" priority="57"/>
    <cfRule type="duplicateValues" dxfId="267" priority="58"/>
  </conditionalFormatting>
  <conditionalFormatting sqref="B151:B188">
    <cfRule type="duplicateValues" dxfId="266" priority="54"/>
    <cfRule type="duplicateValues" dxfId="265" priority="55"/>
  </conditionalFormatting>
  <conditionalFormatting sqref="B42:B46">
    <cfRule type="duplicateValues" dxfId="264" priority="351029"/>
  </conditionalFormatting>
  <conditionalFormatting sqref="B42:B46">
    <cfRule type="duplicateValues" dxfId="263" priority="351031"/>
    <cfRule type="duplicateValues" dxfId="262" priority="351032"/>
    <cfRule type="duplicateValues" dxfId="261" priority="351033"/>
  </conditionalFormatting>
  <conditionalFormatting sqref="B42:B46">
    <cfRule type="duplicateValues" dxfId="260" priority="351037"/>
    <cfRule type="duplicateValues" dxfId="259" priority="351038"/>
  </conditionalFormatting>
  <conditionalFormatting sqref="E42:E46">
    <cfRule type="duplicateValues" dxfId="258" priority="351041"/>
  </conditionalFormatting>
  <conditionalFormatting sqref="E42:E46">
    <cfRule type="duplicateValues" dxfId="257" priority="351043"/>
    <cfRule type="duplicateValues" dxfId="256" priority="351044"/>
  </conditionalFormatting>
  <conditionalFormatting sqref="E42:E46">
    <cfRule type="duplicateValues" dxfId="255" priority="351047"/>
    <cfRule type="duplicateValues" dxfId="254" priority="351048"/>
    <cfRule type="duplicateValues" dxfId="253" priority="351049"/>
  </conditionalFormatting>
  <conditionalFormatting sqref="E23:E41">
    <cfRule type="duplicateValues" dxfId="252" priority="351260"/>
  </conditionalFormatting>
  <conditionalFormatting sqref="E23:E41">
    <cfRule type="duplicateValues" dxfId="251" priority="351262"/>
    <cfRule type="duplicateValues" dxfId="250" priority="351263"/>
  </conditionalFormatting>
  <conditionalFormatting sqref="E23:E41">
    <cfRule type="duplicateValues" dxfId="249" priority="351266"/>
    <cfRule type="duplicateValues" dxfId="248" priority="351267"/>
    <cfRule type="duplicateValues" dxfId="247" priority="351268"/>
  </conditionalFormatting>
  <conditionalFormatting sqref="B5:B41">
    <cfRule type="duplicateValues" dxfId="246" priority="351272"/>
  </conditionalFormatting>
  <conditionalFormatting sqref="B5:B41">
    <cfRule type="duplicateValues" dxfId="245" priority="351274"/>
    <cfRule type="duplicateValues" dxfId="244" priority="351275"/>
    <cfRule type="duplicateValues" dxfId="243" priority="351276"/>
  </conditionalFormatting>
  <conditionalFormatting sqref="B5:B41">
    <cfRule type="duplicateValues" dxfId="242" priority="351280"/>
    <cfRule type="duplicateValues" dxfId="241" priority="351281"/>
  </conditionalFormatting>
  <conditionalFormatting sqref="B191:B1048576 B1:B188">
    <cfRule type="duplicateValues" dxfId="240" priority="53"/>
  </conditionalFormatting>
  <conditionalFormatting sqref="B189">
    <cfRule type="duplicateValues" dxfId="239" priority="52"/>
  </conditionalFormatting>
  <conditionalFormatting sqref="B189">
    <cfRule type="duplicateValues" dxfId="238" priority="51"/>
  </conditionalFormatting>
  <conditionalFormatting sqref="B189">
    <cfRule type="duplicateValues" dxfId="237" priority="48"/>
    <cfRule type="duplicateValues" dxfId="236" priority="49"/>
    <cfRule type="duplicateValues" dxfId="235" priority="50"/>
  </conditionalFormatting>
  <conditionalFormatting sqref="B189">
    <cfRule type="duplicateValues" dxfId="234" priority="46"/>
    <cfRule type="duplicateValues" dxfId="233" priority="47"/>
  </conditionalFormatting>
  <conditionalFormatting sqref="B189">
    <cfRule type="duplicateValues" dxfId="232" priority="43"/>
    <cfRule type="duplicateValues" dxfId="231" priority="44"/>
    <cfRule type="duplicateValues" dxfId="230" priority="45"/>
  </conditionalFormatting>
  <conditionalFormatting sqref="B189">
    <cfRule type="duplicateValues" dxfId="229" priority="41"/>
    <cfRule type="duplicateValues" dxfId="228" priority="42"/>
  </conditionalFormatting>
  <conditionalFormatting sqref="B189">
    <cfRule type="duplicateValues" dxfId="227" priority="40"/>
  </conditionalFormatting>
  <conditionalFormatting sqref="B189">
    <cfRule type="duplicateValues" dxfId="226" priority="39"/>
  </conditionalFormatting>
  <conditionalFormatting sqref="B189">
    <cfRule type="duplicateValues" dxfId="225" priority="36"/>
    <cfRule type="duplicateValues" dxfId="224" priority="37"/>
    <cfRule type="duplicateValues" dxfId="223" priority="38"/>
  </conditionalFormatting>
  <conditionalFormatting sqref="B189">
    <cfRule type="duplicateValues" dxfId="222" priority="34"/>
    <cfRule type="duplicateValues" dxfId="221" priority="35"/>
  </conditionalFormatting>
  <conditionalFormatting sqref="B189">
    <cfRule type="duplicateValues" dxfId="220" priority="33"/>
  </conditionalFormatting>
  <conditionalFormatting sqref="E189">
    <cfRule type="duplicateValues" dxfId="219" priority="32"/>
  </conditionalFormatting>
  <conditionalFormatting sqref="E189">
    <cfRule type="duplicateValues" dxfId="218" priority="30"/>
    <cfRule type="duplicateValues" dxfId="217" priority="31"/>
  </conditionalFormatting>
  <conditionalFormatting sqref="E189">
    <cfRule type="duplicateValues" dxfId="216" priority="27"/>
    <cfRule type="duplicateValues" dxfId="215" priority="28"/>
    <cfRule type="duplicateValues" dxfId="214" priority="29"/>
  </conditionalFormatting>
  <conditionalFormatting sqref="E189">
    <cfRule type="duplicateValues" dxfId="213" priority="26"/>
  </conditionalFormatting>
  <conditionalFormatting sqref="E189">
    <cfRule type="duplicateValues" dxfId="212" priority="24"/>
    <cfRule type="duplicateValues" dxfId="211" priority="25"/>
  </conditionalFormatting>
  <conditionalFormatting sqref="E189">
    <cfRule type="duplicateValues" dxfId="210" priority="21"/>
    <cfRule type="duplicateValues" dxfId="209" priority="22"/>
    <cfRule type="duplicateValues" dxfId="208" priority="23"/>
  </conditionalFormatting>
  <conditionalFormatting sqref="B190">
    <cfRule type="duplicateValues" dxfId="207" priority="20"/>
  </conditionalFormatting>
  <conditionalFormatting sqref="B190">
    <cfRule type="duplicateValues" dxfId="206" priority="19"/>
  </conditionalFormatting>
  <conditionalFormatting sqref="B190">
    <cfRule type="duplicateValues" dxfId="205" priority="16"/>
    <cfRule type="duplicateValues" dxfId="204" priority="17"/>
    <cfRule type="duplicateValues" dxfId="203" priority="18"/>
  </conditionalFormatting>
  <conditionalFormatting sqref="B190">
    <cfRule type="duplicateValues" dxfId="202" priority="14"/>
    <cfRule type="duplicateValues" dxfId="201" priority="15"/>
  </conditionalFormatting>
  <conditionalFormatting sqref="B190">
    <cfRule type="duplicateValues" dxfId="200" priority="11"/>
    <cfRule type="duplicateValues" dxfId="199" priority="12"/>
    <cfRule type="duplicateValues" dxfId="198" priority="13"/>
  </conditionalFormatting>
  <conditionalFormatting sqref="B190">
    <cfRule type="duplicateValues" dxfId="197" priority="9"/>
    <cfRule type="duplicateValues" dxfId="196" priority="10"/>
  </conditionalFormatting>
  <conditionalFormatting sqref="B190">
    <cfRule type="duplicateValues" dxfId="195" priority="8"/>
  </conditionalFormatting>
  <conditionalFormatting sqref="B190">
    <cfRule type="duplicateValues" dxfId="194" priority="7"/>
  </conditionalFormatting>
  <conditionalFormatting sqref="B190">
    <cfRule type="duplicateValues" dxfId="193" priority="4"/>
    <cfRule type="duplicateValues" dxfId="192" priority="5"/>
    <cfRule type="duplicateValues" dxfId="191" priority="6"/>
  </conditionalFormatting>
  <conditionalFormatting sqref="B190">
    <cfRule type="duplicateValues" dxfId="190" priority="2"/>
    <cfRule type="duplicateValues" dxfId="189" priority="3"/>
  </conditionalFormatting>
  <conditionalFormatting sqref="B190">
    <cfRule type="duplicateValues" dxfId="188" priority="1"/>
  </conditionalFormatting>
  <conditionalFormatting sqref="B73:B150">
    <cfRule type="duplicateValues" dxfId="17" priority="351376"/>
  </conditionalFormatting>
  <conditionalFormatting sqref="B73:B150">
    <cfRule type="duplicateValues" dxfId="16" priority="351378"/>
    <cfRule type="duplicateValues" dxfId="15" priority="351379"/>
    <cfRule type="duplicateValues" dxfId="14" priority="351380"/>
  </conditionalFormatting>
  <conditionalFormatting sqref="B73:B150">
    <cfRule type="duplicateValues" dxfId="13" priority="351384"/>
    <cfRule type="duplicateValues" dxfId="12" priority="351385"/>
  </conditionalFormatting>
  <conditionalFormatting sqref="E110:E190">
    <cfRule type="duplicateValues" dxfId="11" priority="351388"/>
  </conditionalFormatting>
  <conditionalFormatting sqref="E110:E190">
    <cfRule type="duplicateValues" dxfId="10" priority="351390"/>
    <cfRule type="duplicateValues" dxfId="9" priority="351391"/>
  </conditionalFormatting>
  <conditionalFormatting sqref="E110:E190">
    <cfRule type="duplicateValues" dxfId="8" priority="351394"/>
    <cfRule type="duplicateValues" dxfId="7" priority="351395"/>
    <cfRule type="duplicateValues" dxfId="6" priority="351396"/>
  </conditionalFormatting>
  <conditionalFormatting sqref="E73:E190">
    <cfRule type="duplicateValues" dxfId="5" priority="351400"/>
  </conditionalFormatting>
  <conditionalFormatting sqref="E73:E190">
    <cfRule type="duplicateValues" dxfId="4" priority="351402"/>
    <cfRule type="duplicateValues" dxfId="3" priority="351403"/>
  </conditionalFormatting>
  <conditionalFormatting sqref="E73:E190">
    <cfRule type="duplicateValues" dxfId="2" priority="351406"/>
    <cfRule type="duplicateValues" dxfId="1" priority="351407"/>
    <cfRule type="duplicateValues" dxfId="0" priority="35140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66" zoomScale="80" zoomScaleNormal="80" workbookViewId="0">
      <selection activeCell="A110" sqref="A110:XFD110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37" t="s">
        <v>2479</v>
      </c>
      <c r="B3" s="138"/>
      <c r="C3" s="138"/>
      <c r="D3" s="138"/>
      <c r="E3" s="13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2516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687</v>
      </c>
      <c r="C10" s="112" t="str">
        <f>VLOOKUP(B10,'[1]LISTADO ATM'!$A$2:$B$816,2,0)</f>
        <v>ATM Oficina Monterrico II</v>
      </c>
      <c r="D10" s="100" t="s">
        <v>2485</v>
      </c>
      <c r="E10" s="99">
        <v>335775111</v>
      </c>
    </row>
    <row r="11" spans="1:5" ht="18" x14ac:dyDescent="0.25">
      <c r="A11" s="99" t="str">
        <f>VLOOKUP(B11,'[1]LISTADO ATM'!$A$2:$C$817,3,0)</f>
        <v>DISTRITO NACIONAL</v>
      </c>
      <c r="B11" s="99">
        <v>23</v>
      </c>
      <c r="C11" s="112" t="str">
        <f>VLOOKUP(B11,'[1]LISTADO ATM'!$A$2:$B$816,2,0)</f>
        <v xml:space="preserve">ATM Oficina México </v>
      </c>
      <c r="D11" s="100" t="s">
        <v>2485</v>
      </c>
      <c r="E11" s="99">
        <v>335775239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335775048</v>
      </c>
    </row>
    <row r="13" spans="1:5" ht="18" x14ac:dyDescent="0.25">
      <c r="A13" s="99" t="str">
        <f>VLOOKUP(B13,'[1]LISTADO ATM'!$A$2:$C$817,3,0)</f>
        <v>NORTE</v>
      </c>
      <c r="B13" s="99">
        <v>144</v>
      </c>
      <c r="C13" s="112" t="str">
        <f>VLOOKUP(B13,'[1]LISTADO ATM'!$A$2:$B$816,2,0)</f>
        <v xml:space="preserve">ATM Oficina Villa Altagracia </v>
      </c>
      <c r="D13" s="100" t="s">
        <v>2485</v>
      </c>
      <c r="E13" s="99">
        <v>335775463</v>
      </c>
    </row>
    <row r="14" spans="1:5" ht="18" x14ac:dyDescent="0.25">
      <c r="A14" s="99" t="str">
        <f>VLOOKUP(B14,'[1]LISTADO ATM'!$A$2:$C$817,3,0)</f>
        <v>NORTE</v>
      </c>
      <c r="B14" s="99">
        <v>965</v>
      </c>
      <c r="C14" s="112" t="str">
        <f>VLOOKUP(B14,'[1]LISTADO ATM'!$A$2:$B$816,2,0)</f>
        <v xml:space="preserve">ATM S/M La Fuente FUN (Santiago) </v>
      </c>
      <c r="D14" s="100" t="s">
        <v>2485</v>
      </c>
      <c r="E14" s="99">
        <v>335775487</v>
      </c>
    </row>
    <row r="15" spans="1:5" ht="18" x14ac:dyDescent="0.25">
      <c r="A15" s="99" t="str">
        <f>VLOOKUP(B15,'[1]LISTADO ATM'!$A$2:$C$817,3,0)</f>
        <v>NORTE</v>
      </c>
      <c r="B15" s="99">
        <v>779</v>
      </c>
      <c r="C15" s="112" t="str">
        <f>VLOOKUP(B15,'[1]LISTADO ATM'!$A$2:$B$816,2,0)</f>
        <v xml:space="preserve">ATM Zona Franca Esperanza I (Mao) </v>
      </c>
      <c r="D15" s="100" t="s">
        <v>2485</v>
      </c>
      <c r="E15" s="77">
        <v>335774911</v>
      </c>
    </row>
    <row r="16" spans="1:5" ht="18" x14ac:dyDescent="0.25">
      <c r="A16" s="99" t="str">
        <f>VLOOKUP(B16,'[1]LISTADO ATM'!$A$2:$C$817,3,0)</f>
        <v>NORTE</v>
      </c>
      <c r="B16" s="99">
        <v>809</v>
      </c>
      <c r="C16" s="112" t="str">
        <f>VLOOKUP(B16,'[1]LISTADO ATM'!$A$2:$B$816,2,0)</f>
        <v>ATM Yoma (Cotuí)</v>
      </c>
      <c r="D16" s="100" t="s">
        <v>2485</v>
      </c>
      <c r="E16" s="77">
        <v>335774936</v>
      </c>
    </row>
    <row r="17" spans="1:5" ht="18" x14ac:dyDescent="0.25">
      <c r="A17" s="99" t="str">
        <f>VLOOKUP(B17,'[1]LISTADO ATM'!$A$2:$C$817,3,0)</f>
        <v>NORTE</v>
      </c>
      <c r="B17" s="99">
        <v>712</v>
      </c>
      <c r="C17" s="112" t="str">
        <f>VLOOKUP(B17,'[1]LISTADO ATM'!$A$2:$B$816,2,0)</f>
        <v xml:space="preserve">ATM Oficina Imbert </v>
      </c>
      <c r="D17" s="100" t="s">
        <v>2485</v>
      </c>
      <c r="E17" s="77">
        <v>335775188</v>
      </c>
    </row>
    <row r="18" spans="1:5" ht="18" x14ac:dyDescent="0.25">
      <c r="A18" s="99" t="str">
        <f>VLOOKUP(B18,'[1]LISTADO ATM'!$A$2:$C$817,3,0)</f>
        <v>NORTE</v>
      </c>
      <c r="B18" s="99">
        <v>882</v>
      </c>
      <c r="C18" s="112" t="str">
        <f>VLOOKUP(B18,'[1]LISTADO ATM'!$A$2:$B$816,2,0)</f>
        <v xml:space="preserve">ATM Oficina Moca II </v>
      </c>
      <c r="D18" s="100" t="s">
        <v>2485</v>
      </c>
      <c r="E18" s="77">
        <v>335775266</v>
      </c>
    </row>
    <row r="19" spans="1:5" ht="18" x14ac:dyDescent="0.25">
      <c r="A19" s="99" t="str">
        <f>VLOOKUP(B19,'[1]LISTADO ATM'!$A$2:$C$817,3,0)</f>
        <v>NORTE</v>
      </c>
      <c r="B19" s="99">
        <v>405</v>
      </c>
      <c r="C19" s="112" t="str">
        <f>VLOOKUP(B19,'[1]LISTADO ATM'!$A$2:$B$816,2,0)</f>
        <v xml:space="preserve">ATM UNP Loma de Cabrera </v>
      </c>
      <c r="D19" s="100" t="s">
        <v>2485</v>
      </c>
      <c r="E19" s="77">
        <v>335775285</v>
      </c>
    </row>
    <row r="20" spans="1:5" ht="18" x14ac:dyDescent="0.25">
      <c r="A20" s="99" t="str">
        <f>VLOOKUP(B20,'[1]LISTADO ATM'!$A$2:$C$817,3,0)</f>
        <v>DISTRITO NACIONAL</v>
      </c>
      <c r="B20" s="99">
        <v>713</v>
      </c>
      <c r="C20" s="112" t="str">
        <f>VLOOKUP(B20,'[1]LISTADO ATM'!$A$2:$B$816,2,0)</f>
        <v xml:space="preserve">ATM Oficina Las Américas </v>
      </c>
      <c r="D20" s="100" t="s">
        <v>2485</v>
      </c>
      <c r="E20" s="77">
        <v>335775292</v>
      </c>
    </row>
    <row r="21" spans="1:5" ht="18" x14ac:dyDescent="0.25">
      <c r="A21" s="99" t="str">
        <f>VLOOKUP(B21,'[1]LISTADO ATM'!$A$2:$C$817,3,0)</f>
        <v>DISTRITO NACIONAL</v>
      </c>
      <c r="B21" s="99">
        <v>813</v>
      </c>
      <c r="C21" s="112" t="str">
        <f>VLOOKUP(B21,'[1]LISTADO ATM'!$A$2:$B$816,2,0)</f>
        <v>ATM Occidental Mall</v>
      </c>
      <c r="D21" s="100" t="s">
        <v>2485</v>
      </c>
      <c r="E21" s="99">
        <v>335775039</v>
      </c>
    </row>
    <row r="22" spans="1:5" ht="18" x14ac:dyDescent="0.25">
      <c r="A22" s="99" t="str">
        <f>VLOOKUP(B22,'[1]LISTADO ATM'!$A$2:$C$817,3,0)</f>
        <v>DISTRITO NACIONAL</v>
      </c>
      <c r="B22" s="99">
        <v>755</v>
      </c>
      <c r="C22" s="112" t="str">
        <f>VLOOKUP(B22,'[1]LISTADO ATM'!$A$2:$B$816,2,0)</f>
        <v xml:space="preserve">ATM Oficina Galería del Este (Plaza) </v>
      </c>
      <c r="D22" s="100" t="s">
        <v>2485</v>
      </c>
      <c r="E22" s="99">
        <v>335775227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00" t="s">
        <v>2485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981</v>
      </c>
      <c r="C24" s="112" t="str">
        <f>VLOOKUP(B24,'[1]LISTADO ATM'!$A$2:$B$816,2,0)</f>
        <v xml:space="preserve">ATM Edificio 911 </v>
      </c>
      <c r="D24" s="100" t="s">
        <v>2485</v>
      </c>
      <c r="E24" s="99">
        <v>335775263</v>
      </c>
    </row>
    <row r="25" spans="1:5" ht="18" x14ac:dyDescent="0.25">
      <c r="A25" s="99" t="str">
        <f>VLOOKUP(B25,'[1]LISTADO ATM'!$A$2:$C$817,3,0)</f>
        <v>DISTRITO NACIONAL</v>
      </c>
      <c r="B25" s="99">
        <v>717</v>
      </c>
      <c r="C25" s="112" t="str">
        <f>VLOOKUP(B25,'[1]LISTADO ATM'!$A$2:$B$816,2,0)</f>
        <v xml:space="preserve">ATM Oficina Los Alcarrizos </v>
      </c>
      <c r="D25" s="100" t="s">
        <v>2485</v>
      </c>
      <c r="E25" s="99" t="s">
        <v>2505</v>
      </c>
    </row>
    <row r="26" spans="1:5" ht="18" x14ac:dyDescent="0.25">
      <c r="A26" s="99" t="str">
        <f>VLOOKUP(B26,'[1]LISTADO ATM'!$A$2:$C$817,3,0)</f>
        <v>DISTRITO NACIONAL</v>
      </c>
      <c r="B26" s="99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335775295</v>
      </c>
    </row>
    <row r="27" spans="1:5" ht="18" x14ac:dyDescent="0.25">
      <c r="A27" s="99" t="str">
        <f>VLOOKUP(B27,'[1]LISTADO ATM'!$A$2:$C$817,3,0)</f>
        <v>DISTRITO NACIONAL</v>
      </c>
      <c r="B27" s="99">
        <v>437</v>
      </c>
      <c r="C27" s="112" t="str">
        <f>VLOOKUP(B27,'[1]LISTADO ATM'!$A$2:$B$816,2,0)</f>
        <v xml:space="preserve">ATM Autobanco Torre III </v>
      </c>
      <c r="D27" s="100" t="s">
        <v>2485</v>
      </c>
      <c r="E27" s="99">
        <v>335775313</v>
      </c>
    </row>
    <row r="28" spans="1:5" ht="18" x14ac:dyDescent="0.25">
      <c r="A28" s="99" t="str">
        <f>VLOOKUP(B28,'[1]LISTADO ATM'!$A$2:$C$817,3,0)</f>
        <v>DISTRITO NACIONAL</v>
      </c>
      <c r="B28" s="99">
        <v>574</v>
      </c>
      <c r="C28" s="112" t="str">
        <f>VLOOKUP(B28,'[1]LISTADO ATM'!$A$2:$B$816,2,0)</f>
        <v xml:space="preserve">ATM Club Obras Públicas </v>
      </c>
      <c r="D28" s="100" t="s">
        <v>2485</v>
      </c>
      <c r="E28" s="99">
        <v>335775405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335775648</v>
      </c>
    </row>
    <row r="30" spans="1:5" ht="18" x14ac:dyDescent="0.25">
      <c r="A30" s="99" t="str">
        <f>VLOOKUP(B30,'[1]LISTADO ATM'!$A$2:$C$817,3,0)</f>
        <v>SUR</v>
      </c>
      <c r="B30" s="99">
        <v>403</v>
      </c>
      <c r="C30" s="112" t="str">
        <f>VLOOKUP(B30,'[1]LISTADO ATM'!$A$2:$B$816,2,0)</f>
        <v xml:space="preserve">ATM Oficina Vicente Noble </v>
      </c>
      <c r="D30" s="100" t="s">
        <v>2485</v>
      </c>
      <c r="E30" s="99">
        <v>335775662</v>
      </c>
    </row>
    <row r="31" spans="1:5" ht="18" x14ac:dyDescent="0.25">
      <c r="A31" s="99" t="str">
        <f>VLOOKUP(B31,'[1]LISTADO ATM'!$A$2:$C$817,3,0)</f>
        <v>SUR</v>
      </c>
      <c r="B31" s="99">
        <v>984</v>
      </c>
      <c r="C31" s="112" t="str">
        <f>VLOOKUP(B31,'[1]LISTADO ATM'!$A$2:$B$816,2,0)</f>
        <v xml:space="preserve">ATM Oficina Neiba II </v>
      </c>
      <c r="D31" s="100" t="s">
        <v>2485</v>
      </c>
      <c r="E31" s="99" t="s">
        <v>2515</v>
      </c>
    </row>
    <row r="32" spans="1:5" ht="18" x14ac:dyDescent="0.25">
      <c r="A32" s="99" t="str">
        <f>VLOOKUP(B32,'[1]LISTADO ATM'!$A$2:$C$817,3,0)</f>
        <v>DISTRITO NACIONAL</v>
      </c>
      <c r="B32" s="99">
        <v>879</v>
      </c>
      <c r="C32" s="112" t="str">
        <f>VLOOKUP(B32,'[1]LISTADO ATM'!$A$2:$B$816,2,0)</f>
        <v xml:space="preserve">ATM Plaza Metropolitana </v>
      </c>
      <c r="D32" s="100" t="s">
        <v>2485</v>
      </c>
      <c r="E32" s="99">
        <v>335775770</v>
      </c>
    </row>
    <row r="33" spans="1:5" ht="18" x14ac:dyDescent="0.25">
      <c r="A33" s="99" t="str">
        <f>VLOOKUP(B33,'[1]LISTADO ATM'!$A$2:$C$817,3,0)</f>
        <v>ESTE</v>
      </c>
      <c r="B33" s="99">
        <v>795</v>
      </c>
      <c r="C33" s="112" t="str">
        <f>VLOOKUP(B33,'[1]LISTADO ATM'!$A$2:$B$816,2,0)</f>
        <v xml:space="preserve">ATM UNP Guaymate (La Romana) </v>
      </c>
      <c r="D33" s="100" t="s">
        <v>2485</v>
      </c>
      <c r="E33" s="77">
        <v>335774924</v>
      </c>
    </row>
    <row r="34" spans="1:5" ht="18" x14ac:dyDescent="0.25">
      <c r="A34" s="99" t="str">
        <f>VLOOKUP(B34,'[1]LISTADO ATM'!$A$2:$C$817,3,0)</f>
        <v>DISTRITO NACIONAL</v>
      </c>
      <c r="B34" s="99">
        <v>267</v>
      </c>
      <c r="C34" s="112" t="str">
        <f>VLOOKUP(B34,'[1]LISTADO ATM'!$A$2:$B$816,2,0)</f>
        <v xml:space="preserve">ATM Centro de Caja México </v>
      </c>
      <c r="D34" s="100" t="s">
        <v>2485</v>
      </c>
      <c r="E34" s="77">
        <v>335774981</v>
      </c>
    </row>
    <row r="35" spans="1:5" ht="18" x14ac:dyDescent="0.25">
      <c r="A35" s="99" t="str">
        <f>VLOOKUP(B35,'[1]LISTADO ATM'!$A$2:$C$817,3,0)</f>
        <v>DISTRITO NACIONAL</v>
      </c>
      <c r="B35" s="99">
        <v>415</v>
      </c>
      <c r="C35" s="112" t="str">
        <f>VLOOKUP(B35,'[1]LISTADO ATM'!$A$2:$B$816,2,0)</f>
        <v xml:space="preserve">ATM Autobanco San Martín I </v>
      </c>
      <c r="D35" s="100" t="s">
        <v>2485</v>
      </c>
      <c r="E35" s="77">
        <v>335775190</v>
      </c>
    </row>
    <row r="36" spans="1:5" ht="18" x14ac:dyDescent="0.25">
      <c r="A36" s="99" t="str">
        <f>VLOOKUP(B36,'[1]LISTADO ATM'!$A$2:$C$817,3,0)</f>
        <v>DISTRITO NACIONAL</v>
      </c>
      <c r="B36" s="99">
        <v>724</v>
      </c>
      <c r="C36" s="112" t="str">
        <f>VLOOKUP(B36,'[1]LISTADO ATM'!$A$2:$B$816,2,0)</f>
        <v xml:space="preserve">ATM El Huacal I </v>
      </c>
      <c r="D36" s="100" t="s">
        <v>2485</v>
      </c>
      <c r="E36" s="77">
        <v>335775113</v>
      </c>
    </row>
    <row r="37" spans="1:5" ht="18" x14ac:dyDescent="0.25">
      <c r="A37" s="99" t="str">
        <f>VLOOKUP(B37,'[1]LISTADO ATM'!$A$2:$C$817,3,0)</f>
        <v>DISTRITO NACIONAL</v>
      </c>
      <c r="B37" s="99">
        <v>725</v>
      </c>
      <c r="C37" s="112" t="str">
        <f>VLOOKUP(B37,'[1]LISTADO ATM'!$A$2:$B$816,2,0)</f>
        <v xml:space="preserve">ATM El Huacal II  </v>
      </c>
      <c r="D37" s="100" t="s">
        <v>2485</v>
      </c>
      <c r="E37" s="77">
        <v>335775317</v>
      </c>
    </row>
    <row r="38" spans="1:5" ht="18" x14ac:dyDescent="0.25">
      <c r="A38" s="99" t="str">
        <f>VLOOKUP(B38,'[1]LISTADO ATM'!$A$2:$C$817,3,0)</f>
        <v>DISTRITO NACIONAL</v>
      </c>
      <c r="B38" s="99">
        <v>884</v>
      </c>
      <c r="C38" s="112" t="str">
        <f>VLOOKUP(B38,'[1]LISTADO ATM'!$A$2:$B$816,2,0)</f>
        <v xml:space="preserve">ATM UNP Olé Sabana Perdida </v>
      </c>
      <c r="D38" s="100" t="s">
        <v>2485</v>
      </c>
      <c r="E38" s="77">
        <v>335775331</v>
      </c>
    </row>
    <row r="39" spans="1:5" ht="18" x14ac:dyDescent="0.25">
      <c r="A39" s="99" t="str">
        <f>VLOOKUP(B39,'[1]LISTADO ATM'!$A$2:$C$817,3,0)</f>
        <v>NORTE</v>
      </c>
      <c r="B39" s="99">
        <v>796</v>
      </c>
      <c r="C39" s="112" t="str">
        <f>VLOOKUP(B39,'[1]LISTADO ATM'!$A$2:$B$816,2,0)</f>
        <v xml:space="preserve">ATM Oficina Plaza Ventura (Nagua) </v>
      </c>
      <c r="D39" s="100" t="s">
        <v>2485</v>
      </c>
      <c r="E39" s="77">
        <v>335775338</v>
      </c>
    </row>
    <row r="40" spans="1:5" ht="18" x14ac:dyDescent="0.25">
      <c r="A40" s="99" t="str">
        <f>VLOOKUP(B40,'[1]LISTADO ATM'!$A$2:$C$817,3,0)</f>
        <v>DISTRITO NACIONAL</v>
      </c>
      <c r="B40" s="99">
        <v>321</v>
      </c>
      <c r="C40" s="112" t="str">
        <f>VLOOKUP(B40,'[1]LISTADO ATM'!$A$2:$B$816,2,0)</f>
        <v xml:space="preserve">ATM Oficina Jiménez Moya I </v>
      </c>
      <c r="D40" s="100" t="s">
        <v>2485</v>
      </c>
      <c r="E40" s="77">
        <v>335775385</v>
      </c>
    </row>
    <row r="41" spans="1:5" ht="18" x14ac:dyDescent="0.25">
      <c r="A41" s="99" t="str">
        <f>VLOOKUP(B41,'[1]LISTADO ATM'!$A$2:$C$817,3,0)</f>
        <v>DISTRITO NACIONAL</v>
      </c>
      <c r="B41" s="99">
        <v>558</v>
      </c>
      <c r="C41" s="112" t="str">
        <f>VLOOKUP(B41,'[1]LISTADO ATM'!$A$2:$B$816,2,0)</f>
        <v xml:space="preserve">ATM Base Naval 27 de Febrero (Sans Soucí) </v>
      </c>
      <c r="D41" s="100" t="s">
        <v>2485</v>
      </c>
      <c r="E41" s="77">
        <v>335775786</v>
      </c>
    </row>
    <row r="42" spans="1:5" ht="18" x14ac:dyDescent="0.25">
      <c r="A42" s="99" t="str">
        <f>VLOOKUP(B42,'[1]LISTADO ATM'!$A$2:$C$817,3,0)</f>
        <v>DISTRITO NACIONAL</v>
      </c>
      <c r="B42" s="99">
        <v>589</v>
      </c>
      <c r="C42" s="112" t="str">
        <f>VLOOKUP(B42,'[1]LISTADO ATM'!$A$2:$B$816,2,0)</f>
        <v xml:space="preserve">ATM S/M Bravo San Vicente de Paul </v>
      </c>
      <c r="D42" s="100" t="s">
        <v>2485</v>
      </c>
      <c r="E42" s="77">
        <v>335775869</v>
      </c>
    </row>
    <row r="43" spans="1:5" ht="18" x14ac:dyDescent="0.25">
      <c r="A43" s="99" t="str">
        <f>VLOOKUP(B43,'[1]LISTADO ATM'!$A$2:$C$817,3,0)</f>
        <v>DISTRITO NACIONAL</v>
      </c>
      <c r="B43" s="99">
        <v>889</v>
      </c>
      <c r="C43" s="112" t="str">
        <f>VLOOKUP(B43,'[1]LISTADO ATM'!$A$2:$B$816,2,0)</f>
        <v>ATM Oficina Plaza Lama Máximo Gómez II</v>
      </c>
      <c r="D43" s="100" t="s">
        <v>2485</v>
      </c>
      <c r="E43" s="99">
        <v>335774945</v>
      </c>
    </row>
    <row r="44" spans="1:5" ht="18" x14ac:dyDescent="0.25">
      <c r="A44" s="99" t="str">
        <f>VLOOKUP(B44,'[1]LISTADO ATM'!$A$2:$C$817,3,0)</f>
        <v>DISTRITO NACIONAL</v>
      </c>
      <c r="B44" s="99">
        <v>29</v>
      </c>
      <c r="C44" s="112" t="str">
        <f>VLOOKUP(B44,'[1]LISTADO ATM'!$A$2:$B$816,2,0)</f>
        <v xml:space="preserve">ATM AFP </v>
      </c>
      <c r="D44" s="100" t="s">
        <v>2485</v>
      </c>
      <c r="E44" s="99">
        <v>335775108</v>
      </c>
    </row>
    <row r="45" spans="1:5" ht="18" x14ac:dyDescent="0.25">
      <c r="A45" s="99" t="str">
        <f>VLOOKUP(B45,'[1]LISTADO ATM'!$A$2:$C$817,3,0)</f>
        <v>DISTRITO NACIONAL</v>
      </c>
      <c r="B45" s="99">
        <v>628</v>
      </c>
      <c r="C45" s="112" t="str">
        <f>VLOOKUP(B45,'[1]LISTADO ATM'!$A$2:$B$816,2,0)</f>
        <v xml:space="preserve">ATM Autobanco San Isidro </v>
      </c>
      <c r="D45" s="100" t="s">
        <v>2485</v>
      </c>
      <c r="E45" s="99">
        <v>335775252</v>
      </c>
    </row>
    <row r="46" spans="1:5" ht="18" x14ac:dyDescent="0.25">
      <c r="A46" s="99" t="str">
        <f>VLOOKUP(B46,'[1]LISTADO ATM'!$A$2:$C$817,3,0)</f>
        <v>DISTRITO NACIONAL</v>
      </c>
      <c r="B46" s="99">
        <v>378</v>
      </c>
      <c r="C46" s="112" t="str">
        <f>VLOOKUP(B46,'[1]LISTADO ATM'!$A$2:$B$816,2,0)</f>
        <v>ATM UNP Villa Flores</v>
      </c>
      <c r="D46" s="100" t="s">
        <v>2485</v>
      </c>
      <c r="E46" s="99">
        <v>335775815</v>
      </c>
    </row>
    <row r="47" spans="1:5" ht="18" x14ac:dyDescent="0.25">
      <c r="A47" s="99" t="str">
        <f>VLOOKUP(B47,'[1]LISTADO ATM'!$A$2:$C$817,3,0)</f>
        <v>SUR</v>
      </c>
      <c r="B47" s="99">
        <v>6</v>
      </c>
      <c r="C47" s="112" t="str">
        <f>VLOOKUP(B47,'[1]LISTADO ATM'!$A$2:$B$816,2,0)</f>
        <v xml:space="preserve">ATM Plaza WAO San Juan </v>
      </c>
      <c r="D47" s="100" t="s">
        <v>2485</v>
      </c>
      <c r="E47" s="99">
        <v>335775843</v>
      </c>
    </row>
    <row r="48" spans="1:5" ht="18" x14ac:dyDescent="0.25">
      <c r="A48" s="99" t="str">
        <f>VLOOKUP(B48,'[1]LISTADO ATM'!$A$2:$C$817,3,0)</f>
        <v>ESTE</v>
      </c>
      <c r="B48" s="99">
        <v>673</v>
      </c>
      <c r="C48" s="112" t="str">
        <f>VLOOKUP(B48,'[1]LISTADO ATM'!$A$2:$B$816,2,0)</f>
        <v>ATM Clínica Dr. Cruz Jiminián</v>
      </c>
      <c r="D48" s="100" t="s">
        <v>2485</v>
      </c>
      <c r="E48" s="99">
        <v>335775849</v>
      </c>
    </row>
    <row r="49" spans="1:5" ht="18" x14ac:dyDescent="0.25">
      <c r="A49" s="99" t="str">
        <f>VLOOKUP(B49,'[1]LISTADO ATM'!$A$2:$C$817,3,0)</f>
        <v>DISTRITO NACIONAL</v>
      </c>
      <c r="B49" s="99">
        <v>706</v>
      </c>
      <c r="C49" s="112" t="str">
        <f>VLOOKUP(B49,'[1]LISTADO ATM'!$A$2:$B$816,2,0)</f>
        <v xml:space="preserve">ATM S/M Pristine </v>
      </c>
      <c r="D49" s="100" t="s">
        <v>2485</v>
      </c>
      <c r="E49" s="99">
        <v>335775885</v>
      </c>
    </row>
    <row r="50" spans="1:5" ht="18" x14ac:dyDescent="0.25">
      <c r="A50" s="99" t="str">
        <f>VLOOKUP(B50,'[1]LISTADO ATM'!$A$2:$C$817,3,0)</f>
        <v>DISTRITO NACIONAL</v>
      </c>
      <c r="B50" s="99">
        <v>676</v>
      </c>
      <c r="C50" s="112" t="str">
        <f>VLOOKUP(B50,'[1]LISTADO ATM'!$A$2:$B$816,2,0)</f>
        <v>ATM S/M Bravo Colina Del Oeste</v>
      </c>
      <c r="D50" s="100" t="s">
        <v>2485</v>
      </c>
      <c r="E50" s="99">
        <v>335775956</v>
      </c>
    </row>
    <row r="51" spans="1:5" ht="18" x14ac:dyDescent="0.25">
      <c r="A51" s="99" t="str">
        <f>VLOOKUP(B51,'[1]LISTADO ATM'!$A$2:$C$817,3,0)</f>
        <v>DISTRITO NACIONAL</v>
      </c>
      <c r="B51" s="99">
        <v>390</v>
      </c>
      <c r="C51" s="112" t="str">
        <f>VLOOKUP(B51,'[1]LISTADO ATM'!$A$2:$B$816,2,0)</f>
        <v xml:space="preserve">ATM Oficina Boca Chica II </v>
      </c>
      <c r="D51" s="100" t="s">
        <v>2485</v>
      </c>
      <c r="E51" s="99">
        <v>335776015</v>
      </c>
    </row>
    <row r="52" spans="1:5" ht="18" x14ac:dyDescent="0.25">
      <c r="A52" s="99" t="str">
        <f>VLOOKUP(B52,'[1]LISTADO ATM'!$A$2:$C$817,3,0)</f>
        <v>DISTRITO NACIONAL</v>
      </c>
      <c r="B52" s="99">
        <v>734</v>
      </c>
      <c r="C52" s="112" t="str">
        <f>VLOOKUP(B52,'[1]LISTADO ATM'!$A$2:$B$816,2,0)</f>
        <v xml:space="preserve">ATM Oficina Independencia I </v>
      </c>
      <c r="D52" s="100" t="s">
        <v>2485</v>
      </c>
      <c r="E52" s="99">
        <v>335776026</v>
      </c>
    </row>
    <row r="53" spans="1:5" ht="18" x14ac:dyDescent="0.25">
      <c r="A53" s="99" t="str">
        <f>VLOOKUP(B53,'[1]LISTADO ATM'!$A$2:$C$817,3,0)</f>
        <v>DISTRITO NACIONAL</v>
      </c>
      <c r="B53" s="99">
        <v>697</v>
      </c>
      <c r="C53" s="112" t="str">
        <f>VLOOKUP(B53,'[1]LISTADO ATM'!$A$2:$B$816,2,0)</f>
        <v>ATM Hipermercado Olé Ciudad Juan Bosch</v>
      </c>
      <c r="D53" s="100" t="s">
        <v>2485</v>
      </c>
      <c r="E53" s="99">
        <v>335776039</v>
      </c>
    </row>
    <row r="54" spans="1:5" ht="18" x14ac:dyDescent="0.25">
      <c r="A54" s="99" t="str">
        <f>VLOOKUP(B54,'[1]LISTADO ATM'!$A$2:$C$817,3,0)</f>
        <v>NORTE</v>
      </c>
      <c r="B54" s="99">
        <v>604</v>
      </c>
      <c r="C54" s="112" t="str">
        <f>VLOOKUP(B54,'[1]LISTADO ATM'!$A$2:$B$816,2,0)</f>
        <v xml:space="preserve">ATM Oficina Estancia Nueva (Moca) </v>
      </c>
      <c r="D54" s="100" t="s">
        <v>2485</v>
      </c>
      <c r="E54" s="99">
        <v>335776099</v>
      </c>
    </row>
    <row r="55" spans="1:5" ht="18" x14ac:dyDescent="0.25">
      <c r="A55" s="99" t="str">
        <f>VLOOKUP(B55,'[1]LISTADO ATM'!$A$2:$C$817,3,0)</f>
        <v>NORTE</v>
      </c>
      <c r="B55" s="99">
        <v>633</v>
      </c>
      <c r="C55" s="112" t="str">
        <f>VLOOKUP(B55,'[1]LISTADO ATM'!$A$2:$B$816,2,0)</f>
        <v xml:space="preserve">ATM Autobanco Las Colinas </v>
      </c>
      <c r="D55" s="100" t="s">
        <v>2485</v>
      </c>
      <c r="E55" s="99">
        <v>335776103</v>
      </c>
    </row>
    <row r="56" spans="1:5" ht="18" x14ac:dyDescent="0.25">
      <c r="A56" s="99" t="str">
        <f>VLOOKUP(B56,'[1]LISTADO ATM'!$A$2:$C$817,3,0)</f>
        <v>DISTRITO NACIONAL</v>
      </c>
      <c r="B56" s="99">
        <v>347</v>
      </c>
      <c r="C56" s="112" t="str">
        <f>VLOOKUP(B56,'[1]LISTADO ATM'!$A$2:$B$816,2,0)</f>
        <v>ATM Patio de Colombia</v>
      </c>
      <c r="D56" s="100" t="s">
        <v>2485</v>
      </c>
      <c r="E56" s="160">
        <v>335776229</v>
      </c>
    </row>
    <row r="57" spans="1:5" ht="18" x14ac:dyDescent="0.25">
      <c r="A57" s="99" t="str">
        <f>VLOOKUP(B57,'[1]LISTADO ATM'!$A$2:$C$817,3,0)</f>
        <v>DISTRITO NACIONAL</v>
      </c>
      <c r="B57" s="99">
        <v>406</v>
      </c>
      <c r="C57" s="112" t="str">
        <f>VLOOKUP(B57,'[1]LISTADO ATM'!$A$2:$B$816,2,0)</f>
        <v xml:space="preserve">ATM UNP Plaza Lama Máximo Gómez </v>
      </c>
      <c r="D57" s="100" t="s">
        <v>2485</v>
      </c>
      <c r="E57" s="77">
        <v>335772891</v>
      </c>
    </row>
    <row r="58" spans="1:5" ht="18" x14ac:dyDescent="0.25">
      <c r="A58" s="99" t="str">
        <f>VLOOKUP(B58,'[1]LISTADO ATM'!$A$2:$C$817,3,0)</f>
        <v>DISTRITO NACIONAL</v>
      </c>
      <c r="B58" s="99">
        <v>915</v>
      </c>
      <c r="C58" s="112" t="str">
        <f>VLOOKUP(B58,'[1]LISTADO ATM'!$A$2:$B$816,2,0)</f>
        <v xml:space="preserve">ATM Multicentro La Sirena Aut. Duarte </v>
      </c>
      <c r="D58" s="100" t="s">
        <v>2485</v>
      </c>
      <c r="E58" s="77">
        <v>335774290</v>
      </c>
    </row>
    <row r="59" spans="1:5" ht="18" x14ac:dyDescent="0.25">
      <c r="A59" s="99" t="str">
        <f>VLOOKUP(B59,'[1]LISTADO ATM'!$A$2:$C$817,3,0)</f>
        <v>DISTRITO NACIONAL</v>
      </c>
      <c r="B59" s="99">
        <v>302</v>
      </c>
      <c r="C59" s="112" t="str">
        <f>VLOOKUP(B59,'[1]LISTADO ATM'!$A$2:$B$816,2,0)</f>
        <v xml:space="preserve">ATM S/M Aprezio Los Mameyes  </v>
      </c>
      <c r="D59" s="100" t="s">
        <v>2485</v>
      </c>
      <c r="E59" s="77">
        <v>335774986</v>
      </c>
    </row>
    <row r="60" spans="1:5" ht="18" x14ac:dyDescent="0.25">
      <c r="A60" s="99" t="str">
        <f>VLOOKUP(B60,'[1]LISTADO ATM'!$A$2:$C$817,3,0)</f>
        <v>DISTRITO NACIONAL</v>
      </c>
      <c r="B60" s="99">
        <v>355</v>
      </c>
      <c r="C60" s="112" t="str">
        <f>VLOOKUP(B60,'[1]LISTADO ATM'!$A$2:$B$816,2,0)</f>
        <v xml:space="preserve">ATM UNP Metro II </v>
      </c>
      <c r="D60" s="100" t="s">
        <v>2485</v>
      </c>
      <c r="E60" s="77">
        <v>335775253</v>
      </c>
    </row>
    <row r="61" spans="1:5" ht="18.75" thickBot="1" x14ac:dyDescent="0.3">
      <c r="A61" s="99" t="str">
        <f>VLOOKUP(B61,'[1]LISTADO ATM'!$A$2:$C$817,3,0)</f>
        <v>DISTRITO NACIONAL</v>
      </c>
      <c r="B61" s="99">
        <v>678</v>
      </c>
      <c r="C61" s="112" t="str">
        <f>VLOOKUP(B61,'[1]LISTADO ATM'!$A$2:$B$816,2,0)</f>
        <v>ATM Eco Petroleo San Isidro</v>
      </c>
      <c r="D61" s="100" t="s">
        <v>2485</v>
      </c>
      <c r="E61" s="77">
        <v>335775354</v>
      </c>
    </row>
    <row r="62" spans="1:5" ht="18.75" thickBot="1" x14ac:dyDescent="0.3">
      <c r="A62" s="95" t="s">
        <v>2428</v>
      </c>
      <c r="B62" s="123">
        <f>COUNT(B10:B61)</f>
        <v>52</v>
      </c>
      <c r="C62" s="143"/>
      <c r="D62" s="144"/>
      <c r="E62" s="145"/>
    </row>
    <row r="63" spans="1:5" ht="15.75" thickBot="1" x14ac:dyDescent="0.3">
      <c r="B63" s="108"/>
      <c r="E63" s="108"/>
    </row>
    <row r="64" spans="1:5" ht="18.75" thickBot="1" x14ac:dyDescent="0.3">
      <c r="A64" s="140" t="s">
        <v>2430</v>
      </c>
      <c r="B64" s="141"/>
      <c r="C64" s="141"/>
      <c r="D64" s="141"/>
      <c r="E64" s="142"/>
    </row>
    <row r="65" spans="1:5" ht="18" x14ac:dyDescent="0.25">
      <c r="A65" s="91" t="s">
        <v>15</v>
      </c>
      <c r="B65" s="92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99" t="str">
        <f>VLOOKUP(B66,'[1]LISTADO ATM'!$A$2:$C$817,3,0)</f>
        <v>DISTRITO NACIONAL</v>
      </c>
      <c r="B66" s="99">
        <v>875</v>
      </c>
      <c r="C66" s="112" t="str">
        <f>VLOOKUP(B66,'[1]LISTADO ATM'!$A$2:$B$816,2,0)</f>
        <v xml:space="preserve">ATM Texaco Aut. Duarte KM 14 1/2 (Los Alcarrizos) </v>
      </c>
      <c r="D66" s="113" t="s">
        <v>2455</v>
      </c>
      <c r="E66" s="99">
        <v>335774939</v>
      </c>
    </row>
    <row r="67" spans="1:5" ht="18" x14ac:dyDescent="0.25">
      <c r="A67" s="99" t="str">
        <f>VLOOKUP(B67,'[1]LISTADO ATM'!$A$2:$C$817,3,0)</f>
        <v>ESTE</v>
      </c>
      <c r="B67" s="99">
        <v>429</v>
      </c>
      <c r="C67" s="112" t="str">
        <f>VLOOKUP(B67,'[1]LISTADO ATM'!$A$2:$B$816,2,0)</f>
        <v xml:space="preserve">ATM Oficina Jumbo La Romana </v>
      </c>
      <c r="D67" s="113" t="s">
        <v>2455</v>
      </c>
      <c r="E67" s="99">
        <v>335775194</v>
      </c>
    </row>
    <row r="68" spans="1:5" ht="18" x14ac:dyDescent="0.25">
      <c r="A68" s="99" t="str">
        <f>VLOOKUP(B68,'[1]LISTADO ATM'!$A$2:$C$817,3,0)</f>
        <v>NORTE</v>
      </c>
      <c r="B68" s="99">
        <v>136</v>
      </c>
      <c r="C68" s="112" t="str">
        <f>VLOOKUP(B68,'[1]LISTADO ATM'!$A$2:$B$816,2,0)</f>
        <v>ATM S/M Xtra (Santiago)</v>
      </c>
      <c r="D68" s="113" t="s">
        <v>2455</v>
      </c>
      <c r="E68" s="99">
        <v>335775343</v>
      </c>
    </row>
    <row r="69" spans="1:5" ht="18" x14ac:dyDescent="0.25">
      <c r="A69" s="99" t="str">
        <f>VLOOKUP(B69,'[1]LISTADO ATM'!$A$2:$C$817,3,0)</f>
        <v>DISTRITO NACIONAL</v>
      </c>
      <c r="B69" s="99">
        <v>312</v>
      </c>
      <c r="C69" s="112" t="str">
        <f>VLOOKUP(B69,'[1]LISTADO ATM'!$A$2:$B$816,2,0)</f>
        <v xml:space="preserve">ATM Oficina Tiradentes II (Naco) </v>
      </c>
      <c r="D69" s="113" t="s">
        <v>2455</v>
      </c>
      <c r="E69" s="99">
        <v>335775459</v>
      </c>
    </row>
    <row r="70" spans="1:5" ht="18" x14ac:dyDescent="0.25">
      <c r="A70" s="99" t="str">
        <f>VLOOKUP(B70,'[1]LISTADO ATM'!$A$2:$C$817,3,0)</f>
        <v>SUR</v>
      </c>
      <c r="B70" s="99">
        <v>44</v>
      </c>
      <c r="C70" s="112" t="str">
        <f>VLOOKUP(B70,'[1]LISTADO ATM'!$A$2:$B$816,2,0)</f>
        <v xml:space="preserve">ATM Oficina Pedernales </v>
      </c>
      <c r="D70" s="113" t="s">
        <v>2455</v>
      </c>
      <c r="E70" s="99">
        <v>335775478</v>
      </c>
    </row>
    <row r="71" spans="1:5" ht="18" x14ac:dyDescent="0.25">
      <c r="A71" s="99" t="str">
        <f>VLOOKUP(B71,'[1]LISTADO ATM'!$A$2:$C$817,3,0)</f>
        <v>DISTRITO NACIONAL</v>
      </c>
      <c r="B71" s="99">
        <v>24</v>
      </c>
      <c r="C71" s="112" t="str">
        <f>VLOOKUP(B71,'[1]LISTADO ATM'!$A$2:$B$816,2,0)</f>
        <v xml:space="preserve">ATM Oficina Eusebio Manzueta </v>
      </c>
      <c r="D71" s="113" t="s">
        <v>2455</v>
      </c>
      <c r="E71" s="99">
        <v>335775838</v>
      </c>
    </row>
    <row r="72" spans="1:5" ht="18" x14ac:dyDescent="0.25">
      <c r="A72" s="99" t="str">
        <f>VLOOKUP(B72,'[1]LISTADO ATM'!$A$2:$C$817,3,0)</f>
        <v>SUR</v>
      </c>
      <c r="B72" s="99">
        <v>301</v>
      </c>
      <c r="C72" s="112" t="str">
        <f>VLOOKUP(B72,'[1]LISTADO ATM'!$A$2:$B$816,2,0)</f>
        <v xml:space="preserve">ATM UNP Alfa y Omega (Barahona) </v>
      </c>
      <c r="D72" s="113" t="s">
        <v>2455</v>
      </c>
      <c r="E72" s="99">
        <v>335776035</v>
      </c>
    </row>
    <row r="73" spans="1:5" ht="18" x14ac:dyDescent="0.25">
      <c r="A73" s="99" t="str">
        <f>VLOOKUP(B73,'[1]LISTADO ATM'!$A$2:$C$817,3,0)</f>
        <v>DISTRITO NACIONAL</v>
      </c>
      <c r="B73" s="99">
        <v>26</v>
      </c>
      <c r="C73" s="112" t="str">
        <f>VLOOKUP(B73,'[1]LISTADO ATM'!$A$2:$B$816,2,0)</f>
        <v>ATM S/M Jumbo San Isidro</v>
      </c>
      <c r="D73" s="113" t="s">
        <v>2455</v>
      </c>
      <c r="E73" s="99">
        <v>335776050</v>
      </c>
    </row>
    <row r="74" spans="1:5" ht="18" x14ac:dyDescent="0.25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160">
        <v>335776262</v>
      </c>
    </row>
    <row r="75" spans="1:5" ht="18" x14ac:dyDescent="0.25">
      <c r="A75" s="99" t="str">
        <f>VLOOKUP(B75,'[1]LISTADO ATM'!$A$2:$C$817,3,0)</f>
        <v>DISTRITO NACIONAL</v>
      </c>
      <c r="B75" s="99">
        <v>784</v>
      </c>
      <c r="C75" s="112" t="str">
        <f>VLOOKUP(B75,'[1]LISTADO ATM'!$A$2:$B$816,2,0)</f>
        <v xml:space="preserve">ATM Tribunal Superior Electoral </v>
      </c>
      <c r="D75" s="113" t="s">
        <v>2455</v>
      </c>
      <c r="E75" s="160">
        <v>335776257</v>
      </c>
    </row>
    <row r="76" spans="1:5" ht="18" x14ac:dyDescent="0.25">
      <c r="A76" s="99" t="str">
        <f>VLOOKUP(B76,'[1]LISTADO ATM'!$A$2:$C$817,3,0)</f>
        <v>DISTRITO NACIONAL</v>
      </c>
      <c r="B76" s="99">
        <v>976</v>
      </c>
      <c r="C76" s="112" t="str">
        <f>VLOOKUP(B76,'[1]LISTADO ATM'!$A$2:$B$816,2,0)</f>
        <v xml:space="preserve">ATM Oficina Diamond Plaza I </v>
      </c>
      <c r="D76" s="113" t="s">
        <v>2455</v>
      </c>
      <c r="E76" s="160">
        <v>335776245</v>
      </c>
    </row>
    <row r="77" spans="1:5" ht="18" x14ac:dyDescent="0.25">
      <c r="A77" s="99" t="str">
        <f>VLOOKUP(B77,'[1]LISTADO ATM'!$A$2:$C$817,3,0)</f>
        <v>NORTE</v>
      </c>
      <c r="B77" s="99">
        <v>851</v>
      </c>
      <c r="C77" s="112" t="str">
        <f>VLOOKUP(B77,'[1]LISTADO ATM'!$A$2:$B$816,2,0)</f>
        <v xml:space="preserve">ATM Hospital Vinicio Calventi </v>
      </c>
      <c r="D77" s="113" t="s">
        <v>2455</v>
      </c>
      <c r="E77" s="160">
        <v>335776237</v>
      </c>
    </row>
    <row r="78" spans="1:5" ht="18" x14ac:dyDescent="0.25">
      <c r="A78" s="99" t="str">
        <f>VLOOKUP(B78,'[1]LISTADO ATM'!$A$2:$C$817,3,0)</f>
        <v>DISTRITO NACIONAL</v>
      </c>
      <c r="B78" s="99">
        <v>904</v>
      </c>
      <c r="C78" s="112" t="str">
        <f>VLOOKUP(B78,'[1]LISTADO ATM'!$A$2:$B$816,2,0)</f>
        <v xml:space="preserve">ATM Oficina Multicentro La Sirena Churchill </v>
      </c>
      <c r="D78" s="113" t="s">
        <v>2455</v>
      </c>
      <c r="E78" s="160">
        <v>335776222</v>
      </c>
    </row>
    <row r="79" spans="1:5" ht="18" x14ac:dyDescent="0.25">
      <c r="A79" s="99" t="str">
        <f>VLOOKUP(B79,'[1]LISTADO ATM'!$A$2:$C$817,3,0)</f>
        <v>ESTE</v>
      </c>
      <c r="B79" s="99">
        <v>630</v>
      </c>
      <c r="C79" s="112" t="str">
        <f>VLOOKUP(B79,'[1]LISTADO ATM'!$A$2:$B$816,2,0)</f>
        <v xml:space="preserve">ATM Oficina Plaza Zaglul (SPM) </v>
      </c>
      <c r="D79" s="113" t="s">
        <v>2455</v>
      </c>
      <c r="E79" s="160">
        <v>335776200</v>
      </c>
    </row>
    <row r="80" spans="1:5" ht="18" x14ac:dyDescent="0.25">
      <c r="A80" s="99" t="str">
        <f>VLOOKUP(B80,'[1]LISTADO ATM'!$A$2:$C$817,3,0)</f>
        <v>DISTRITO NACIONAL</v>
      </c>
      <c r="B80" s="99">
        <v>587</v>
      </c>
      <c r="C80" s="112" t="str">
        <f>VLOOKUP(B80,'[1]LISTADO ATM'!$A$2:$B$816,2,0)</f>
        <v xml:space="preserve">ATM Cuerpo de Ayudantes Militares </v>
      </c>
      <c r="D80" s="113" t="s">
        <v>2455</v>
      </c>
      <c r="E80" s="160">
        <v>335776191</v>
      </c>
    </row>
    <row r="81" spans="1:5" ht="18" x14ac:dyDescent="0.25">
      <c r="A81" s="99" t="str">
        <f>VLOOKUP(B81,'[1]LISTADO ATM'!$A$2:$C$817,3,0)</f>
        <v>DISTRITO NACIONAL</v>
      </c>
      <c r="B81" s="99">
        <v>710</v>
      </c>
      <c r="C81" s="112" t="str">
        <f>VLOOKUP(B81,'[1]LISTADO ATM'!$A$2:$B$816,2,0)</f>
        <v xml:space="preserve">ATM S/M Soberano </v>
      </c>
      <c r="D81" s="113" t="s">
        <v>2455</v>
      </c>
      <c r="E81" s="99">
        <v>335776283</v>
      </c>
    </row>
    <row r="82" spans="1:5" ht="18" x14ac:dyDescent="0.25">
      <c r="A82" s="99" t="str">
        <f>VLOOKUP(B82,'[1]LISTADO ATM'!$A$2:$C$817,3,0)</f>
        <v>DISTRITO NACIONAL</v>
      </c>
      <c r="B82" s="99">
        <v>20</v>
      </c>
      <c r="C82" s="112" t="str">
        <f>VLOOKUP(B82,'[1]LISTADO ATM'!$A$2:$B$816,2,0)</f>
        <v>ATM S/M Aprezio Las Palmas</v>
      </c>
      <c r="D82" s="113" t="s">
        <v>2455</v>
      </c>
      <c r="E82" s="99">
        <v>335776382</v>
      </c>
    </row>
    <row r="83" spans="1:5" ht="18" x14ac:dyDescent="0.25">
      <c r="A83" s="99" t="str">
        <f>VLOOKUP(B83,'[1]LISTADO ATM'!$A$2:$C$817,3,0)</f>
        <v>DISTRITO NACIONAL</v>
      </c>
      <c r="B83" s="99">
        <v>147</v>
      </c>
      <c r="C83" s="112" t="str">
        <f>VLOOKUP(B83,'[1]LISTADO ATM'!$A$2:$B$816,2,0)</f>
        <v xml:space="preserve">ATM Kiosco Megacentro I </v>
      </c>
      <c r="D83" s="113" t="s">
        <v>2455</v>
      </c>
      <c r="E83" s="99">
        <v>335776388</v>
      </c>
    </row>
    <row r="84" spans="1:5" ht="18" x14ac:dyDescent="0.25">
      <c r="A84" s="99" t="str">
        <f>VLOOKUP(B84,'[1]LISTADO ATM'!$A$2:$C$817,3,0)</f>
        <v>NORTE</v>
      </c>
      <c r="B84" s="99">
        <v>307</v>
      </c>
      <c r="C84" s="112" t="str">
        <f>VLOOKUP(B84,'[1]LISTADO ATM'!$A$2:$B$816,2,0)</f>
        <v>ATM Oficina Nagua II</v>
      </c>
      <c r="D84" s="113" t="s">
        <v>2455</v>
      </c>
      <c r="E84" s="99">
        <v>335776515</v>
      </c>
    </row>
    <row r="85" spans="1:5" ht="18" x14ac:dyDescent="0.25">
      <c r="A85" s="99" t="e">
        <f>VLOOKUP(B85,'[1]LISTADO ATM'!$A$2:$C$817,3,0)</f>
        <v>#N/A</v>
      </c>
      <c r="B85" s="99"/>
      <c r="C85" s="112" t="e">
        <f>VLOOKUP(B85,'[1]LISTADO ATM'!$A$2:$B$816,2,0)</f>
        <v>#N/A</v>
      </c>
      <c r="D85" s="113" t="s">
        <v>2455</v>
      </c>
      <c r="E85" s="99"/>
    </row>
    <row r="86" spans="1:5" ht="18" x14ac:dyDescent="0.25">
      <c r="A86" s="99" t="e">
        <f>VLOOKUP(B86,'[1]LISTADO ATM'!$A$2:$C$817,3,0)</f>
        <v>#N/A</v>
      </c>
      <c r="B86" s="99"/>
      <c r="C86" s="112" t="e">
        <f>VLOOKUP(B86,'[1]LISTADO ATM'!$A$2:$B$816,2,0)</f>
        <v>#N/A</v>
      </c>
      <c r="D86" s="113" t="s">
        <v>2455</v>
      </c>
      <c r="E86" s="99"/>
    </row>
    <row r="87" spans="1:5" ht="18.75" thickBot="1" x14ac:dyDescent="0.3">
      <c r="A87" s="99" t="e">
        <f>VLOOKUP(B87,'[1]LISTADO ATM'!$A$2:$C$817,3,0)</f>
        <v>#N/A</v>
      </c>
      <c r="B87" s="99"/>
      <c r="C87" s="112" t="e">
        <f>VLOOKUP(B87,'[1]LISTADO ATM'!$A$2:$B$816,2,0)</f>
        <v>#N/A</v>
      </c>
      <c r="D87" s="113" t="s">
        <v>2455</v>
      </c>
      <c r="E87" s="99"/>
    </row>
    <row r="88" spans="1:5" ht="18.75" thickBot="1" x14ac:dyDescent="0.3">
      <c r="A88" s="114" t="s">
        <v>2428</v>
      </c>
      <c r="B88" s="123">
        <f>COUNT(B66:B84)</f>
        <v>19</v>
      </c>
      <c r="C88" s="115"/>
      <c r="D88" s="115"/>
      <c r="E88" s="115"/>
    </row>
    <row r="89" spans="1:5" ht="15.75" thickBot="1" x14ac:dyDescent="0.3">
      <c r="B89" s="108"/>
      <c r="E89" s="108"/>
    </row>
    <row r="90" spans="1:5" ht="18.75" thickBot="1" x14ac:dyDescent="0.3">
      <c r="A90" s="140" t="s">
        <v>2431</v>
      </c>
      <c r="B90" s="141"/>
      <c r="C90" s="141"/>
      <c r="D90" s="141"/>
      <c r="E90" s="142"/>
    </row>
    <row r="91" spans="1:5" ht="18" x14ac:dyDescent="0.25">
      <c r="A91" s="91" t="s">
        <v>15</v>
      </c>
      <c r="B91" s="92" t="s">
        <v>2426</v>
      </c>
      <c r="C91" s="92" t="s">
        <v>46</v>
      </c>
      <c r="D91" s="92" t="s">
        <v>2433</v>
      </c>
      <c r="E91" s="92" t="s">
        <v>2427</v>
      </c>
    </row>
    <row r="92" spans="1:5" ht="18" x14ac:dyDescent="0.25">
      <c r="A92" s="112" t="str">
        <f>VLOOKUP(B92,'[1]LISTADO ATM'!$A$2:$C$817,3,0)</f>
        <v>DISTRITO NACIONAL</v>
      </c>
      <c r="B92" s="99">
        <v>719</v>
      </c>
      <c r="C92" s="112" t="str">
        <f>VLOOKUP(B92,'[1]LISTADO ATM'!$A$2:$B$816,2,0)</f>
        <v xml:space="preserve">ATM Ayuntamiento Municipal San Luís </v>
      </c>
      <c r="D92" s="112" t="s">
        <v>2459</v>
      </c>
      <c r="E92" s="99">
        <v>335769547</v>
      </c>
    </row>
    <row r="93" spans="1:5" ht="18" x14ac:dyDescent="0.25">
      <c r="A93" s="112" t="str">
        <f>VLOOKUP(B93,'[1]LISTADO ATM'!$A$2:$C$817,3,0)</f>
        <v>DISTRITO NACIONAL</v>
      </c>
      <c r="B93" s="99">
        <v>407</v>
      </c>
      <c r="C93" s="112" t="str">
        <f>VLOOKUP(B93,'[1]LISTADO ATM'!$A$2:$B$816,2,0)</f>
        <v xml:space="preserve">ATM Multicentro La Sirena Villa Mella </v>
      </c>
      <c r="D93" s="112" t="s">
        <v>2459</v>
      </c>
      <c r="E93" s="77">
        <v>335775228</v>
      </c>
    </row>
    <row r="94" spans="1:5" ht="18" x14ac:dyDescent="0.25">
      <c r="A94" s="112" t="str">
        <f>VLOOKUP(B94,'[1]LISTADO ATM'!$A$2:$C$817,3,0)</f>
        <v>DISTRITO NACIONAL</v>
      </c>
      <c r="B94" s="99">
        <v>515</v>
      </c>
      <c r="C94" s="112" t="str">
        <f>VLOOKUP(B94,'[1]LISTADO ATM'!$A$2:$B$816,2,0)</f>
        <v xml:space="preserve">ATM Oficina Agora Mall I </v>
      </c>
      <c r="D94" s="112" t="s">
        <v>2459</v>
      </c>
      <c r="E94" s="77">
        <v>335775267</v>
      </c>
    </row>
    <row r="95" spans="1:5" ht="18" x14ac:dyDescent="0.25">
      <c r="A95" s="112" t="str">
        <f>VLOOKUP(B95,'[1]LISTADO ATM'!$A$2:$C$817,3,0)</f>
        <v>DISTRITO NACIONAL</v>
      </c>
      <c r="B95" s="99">
        <v>561</v>
      </c>
      <c r="C95" s="112" t="str">
        <f>VLOOKUP(B95,'[1]LISTADO ATM'!$A$2:$B$816,2,0)</f>
        <v xml:space="preserve">ATM Comando Regional P.N. S.D. Este </v>
      </c>
      <c r="D95" s="112" t="s">
        <v>2459</v>
      </c>
      <c r="E95" s="161">
        <v>335776263</v>
      </c>
    </row>
    <row r="96" spans="1:5" ht="18" x14ac:dyDescent="0.25">
      <c r="A96" s="112" t="str">
        <f>VLOOKUP(B96,'[1]LISTADO ATM'!$A$2:$C$817,3,0)</f>
        <v>DISTRITO NACIONAL</v>
      </c>
      <c r="B96" s="99">
        <v>566</v>
      </c>
      <c r="C96" s="112" t="str">
        <f>VLOOKUP(B96,'[1]LISTADO ATM'!$A$2:$B$816,2,0)</f>
        <v xml:space="preserve">ATM Hiper Olé Aut. Duarte </v>
      </c>
      <c r="D96" s="112" t="s">
        <v>2459</v>
      </c>
      <c r="E96" s="161">
        <v>335776209</v>
      </c>
    </row>
    <row r="97" spans="1:5" ht="18" x14ac:dyDescent="0.25">
      <c r="A97" s="112" t="str">
        <f>VLOOKUP(B97,'[1]LISTADO ATM'!$A$2:$C$817,3,0)</f>
        <v>DISTRITO NACIONAL</v>
      </c>
      <c r="B97" s="99">
        <v>194</v>
      </c>
      <c r="C97" s="112" t="str">
        <f>VLOOKUP(B97,'[1]LISTADO ATM'!$A$2:$B$816,2,0)</f>
        <v xml:space="preserve">ATM UNP Pantoja </v>
      </c>
      <c r="D97" s="112" t="s">
        <v>2459</v>
      </c>
      <c r="E97" s="161">
        <v>335776186</v>
      </c>
    </row>
    <row r="98" spans="1:5" ht="18" x14ac:dyDescent="0.25">
      <c r="A98" s="112" t="str">
        <f>VLOOKUP(B98,'[1]LISTADO ATM'!$A$2:$C$817,3,0)</f>
        <v>DISTRITO NACIONAL</v>
      </c>
      <c r="B98" s="99">
        <v>13</v>
      </c>
      <c r="C98" s="112" t="str">
        <f>VLOOKUP(B98,'[1]LISTADO ATM'!$A$2:$B$816,2,0)</f>
        <v xml:space="preserve">ATM CDEEE </v>
      </c>
      <c r="D98" s="112" t="s">
        <v>2459</v>
      </c>
      <c r="E98" s="161">
        <v>335776178</v>
      </c>
    </row>
    <row r="99" spans="1:5" ht="18" x14ac:dyDescent="0.25">
      <c r="A99" s="112" t="str">
        <f>VLOOKUP(B99,'[1]LISTADO ATM'!$A$2:$C$817,3,0)</f>
        <v>ESTE</v>
      </c>
      <c r="B99" s="99">
        <v>293</v>
      </c>
      <c r="C99" s="112" t="str">
        <f>VLOOKUP(B99,'[1]LISTADO ATM'!$A$2:$B$816,2,0)</f>
        <v xml:space="preserve">ATM S/M Nueva Visión (San Pedro) </v>
      </c>
      <c r="D99" s="112" t="s">
        <v>2459</v>
      </c>
      <c r="E99" s="77">
        <v>335776394</v>
      </c>
    </row>
    <row r="100" spans="1:5" ht="18.75" thickBot="1" x14ac:dyDescent="0.3">
      <c r="A100" s="95" t="s">
        <v>2428</v>
      </c>
      <c r="B100" s="117">
        <f>COUNT(B92:B99)</f>
        <v>8</v>
      </c>
      <c r="C100" s="115"/>
      <c r="D100" s="93"/>
      <c r="E100" s="94"/>
    </row>
    <row r="101" spans="1:5" ht="15.75" thickBot="1" x14ac:dyDescent="0.3">
      <c r="B101" s="108"/>
      <c r="E101" s="108"/>
    </row>
    <row r="102" spans="1:5" ht="18.75" thickBot="1" x14ac:dyDescent="0.3">
      <c r="A102" s="146" t="s">
        <v>2429</v>
      </c>
      <c r="B102" s="147"/>
      <c r="E102" s="108"/>
    </row>
    <row r="103" spans="1:5" ht="18.75" thickBot="1" x14ac:dyDescent="0.3">
      <c r="A103" s="148">
        <f>+B88+B100</f>
        <v>27</v>
      </c>
      <c r="B103" s="149"/>
      <c r="E103" s="108"/>
    </row>
    <row r="104" spans="1:5" ht="15.75" thickBot="1" x14ac:dyDescent="0.3">
      <c r="B104" s="108"/>
      <c r="E104" s="108"/>
    </row>
    <row r="105" spans="1:5" ht="18.75" thickBot="1" x14ac:dyDescent="0.3">
      <c r="A105" s="140" t="s">
        <v>2432</v>
      </c>
      <c r="B105" s="141"/>
      <c r="C105" s="141"/>
      <c r="D105" s="141"/>
      <c r="E105" s="142"/>
    </row>
    <row r="106" spans="1:5" ht="18" x14ac:dyDescent="0.25">
      <c r="A106" s="91" t="s">
        <v>15</v>
      </c>
      <c r="B106" s="92" t="s">
        <v>2426</v>
      </c>
      <c r="C106" s="96" t="s">
        <v>46</v>
      </c>
      <c r="D106" s="130" t="s">
        <v>2433</v>
      </c>
      <c r="E106" s="131"/>
    </row>
    <row r="107" spans="1:5" ht="18" x14ac:dyDescent="0.25">
      <c r="A107" s="99" t="str">
        <f>VLOOKUP(B107,'[1]LISTADO ATM'!$A$2:$C$817,3,0)</f>
        <v>DISTRITO NACIONAL</v>
      </c>
      <c r="B107" s="99">
        <v>382</v>
      </c>
      <c r="C107" s="112" t="str">
        <f>VLOOKUP(B107,'[1]LISTADO ATM'!$A$2:$B$816,2,0)</f>
        <v>ATM Estación del Metro María Montés</v>
      </c>
      <c r="D107" s="132" t="s">
        <v>2500</v>
      </c>
      <c r="E107" s="133"/>
    </row>
    <row r="108" spans="1:5" ht="18" x14ac:dyDescent="0.25">
      <c r="A108" s="99" t="str">
        <f>VLOOKUP(B108,'[1]LISTADO ATM'!$A$2:$C$817,3,0)</f>
        <v>NORTE</v>
      </c>
      <c r="B108" s="99">
        <v>632</v>
      </c>
      <c r="C108" s="112" t="str">
        <f>VLOOKUP(B108,'[1]LISTADO ATM'!$A$2:$B$816,2,0)</f>
        <v xml:space="preserve">ATM Autobanco Gurabo </v>
      </c>
      <c r="D108" s="132" t="s">
        <v>2476</v>
      </c>
      <c r="E108" s="133"/>
    </row>
    <row r="109" spans="1:5" ht="18" x14ac:dyDescent="0.25">
      <c r="A109" s="99" t="str">
        <f>VLOOKUP(B109,'[1]LISTADO ATM'!$A$2:$C$817,3,0)</f>
        <v>NORTE</v>
      </c>
      <c r="B109" s="99">
        <v>9</v>
      </c>
      <c r="C109" s="112" t="str">
        <f>VLOOKUP(B109,'[1]LISTADO ATM'!$A$2:$B$816,2,0)</f>
        <v>ATM Hispañiola Fresh Fruit</v>
      </c>
      <c r="D109" s="132" t="s">
        <v>2476</v>
      </c>
      <c r="E109" s="133"/>
    </row>
    <row r="110" spans="1:5" ht="18" x14ac:dyDescent="0.25">
      <c r="A110" s="99" t="str">
        <f>VLOOKUP(B110,'[1]LISTADO ATM'!$A$2:$C$817,3,0)</f>
        <v>SUR</v>
      </c>
      <c r="B110" s="99">
        <v>342</v>
      </c>
      <c r="C110" s="112" t="str">
        <f>VLOOKUP(B110,'[1]LISTADO ATM'!$A$2:$B$816,2,0)</f>
        <v>ATM Oficina Obras Públicas Azua</v>
      </c>
      <c r="D110" s="132" t="s">
        <v>2476</v>
      </c>
      <c r="E110" s="133"/>
    </row>
    <row r="111" spans="1:5" ht="18" x14ac:dyDescent="0.25">
      <c r="A111" s="99" t="str">
        <f>VLOOKUP(B111,'[1]LISTADO ATM'!$A$2:$C$817,3,0)</f>
        <v>ESTE</v>
      </c>
      <c r="B111" s="99">
        <v>353</v>
      </c>
      <c r="C111" s="112" t="str">
        <f>VLOOKUP(B111,'[1]LISTADO ATM'!$A$2:$B$816,2,0)</f>
        <v xml:space="preserve">ATM Estación Boulevard Juan Dolio </v>
      </c>
      <c r="D111" s="132" t="s">
        <v>2476</v>
      </c>
      <c r="E111" s="133"/>
    </row>
    <row r="112" spans="1:5" ht="18" x14ac:dyDescent="0.25">
      <c r="A112" s="99" t="str">
        <f>VLOOKUP(B112,'[1]LISTADO ATM'!$A$2:$C$817,3,0)</f>
        <v>DISTRITO NACIONAL</v>
      </c>
      <c r="B112" s="99">
        <v>354</v>
      </c>
      <c r="C112" s="112" t="str">
        <f>VLOOKUP(B112,'[1]LISTADO ATM'!$A$2:$B$816,2,0)</f>
        <v xml:space="preserve">ATM Oficina Núñez de Cáceres II </v>
      </c>
      <c r="D112" s="132" t="s">
        <v>2500</v>
      </c>
      <c r="E112" s="133"/>
    </row>
    <row r="113" spans="1:5" ht="18" x14ac:dyDescent="0.25">
      <c r="A113" s="99" t="str">
        <f>VLOOKUP(B113,'[1]LISTADO ATM'!$A$2:$C$817,3,0)</f>
        <v>NORTE</v>
      </c>
      <c r="B113" s="99">
        <v>496</v>
      </c>
      <c r="C113" s="112" t="str">
        <f>VLOOKUP(B113,'[1]LISTADO ATM'!$A$2:$B$816,2,0)</f>
        <v xml:space="preserve">ATM Multicentro La Sirena Bonao </v>
      </c>
      <c r="D113" s="132" t="s">
        <v>2476</v>
      </c>
      <c r="E113" s="133"/>
    </row>
    <row r="114" spans="1:5" ht="18" x14ac:dyDescent="0.25">
      <c r="A114" s="99" t="str">
        <f>VLOOKUP(B114,'[1]LISTADO ATM'!$A$2:$C$817,3,0)</f>
        <v>DISTRITO NACIONAL</v>
      </c>
      <c r="B114" s="99">
        <v>549</v>
      </c>
      <c r="C114" s="112" t="str">
        <f>VLOOKUP(B114,'[1]LISTADO ATM'!$A$2:$B$816,2,0)</f>
        <v xml:space="preserve">ATM Ministerio de Turismo (Oficinas Gubernamentales) </v>
      </c>
      <c r="D114" s="132" t="s">
        <v>2476</v>
      </c>
      <c r="E114" s="133"/>
    </row>
    <row r="115" spans="1:5" ht="18" x14ac:dyDescent="0.25">
      <c r="A115" s="99" t="str">
        <f>VLOOKUP(B115,'[1]LISTADO ATM'!$A$2:$C$817,3,0)</f>
        <v>DISTRITO NACIONAL</v>
      </c>
      <c r="B115" s="99">
        <v>554</v>
      </c>
      <c r="C115" s="112" t="str">
        <f>VLOOKUP(B115,'[1]LISTADO ATM'!$A$2:$B$816,2,0)</f>
        <v xml:space="preserve">ATM Oficina Isabel La Católica I </v>
      </c>
      <c r="D115" s="132" t="s">
        <v>2476</v>
      </c>
      <c r="E115" s="133"/>
    </row>
    <row r="116" spans="1:5" ht="18" x14ac:dyDescent="0.25">
      <c r="A116" s="99" t="str">
        <f>VLOOKUP(B116,'[1]LISTADO ATM'!$A$2:$C$817,3,0)</f>
        <v>DISTRITO NACIONAL</v>
      </c>
      <c r="B116" s="99">
        <v>563</v>
      </c>
      <c r="C116" s="112" t="str">
        <f>VLOOKUP(B116,'[1]LISTADO ATM'!$A$2:$B$816,2,0)</f>
        <v xml:space="preserve">ATM Base Aérea San Isidro </v>
      </c>
      <c r="D116" s="132" t="s">
        <v>2476</v>
      </c>
      <c r="E116" s="133"/>
    </row>
    <row r="117" spans="1:5" ht="18" x14ac:dyDescent="0.25">
      <c r="A117" s="99" t="str">
        <f>VLOOKUP(B117,'[1]LISTADO ATM'!$A$2:$C$817,3,0)</f>
        <v>DISTRITO NACIONAL</v>
      </c>
      <c r="B117" s="99">
        <v>565</v>
      </c>
      <c r="C117" s="112" t="str">
        <f>VLOOKUP(B117,'[1]LISTADO ATM'!$A$2:$B$816,2,0)</f>
        <v xml:space="preserve">ATM S/M La Cadena Núñez de Cáceres </v>
      </c>
      <c r="D117" s="132" t="s">
        <v>2476</v>
      </c>
      <c r="E117" s="133"/>
    </row>
    <row r="118" spans="1:5" ht="18" x14ac:dyDescent="0.25">
      <c r="A118" s="99" t="str">
        <f>VLOOKUP(B118,'[1]LISTADO ATM'!$A$2:$C$817,3,0)</f>
        <v>DISTRITO NACIONAL</v>
      </c>
      <c r="B118" s="99">
        <v>583</v>
      </c>
      <c r="C118" s="112" t="str">
        <f>VLOOKUP(B118,'[1]LISTADO ATM'!$A$2:$B$816,2,0)</f>
        <v xml:space="preserve">ATM Ministerio Fuerzas Armadas I </v>
      </c>
      <c r="D118" s="132" t="s">
        <v>2476</v>
      </c>
      <c r="E118" s="133"/>
    </row>
    <row r="119" spans="1:5" ht="18" x14ac:dyDescent="0.25">
      <c r="A119" s="99" t="str">
        <f>VLOOKUP(B119,'[1]LISTADO ATM'!$A$2:$C$817,3,0)</f>
        <v>DISTRITO NACIONAL</v>
      </c>
      <c r="B119" s="99">
        <v>655</v>
      </c>
      <c r="C119" s="112" t="str">
        <f>VLOOKUP(B119,'[1]LISTADO ATM'!$A$2:$B$816,2,0)</f>
        <v>ATM Farmacia Sandra</v>
      </c>
      <c r="D119" s="132" t="s">
        <v>2476</v>
      </c>
      <c r="E119" s="133"/>
    </row>
    <row r="120" spans="1:5" ht="18" x14ac:dyDescent="0.25">
      <c r="A120" s="99" t="str">
        <f>VLOOKUP(B120,'[1]LISTADO ATM'!$A$2:$C$817,3,0)</f>
        <v>DISTRITO NACIONAL</v>
      </c>
      <c r="B120" s="99">
        <v>690</v>
      </c>
      <c r="C120" s="112" t="str">
        <f>VLOOKUP(B120,'[1]LISTADO ATM'!$A$2:$B$816,2,0)</f>
        <v>ATM Eco Petroleo Esperanza</v>
      </c>
      <c r="D120" s="132" t="s">
        <v>2476</v>
      </c>
      <c r="E120" s="133"/>
    </row>
    <row r="121" spans="1:5" ht="18" x14ac:dyDescent="0.25">
      <c r="A121" s="99" t="str">
        <f>VLOOKUP(B121,'[1]LISTADO ATM'!$A$2:$C$817,3,0)</f>
        <v>DISTRITO NACIONAL</v>
      </c>
      <c r="B121" s="99">
        <v>698</v>
      </c>
      <c r="C121" s="112" t="str">
        <f>VLOOKUP(B121,'[1]LISTADO ATM'!$A$2:$B$816,2,0)</f>
        <v>ATM Parador Bellamar</v>
      </c>
      <c r="D121" s="132" t="s">
        <v>2476</v>
      </c>
      <c r="E121" s="133"/>
    </row>
    <row r="122" spans="1:5" ht="18" x14ac:dyDescent="0.25">
      <c r="A122" s="99" t="str">
        <f>VLOOKUP(B122,'[1]LISTADO ATM'!$A$2:$C$817,3,0)</f>
        <v>NORTE</v>
      </c>
      <c r="B122" s="99">
        <v>746</v>
      </c>
      <c r="C122" s="112" t="str">
        <f>VLOOKUP(B122,'[1]LISTADO ATM'!$A$2:$B$816,2,0)</f>
        <v xml:space="preserve">ATM Oficina Las Terrenas </v>
      </c>
      <c r="D122" s="132" t="s">
        <v>2476</v>
      </c>
      <c r="E122" s="133"/>
    </row>
    <row r="123" spans="1:5" ht="18" x14ac:dyDescent="0.25">
      <c r="A123" s="99" t="str">
        <f>VLOOKUP(B123,'[1]LISTADO ATM'!$A$2:$C$817,3,0)</f>
        <v>ESTE</v>
      </c>
      <c r="B123" s="99">
        <v>776</v>
      </c>
      <c r="C123" s="112" t="str">
        <f>VLOOKUP(B123,'[1]LISTADO ATM'!$A$2:$B$816,2,0)</f>
        <v xml:space="preserve">ATM Oficina Monte Plata </v>
      </c>
      <c r="D123" s="132" t="s">
        <v>2476</v>
      </c>
      <c r="E123" s="133"/>
    </row>
    <row r="124" spans="1:5" ht="18" x14ac:dyDescent="0.25">
      <c r="A124" s="99" t="str">
        <f>VLOOKUP(B124,'[1]LISTADO ATM'!$A$2:$C$817,3,0)</f>
        <v>DISTRITO NACIONAL</v>
      </c>
      <c r="B124" s="99">
        <v>815</v>
      </c>
      <c r="C124" s="112" t="str">
        <f>VLOOKUP(B124,'[1]LISTADO ATM'!$A$2:$B$816,2,0)</f>
        <v xml:space="preserve">ATM Oficina Atalaya del Mar </v>
      </c>
      <c r="D124" s="132" t="s">
        <v>2500</v>
      </c>
      <c r="E124" s="133"/>
    </row>
    <row r="125" spans="1:5" ht="18" x14ac:dyDescent="0.25">
      <c r="A125" s="99" t="str">
        <f>VLOOKUP(B125,'[1]LISTADO ATM'!$A$2:$C$817,3,0)</f>
        <v>ESTE</v>
      </c>
      <c r="B125" s="99">
        <v>838</v>
      </c>
      <c r="C125" s="112" t="str">
        <f>VLOOKUP(B125,'[1]LISTADO ATM'!$A$2:$B$816,2,0)</f>
        <v xml:space="preserve">ATM UNP Consuelo </v>
      </c>
      <c r="D125" s="132" t="s">
        <v>2500</v>
      </c>
      <c r="E125" s="133"/>
    </row>
    <row r="126" spans="1:5" ht="18" x14ac:dyDescent="0.25">
      <c r="A126" s="99" t="str">
        <f>VLOOKUP(B126,'[1]LISTADO ATM'!$A$2:$C$817,3,0)</f>
        <v>DISTRITO NACIONAL</v>
      </c>
      <c r="B126" s="99">
        <v>883</v>
      </c>
      <c r="C126" s="112" t="str">
        <f>VLOOKUP(B126,'[1]LISTADO ATM'!$A$2:$B$816,2,0)</f>
        <v xml:space="preserve">ATM Oficina Filadelfia Plaza </v>
      </c>
      <c r="D126" s="132" t="s">
        <v>2500</v>
      </c>
      <c r="E126" s="133"/>
    </row>
    <row r="127" spans="1:5" ht="18" x14ac:dyDescent="0.25">
      <c r="A127" s="99" t="str">
        <f>VLOOKUP(B127,'[1]LISTADO ATM'!$A$2:$C$817,3,0)</f>
        <v>NORTE</v>
      </c>
      <c r="B127" s="99">
        <v>910</v>
      </c>
      <c r="C127" s="112" t="str">
        <f>VLOOKUP(B127,'[1]LISTADO ATM'!$A$2:$B$816,2,0)</f>
        <v xml:space="preserve">ATM Oficina El Sol II (Santiago) </v>
      </c>
      <c r="D127" s="132" t="s">
        <v>2500</v>
      </c>
      <c r="E127" s="133"/>
    </row>
    <row r="128" spans="1:5" ht="18" x14ac:dyDescent="0.25">
      <c r="A128" s="99" t="str">
        <f>VLOOKUP(B128,'[1]LISTADO ATM'!$A$2:$C$817,3,0)</f>
        <v>DISTRITO NACIONAL</v>
      </c>
      <c r="B128" s="99">
        <v>911</v>
      </c>
      <c r="C128" s="112" t="str">
        <f>VLOOKUP(B128,'[1]LISTADO ATM'!$A$2:$B$816,2,0)</f>
        <v xml:space="preserve">ATM Oficina Venezuela II </v>
      </c>
      <c r="D128" s="132" t="s">
        <v>2500</v>
      </c>
      <c r="E128" s="133"/>
    </row>
    <row r="129" spans="1:5" ht="18" x14ac:dyDescent="0.25">
      <c r="A129" s="99" t="str">
        <f>VLOOKUP(B129,'[1]LISTADO ATM'!$A$2:$C$817,3,0)</f>
        <v>DISTRITO NACIONAL</v>
      </c>
      <c r="B129" s="99">
        <v>918</v>
      </c>
      <c r="C129" s="112" t="str">
        <f>VLOOKUP(B129,'[1]LISTADO ATM'!$A$2:$B$816,2,0)</f>
        <v xml:space="preserve">ATM S/M Liverpool de la Jacobo Majluta </v>
      </c>
      <c r="D129" s="132" t="s">
        <v>2500</v>
      </c>
      <c r="E129" s="133"/>
    </row>
    <row r="130" spans="1:5" ht="18" x14ac:dyDescent="0.25">
      <c r="A130" s="99" t="str">
        <f>VLOOKUP(B130,'[1]LISTADO ATM'!$A$2:$C$817,3,0)</f>
        <v>DISTRITO NACIONAL</v>
      </c>
      <c r="B130" s="99">
        <v>938</v>
      </c>
      <c r="C130" s="112" t="str">
        <f>VLOOKUP(B130,'[1]LISTADO ATM'!$A$2:$B$816,2,0)</f>
        <v xml:space="preserve">ATM Autobanco Oficina Filadelfia Plaza </v>
      </c>
      <c r="D130" s="132" t="s">
        <v>2476</v>
      </c>
      <c r="E130" s="133"/>
    </row>
    <row r="131" spans="1:5" ht="18" x14ac:dyDescent="0.25">
      <c r="A131" s="99" t="str">
        <f>VLOOKUP(B131,'[1]LISTADO ATM'!$A$2:$C$817,3,0)</f>
        <v>DISTRITO NACIONAL</v>
      </c>
      <c r="B131" s="99">
        <v>949</v>
      </c>
      <c r="C131" s="112" t="str">
        <f>VLOOKUP(B131,'[1]LISTADO ATM'!$A$2:$B$816,2,0)</f>
        <v xml:space="preserve">ATM S/M Bravo San Isidro Coral Mall </v>
      </c>
      <c r="D131" s="132" t="s">
        <v>2500</v>
      </c>
      <c r="E131" s="133"/>
    </row>
    <row r="132" spans="1:5" ht="18" x14ac:dyDescent="0.25">
      <c r="A132" s="99" t="str">
        <f>VLOOKUP(B132,'[1]LISTADO ATM'!$A$2:$C$817,3,0)</f>
        <v>DISTRITO NACIONAL</v>
      </c>
      <c r="B132" s="99">
        <v>980</v>
      </c>
      <c r="C132" s="112" t="str">
        <f>VLOOKUP(B132,'[1]LISTADO ATM'!$A$2:$B$816,2,0)</f>
        <v xml:space="preserve">ATM Oficina Bella Vista Mall II </v>
      </c>
      <c r="D132" s="132" t="s">
        <v>2476</v>
      </c>
      <c r="E132" s="133"/>
    </row>
    <row r="133" spans="1:5" ht="18" x14ac:dyDescent="0.25">
      <c r="A133" s="99" t="str">
        <f>VLOOKUP(B133,'[1]LISTADO ATM'!$A$2:$C$817,3,0)</f>
        <v>DISTRITO NACIONAL</v>
      </c>
      <c r="B133" s="99">
        <v>793</v>
      </c>
      <c r="C133" s="112" t="str">
        <f>VLOOKUP(B133,'[1]LISTADO ATM'!$A$2:$B$816,2,0)</f>
        <v xml:space="preserve">ATM Centro de Caja Agora Mall </v>
      </c>
      <c r="D133" s="132" t="s">
        <v>2476</v>
      </c>
      <c r="E133" s="133"/>
    </row>
    <row r="134" spans="1:5" ht="18" x14ac:dyDescent="0.25">
      <c r="A134" s="99" t="str">
        <f>VLOOKUP(B134,'[1]LISTADO ATM'!$A$2:$C$817,3,0)</f>
        <v>ESTE</v>
      </c>
      <c r="B134" s="99">
        <v>211</v>
      </c>
      <c r="C134" s="112" t="str">
        <f>VLOOKUP(B134,'[1]LISTADO ATM'!$A$2:$B$816,2,0)</f>
        <v xml:space="preserve">ATM Oficina La Romana I </v>
      </c>
      <c r="D134" s="132" t="s">
        <v>2476</v>
      </c>
      <c r="E134" s="133"/>
    </row>
    <row r="135" spans="1:5" ht="18" x14ac:dyDescent="0.25">
      <c r="A135" s="99" t="e">
        <f>VLOOKUP(B135,'[1]LISTADO ATM'!$A$2:$C$817,3,0)</f>
        <v>#N/A</v>
      </c>
      <c r="B135" s="99"/>
      <c r="C135" s="112" t="e">
        <f>VLOOKUP(B135,'[1]LISTADO ATM'!$A$2:$B$816,2,0)</f>
        <v>#N/A</v>
      </c>
      <c r="D135" s="162"/>
      <c r="E135" s="163"/>
    </row>
    <row r="136" spans="1:5" ht="18" x14ac:dyDescent="0.25">
      <c r="A136" s="99" t="e">
        <f>VLOOKUP(B136,'[1]LISTADO ATM'!$A$2:$C$817,3,0)</f>
        <v>#N/A</v>
      </c>
      <c r="B136" s="99"/>
      <c r="C136" s="112" t="e">
        <f>VLOOKUP(B136,'[1]LISTADO ATM'!$A$2:$B$816,2,0)</f>
        <v>#N/A</v>
      </c>
      <c r="D136" s="162"/>
      <c r="E136" s="163"/>
    </row>
    <row r="137" spans="1:5" ht="18" x14ac:dyDescent="0.25">
      <c r="A137" s="99" t="e">
        <f>VLOOKUP(B137,'[1]LISTADO ATM'!$A$2:$C$817,3,0)</f>
        <v>#N/A</v>
      </c>
      <c r="B137" s="99"/>
      <c r="C137" s="112" t="e">
        <f>VLOOKUP(B137,'[1]LISTADO ATM'!$A$2:$B$816,2,0)</f>
        <v>#N/A</v>
      </c>
      <c r="D137" s="162"/>
      <c r="E137" s="163"/>
    </row>
    <row r="138" spans="1:5" ht="18" x14ac:dyDescent="0.25">
      <c r="A138" s="99" t="e">
        <f>VLOOKUP(B138,'[1]LISTADO ATM'!$A$2:$C$817,3,0)</f>
        <v>#N/A</v>
      </c>
      <c r="B138" s="99"/>
      <c r="C138" s="112" t="e">
        <f>VLOOKUP(B138,'[1]LISTADO ATM'!$A$2:$B$816,2,0)</f>
        <v>#N/A</v>
      </c>
      <c r="D138" s="162"/>
      <c r="E138" s="163"/>
    </row>
    <row r="139" spans="1:5" ht="18.75" thickBot="1" x14ac:dyDescent="0.3">
      <c r="A139" s="99" t="e">
        <f>VLOOKUP(B139,'[1]LISTADO ATM'!$A$2:$C$817,3,0)</f>
        <v>#N/A</v>
      </c>
      <c r="B139" s="99"/>
      <c r="C139" s="112" t="e">
        <f>VLOOKUP(B139,'[1]LISTADO ATM'!$A$2:$B$816,2,0)</f>
        <v>#N/A</v>
      </c>
      <c r="D139" s="162"/>
      <c r="E139" s="163"/>
    </row>
    <row r="140" spans="1:5" ht="18.75" thickBot="1" x14ac:dyDescent="0.3">
      <c r="A140" s="95" t="s">
        <v>2428</v>
      </c>
      <c r="B140" s="122">
        <f>COUNT(B107:B139)</f>
        <v>28</v>
      </c>
      <c r="C140" s="115"/>
      <c r="D140" s="93"/>
      <c r="E140" s="94"/>
    </row>
  </sheetData>
  <mergeCells count="39">
    <mergeCell ref="D131:E131"/>
    <mergeCell ref="D132:E132"/>
    <mergeCell ref="D133:E133"/>
    <mergeCell ref="D134:E134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7:E107"/>
    <mergeCell ref="D108:E108"/>
    <mergeCell ref="D109:E109"/>
    <mergeCell ref="D110:E110"/>
    <mergeCell ref="A90:E90"/>
    <mergeCell ref="A102:B102"/>
    <mergeCell ref="A103:B103"/>
    <mergeCell ref="A105:E105"/>
    <mergeCell ref="D106:E106"/>
    <mergeCell ref="A1:E1"/>
    <mergeCell ref="A2:E2"/>
    <mergeCell ref="A3:E3"/>
    <mergeCell ref="A8:E8"/>
    <mergeCell ref="C62:E62"/>
    <mergeCell ref="A64:E64"/>
  </mergeCells>
  <phoneticPr fontId="47" type="noConversion"/>
  <conditionalFormatting sqref="E107">
    <cfRule type="duplicateValues" dxfId="187" priority="131"/>
  </conditionalFormatting>
  <conditionalFormatting sqref="E140 E88:E90 E100:E106 E1:E9 E62:E64 E92">
    <cfRule type="duplicateValues" dxfId="186" priority="132"/>
  </conditionalFormatting>
  <conditionalFormatting sqref="B89:B90 B101:B105 B63:B64 B66:B67 B92:B93 B10:B61 B1:B8">
    <cfRule type="duplicateValues" dxfId="185" priority="133"/>
    <cfRule type="duplicateValues" dxfId="184" priority="134"/>
  </conditionalFormatting>
  <conditionalFormatting sqref="E67">
    <cfRule type="duplicateValues" dxfId="183" priority="130"/>
  </conditionalFormatting>
  <conditionalFormatting sqref="E93">
    <cfRule type="duplicateValues" dxfId="182" priority="136"/>
  </conditionalFormatting>
  <conditionalFormatting sqref="E108">
    <cfRule type="duplicateValues" dxfId="181" priority="128"/>
  </conditionalFormatting>
  <conditionalFormatting sqref="E10">
    <cfRule type="duplicateValues" dxfId="180" priority="127"/>
  </conditionalFormatting>
  <conditionalFormatting sqref="E140 E1:E108">
    <cfRule type="duplicateValues" dxfId="179" priority="126"/>
  </conditionalFormatting>
  <conditionalFormatting sqref="E11">
    <cfRule type="duplicateValues" dxfId="178" priority="125"/>
  </conditionalFormatting>
  <conditionalFormatting sqref="E12">
    <cfRule type="duplicateValues" dxfId="177" priority="124"/>
  </conditionalFormatting>
  <conditionalFormatting sqref="E13">
    <cfRule type="duplicateValues" dxfId="176" priority="123"/>
  </conditionalFormatting>
  <conditionalFormatting sqref="E14">
    <cfRule type="duplicateValues" dxfId="175" priority="122"/>
  </conditionalFormatting>
  <conditionalFormatting sqref="E15">
    <cfRule type="duplicateValues" dxfId="174" priority="121"/>
  </conditionalFormatting>
  <conditionalFormatting sqref="E16">
    <cfRule type="duplicateValues" dxfId="173" priority="120"/>
  </conditionalFormatting>
  <conditionalFormatting sqref="E17">
    <cfRule type="duplicateValues" dxfId="172" priority="119"/>
  </conditionalFormatting>
  <conditionalFormatting sqref="E18">
    <cfRule type="duplicateValues" dxfId="171" priority="118"/>
  </conditionalFormatting>
  <conditionalFormatting sqref="E18">
    <cfRule type="duplicateValues" dxfId="170" priority="117"/>
  </conditionalFormatting>
  <conditionalFormatting sqref="E19:E20">
    <cfRule type="duplicateValues" dxfId="169" priority="116"/>
  </conditionalFormatting>
  <conditionalFormatting sqref="E23">
    <cfRule type="duplicateValues" dxfId="168" priority="114"/>
  </conditionalFormatting>
  <conditionalFormatting sqref="E22">
    <cfRule type="duplicateValues" dxfId="167" priority="115"/>
  </conditionalFormatting>
  <conditionalFormatting sqref="E24">
    <cfRule type="duplicateValues" dxfId="166" priority="112"/>
  </conditionalFormatting>
  <conditionalFormatting sqref="E25:E27">
    <cfRule type="duplicateValues" dxfId="165" priority="113"/>
  </conditionalFormatting>
  <conditionalFormatting sqref="E28">
    <cfRule type="duplicateValues" dxfId="164" priority="111"/>
  </conditionalFormatting>
  <conditionalFormatting sqref="E29:E32">
    <cfRule type="duplicateValues" dxfId="163" priority="110"/>
  </conditionalFormatting>
  <conditionalFormatting sqref="E33:E34">
    <cfRule type="duplicateValues" dxfId="162" priority="109"/>
  </conditionalFormatting>
  <conditionalFormatting sqref="E35">
    <cfRule type="duplicateValues" dxfId="161" priority="108"/>
  </conditionalFormatting>
  <conditionalFormatting sqref="E36">
    <cfRule type="duplicateValues" dxfId="160" priority="107"/>
  </conditionalFormatting>
  <conditionalFormatting sqref="E37:E39">
    <cfRule type="duplicateValues" dxfId="159" priority="106"/>
  </conditionalFormatting>
  <conditionalFormatting sqref="E40:E42">
    <cfRule type="duplicateValues" dxfId="158" priority="105"/>
  </conditionalFormatting>
  <conditionalFormatting sqref="E40:E42">
    <cfRule type="duplicateValues" dxfId="157" priority="104"/>
  </conditionalFormatting>
  <conditionalFormatting sqref="E109">
    <cfRule type="duplicateValues" dxfId="156" priority="103"/>
  </conditionalFormatting>
  <conditionalFormatting sqref="E109">
    <cfRule type="duplicateValues" dxfId="155" priority="102"/>
  </conditionalFormatting>
  <conditionalFormatting sqref="E110">
    <cfRule type="duplicateValues" dxfId="154" priority="99"/>
  </conditionalFormatting>
  <conditionalFormatting sqref="E110">
    <cfRule type="duplicateValues" dxfId="153" priority="98"/>
  </conditionalFormatting>
  <conditionalFormatting sqref="E111">
    <cfRule type="duplicateValues" dxfId="152" priority="97"/>
  </conditionalFormatting>
  <conditionalFormatting sqref="E111">
    <cfRule type="duplicateValues" dxfId="151" priority="96"/>
  </conditionalFormatting>
  <conditionalFormatting sqref="E112">
    <cfRule type="duplicateValues" dxfId="150" priority="95"/>
  </conditionalFormatting>
  <conditionalFormatting sqref="E112">
    <cfRule type="duplicateValues" dxfId="149" priority="94"/>
  </conditionalFormatting>
  <conditionalFormatting sqref="E113">
    <cfRule type="duplicateValues" dxfId="148" priority="93"/>
  </conditionalFormatting>
  <conditionalFormatting sqref="E113">
    <cfRule type="duplicateValues" dxfId="147" priority="92"/>
  </conditionalFormatting>
  <conditionalFormatting sqref="E114">
    <cfRule type="duplicateValues" dxfId="146" priority="91"/>
  </conditionalFormatting>
  <conditionalFormatting sqref="E114">
    <cfRule type="duplicateValues" dxfId="145" priority="90"/>
  </conditionalFormatting>
  <conditionalFormatting sqref="E115">
    <cfRule type="duplicateValues" dxfId="144" priority="89"/>
  </conditionalFormatting>
  <conditionalFormatting sqref="E115">
    <cfRule type="duplicateValues" dxfId="143" priority="88"/>
  </conditionalFormatting>
  <conditionalFormatting sqref="E116">
    <cfRule type="duplicateValues" dxfId="142" priority="87"/>
  </conditionalFormatting>
  <conditionalFormatting sqref="E116">
    <cfRule type="duplicateValues" dxfId="141" priority="86"/>
  </conditionalFormatting>
  <conditionalFormatting sqref="E117">
    <cfRule type="duplicateValues" dxfId="140" priority="85"/>
  </conditionalFormatting>
  <conditionalFormatting sqref="E117">
    <cfRule type="duplicateValues" dxfId="139" priority="84"/>
  </conditionalFormatting>
  <conditionalFormatting sqref="E118">
    <cfRule type="duplicateValues" dxfId="138" priority="83"/>
  </conditionalFormatting>
  <conditionalFormatting sqref="E118">
    <cfRule type="duplicateValues" dxfId="137" priority="82"/>
  </conditionalFormatting>
  <conditionalFormatting sqref="E119">
    <cfRule type="duplicateValues" dxfId="136" priority="81"/>
  </conditionalFormatting>
  <conditionalFormatting sqref="E119">
    <cfRule type="duplicateValues" dxfId="135" priority="80"/>
  </conditionalFormatting>
  <conditionalFormatting sqref="E120">
    <cfRule type="duplicateValues" dxfId="134" priority="79"/>
  </conditionalFormatting>
  <conditionalFormatting sqref="E120">
    <cfRule type="duplicateValues" dxfId="133" priority="78"/>
  </conditionalFormatting>
  <conditionalFormatting sqref="E121">
    <cfRule type="duplicateValues" dxfId="132" priority="77"/>
  </conditionalFormatting>
  <conditionalFormatting sqref="E121">
    <cfRule type="duplicateValues" dxfId="131" priority="76"/>
  </conditionalFormatting>
  <conditionalFormatting sqref="E122">
    <cfRule type="duplicateValues" dxfId="130" priority="75"/>
  </conditionalFormatting>
  <conditionalFormatting sqref="E122">
    <cfRule type="duplicateValues" dxfId="129" priority="74"/>
  </conditionalFormatting>
  <conditionalFormatting sqref="E123">
    <cfRule type="duplicateValues" dxfId="128" priority="73"/>
  </conditionalFormatting>
  <conditionalFormatting sqref="E123">
    <cfRule type="duplicateValues" dxfId="127" priority="72"/>
  </conditionalFormatting>
  <conditionalFormatting sqref="E124">
    <cfRule type="duplicateValues" dxfId="126" priority="71"/>
  </conditionalFormatting>
  <conditionalFormatting sqref="E124">
    <cfRule type="duplicateValues" dxfId="125" priority="70"/>
  </conditionalFormatting>
  <conditionalFormatting sqref="E125">
    <cfRule type="duplicateValues" dxfId="124" priority="69"/>
  </conditionalFormatting>
  <conditionalFormatting sqref="E125">
    <cfRule type="duplicateValues" dxfId="123" priority="68"/>
  </conditionalFormatting>
  <conditionalFormatting sqref="E126">
    <cfRule type="duplicateValues" dxfId="122" priority="67"/>
  </conditionalFormatting>
  <conditionalFormatting sqref="E126">
    <cfRule type="duplicateValues" dxfId="121" priority="66"/>
  </conditionalFormatting>
  <conditionalFormatting sqref="E127">
    <cfRule type="duplicateValues" dxfId="120" priority="65"/>
  </conditionalFormatting>
  <conditionalFormatting sqref="E127">
    <cfRule type="duplicateValues" dxfId="119" priority="64"/>
  </conditionalFormatting>
  <conditionalFormatting sqref="E128">
    <cfRule type="duplicateValues" dxfId="118" priority="63"/>
  </conditionalFormatting>
  <conditionalFormatting sqref="E128">
    <cfRule type="duplicateValues" dxfId="117" priority="62"/>
  </conditionalFormatting>
  <conditionalFormatting sqref="E129">
    <cfRule type="duplicateValues" dxfId="116" priority="61"/>
  </conditionalFormatting>
  <conditionalFormatting sqref="E129">
    <cfRule type="duplicateValues" dxfId="115" priority="60"/>
  </conditionalFormatting>
  <conditionalFormatting sqref="E130">
    <cfRule type="duplicateValues" dxfId="114" priority="59"/>
  </conditionalFormatting>
  <conditionalFormatting sqref="E130">
    <cfRule type="duplicateValues" dxfId="113" priority="58"/>
  </conditionalFormatting>
  <conditionalFormatting sqref="E131">
    <cfRule type="duplicateValues" dxfId="112" priority="57"/>
  </conditionalFormatting>
  <conditionalFormatting sqref="E131">
    <cfRule type="duplicateValues" dxfId="111" priority="56"/>
  </conditionalFormatting>
  <conditionalFormatting sqref="E132 E135:E139">
    <cfRule type="duplicateValues" dxfId="110" priority="55"/>
  </conditionalFormatting>
  <conditionalFormatting sqref="E132">
    <cfRule type="duplicateValues" dxfId="109" priority="54"/>
  </conditionalFormatting>
  <conditionalFormatting sqref="E44:E50">
    <cfRule type="duplicateValues" dxfId="108" priority="53"/>
  </conditionalFormatting>
  <conditionalFormatting sqref="E45">
    <cfRule type="duplicateValues" dxfId="107" priority="52"/>
  </conditionalFormatting>
  <conditionalFormatting sqref="E46">
    <cfRule type="duplicateValues" dxfId="106" priority="51"/>
  </conditionalFormatting>
  <conditionalFormatting sqref="E47">
    <cfRule type="duplicateValues" dxfId="105" priority="50"/>
  </conditionalFormatting>
  <conditionalFormatting sqref="E48">
    <cfRule type="duplicateValues" dxfId="104" priority="49"/>
  </conditionalFormatting>
  <conditionalFormatting sqref="E49">
    <cfRule type="duplicateValues" dxfId="103" priority="48"/>
  </conditionalFormatting>
  <conditionalFormatting sqref="E50">
    <cfRule type="duplicateValues" dxfId="102" priority="47"/>
  </conditionalFormatting>
  <conditionalFormatting sqref="E52">
    <cfRule type="duplicateValues" dxfId="101" priority="46"/>
  </conditionalFormatting>
  <conditionalFormatting sqref="E53">
    <cfRule type="duplicateValues" dxfId="100" priority="45"/>
  </conditionalFormatting>
  <conditionalFormatting sqref="E54">
    <cfRule type="duplicateValues" dxfId="99" priority="44"/>
  </conditionalFormatting>
  <conditionalFormatting sqref="E55">
    <cfRule type="duplicateValues" dxfId="98" priority="43"/>
  </conditionalFormatting>
  <conditionalFormatting sqref="E56">
    <cfRule type="duplicateValues" dxfId="97" priority="42"/>
  </conditionalFormatting>
  <conditionalFormatting sqref="E57">
    <cfRule type="duplicateValues" dxfId="96" priority="41"/>
  </conditionalFormatting>
  <conditionalFormatting sqref="E58">
    <cfRule type="duplicateValues" dxfId="95" priority="40"/>
  </conditionalFormatting>
  <conditionalFormatting sqref="E60">
    <cfRule type="duplicateValues" dxfId="94" priority="39"/>
  </conditionalFormatting>
  <conditionalFormatting sqref="E61">
    <cfRule type="duplicateValues" dxfId="93" priority="38"/>
  </conditionalFormatting>
  <conditionalFormatting sqref="E66 E11:E61">
    <cfRule type="duplicateValues" dxfId="92" priority="137"/>
  </conditionalFormatting>
  <conditionalFormatting sqref="B68:B87">
    <cfRule type="duplicateValues" dxfId="91" priority="138"/>
    <cfRule type="duplicateValues" dxfId="90" priority="139"/>
  </conditionalFormatting>
  <conditionalFormatting sqref="B68:B87">
    <cfRule type="duplicateValues" dxfId="89" priority="140"/>
  </conditionalFormatting>
  <conditionalFormatting sqref="E68:E87">
    <cfRule type="duplicateValues" dxfId="88" priority="141"/>
  </conditionalFormatting>
  <conditionalFormatting sqref="E94:E99">
    <cfRule type="duplicateValues" dxfId="87" priority="142"/>
  </conditionalFormatting>
  <conditionalFormatting sqref="B94:B99">
    <cfRule type="duplicateValues" dxfId="86" priority="143"/>
    <cfRule type="duplicateValues" dxfId="85" priority="144"/>
  </conditionalFormatting>
  <conditionalFormatting sqref="B94:B99">
    <cfRule type="duplicateValues" dxfId="84" priority="145"/>
  </conditionalFormatting>
  <conditionalFormatting sqref="E51:E61">
    <cfRule type="duplicateValues" dxfId="83" priority="148"/>
  </conditionalFormatting>
  <conditionalFormatting sqref="E59:E61">
    <cfRule type="duplicateValues" dxfId="82" priority="149"/>
  </conditionalFormatting>
  <conditionalFormatting sqref="E133">
    <cfRule type="duplicateValues" dxfId="81" priority="36"/>
  </conditionalFormatting>
  <conditionalFormatting sqref="E133">
    <cfRule type="duplicateValues" dxfId="80" priority="35"/>
  </conditionalFormatting>
  <conditionalFormatting sqref="E134">
    <cfRule type="duplicateValues" dxfId="79" priority="32"/>
  </conditionalFormatting>
  <conditionalFormatting sqref="E134">
    <cfRule type="duplicateValues" dxfId="78" priority="31"/>
  </conditionalFormatting>
  <conditionalFormatting sqref="B1:B1048576">
    <cfRule type="duplicateValues" dxfId="77" priority="1"/>
  </conditionalFormatting>
  <conditionalFormatting sqref="B89:B90 B101:B105 B63:B64 B66:B67 B92:B93 B10:B61 B1:B8 B107:B139">
    <cfRule type="duplicateValues" dxfId="76" priority="351267"/>
  </conditionalFormatting>
  <conditionalFormatting sqref="B1:B140">
    <cfRule type="duplicateValues" dxfId="75" priority="351276"/>
  </conditionalFormatting>
  <conditionalFormatting sqref="B107:B139">
    <cfRule type="duplicateValues" dxfId="74" priority="351280"/>
    <cfRule type="duplicateValues" dxfId="73" priority="35128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2021-01-30T01:03:55Z</dcterms:modified>
</cp:coreProperties>
</file>