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REPORTE!$A$4:$Q$191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16" l="1"/>
  <c r="B101" i="16"/>
  <c r="C58" i="16"/>
  <c r="C59" i="16"/>
  <c r="C60" i="16"/>
  <c r="C61" i="16"/>
  <c r="C62" i="16"/>
  <c r="C63" i="16"/>
  <c r="C64" i="16"/>
  <c r="A58" i="16"/>
  <c r="A59" i="16"/>
  <c r="A60" i="16"/>
  <c r="A61" i="16"/>
  <c r="A62" i="16"/>
  <c r="A63" i="16"/>
  <c r="A64" i="16"/>
  <c r="B65" i="16"/>
  <c r="C53" i="16"/>
  <c r="C54" i="16"/>
  <c r="C55" i="16"/>
  <c r="C56" i="16"/>
  <c r="C57" i="16"/>
  <c r="A53" i="16"/>
  <c r="A54" i="16"/>
  <c r="A55" i="16"/>
  <c r="A56" i="16"/>
  <c r="A57" i="16"/>
  <c r="C111" i="16"/>
  <c r="C112" i="16"/>
  <c r="C113" i="16"/>
  <c r="C114" i="16"/>
  <c r="C115" i="16"/>
  <c r="C116" i="16"/>
  <c r="C117" i="16"/>
  <c r="A111" i="16"/>
  <c r="A112" i="16"/>
  <c r="A113" i="16"/>
  <c r="A114" i="16"/>
  <c r="A115" i="16"/>
  <c r="A116" i="16"/>
  <c r="A117" i="16"/>
  <c r="C95" i="16"/>
  <c r="C96" i="16"/>
  <c r="C97" i="16"/>
  <c r="C98" i="16"/>
  <c r="C99" i="16"/>
  <c r="C100" i="16"/>
  <c r="A94" i="16"/>
  <c r="A95" i="16"/>
  <c r="A96" i="16"/>
  <c r="A97" i="16"/>
  <c r="A98" i="16"/>
  <c r="A99" i="16"/>
  <c r="A100" i="16"/>
  <c r="B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21" i="16" l="1"/>
  <c r="A93" i="1"/>
  <c r="A148" i="1"/>
  <c r="A103" i="1"/>
  <c r="A149" i="1"/>
  <c r="A164" i="1"/>
  <c r="A150" i="1"/>
  <c r="A151" i="1"/>
  <c r="A152" i="1"/>
  <c r="A53" i="1"/>
  <c r="A188" i="1"/>
  <c r="A54" i="1"/>
  <c r="A55" i="1"/>
  <c r="A56" i="1"/>
  <c r="A102" i="1"/>
  <c r="A189" i="1"/>
  <c r="A57" i="1"/>
  <c r="A34" i="1"/>
  <c r="A190" i="1"/>
  <c r="A191" i="1"/>
  <c r="A180" i="1"/>
  <c r="A153" i="1"/>
  <c r="A165" i="1"/>
  <c r="A166" i="1"/>
  <c r="A167" i="1"/>
  <c r="A168" i="1"/>
  <c r="A97" i="1"/>
  <c r="A169" i="1"/>
  <c r="A170" i="1"/>
  <c r="A98" i="1"/>
  <c r="A171" i="1"/>
  <c r="A172" i="1"/>
  <c r="A11" i="1"/>
  <c r="A12" i="1"/>
  <c r="A13" i="1"/>
  <c r="A14" i="1"/>
  <c r="A15" i="1"/>
  <c r="A16" i="1"/>
  <c r="A17" i="1"/>
  <c r="A18" i="1"/>
  <c r="A19" i="1"/>
  <c r="F93" i="1"/>
  <c r="G93" i="1"/>
  <c r="H93" i="1"/>
  <c r="I93" i="1"/>
  <c r="J93" i="1"/>
  <c r="K93" i="1"/>
  <c r="F148" i="1"/>
  <c r="G148" i="1"/>
  <c r="H148" i="1"/>
  <c r="I148" i="1"/>
  <c r="J148" i="1"/>
  <c r="K148" i="1"/>
  <c r="F103" i="1"/>
  <c r="G103" i="1"/>
  <c r="H103" i="1"/>
  <c r="I103" i="1"/>
  <c r="J103" i="1"/>
  <c r="K103" i="1"/>
  <c r="F149" i="1"/>
  <c r="G149" i="1"/>
  <c r="H149" i="1"/>
  <c r="I149" i="1"/>
  <c r="J149" i="1"/>
  <c r="K149" i="1"/>
  <c r="F164" i="1"/>
  <c r="G164" i="1"/>
  <c r="H164" i="1"/>
  <c r="I164" i="1"/>
  <c r="J164" i="1"/>
  <c r="K164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53" i="1"/>
  <c r="G53" i="1"/>
  <c r="H53" i="1"/>
  <c r="I53" i="1"/>
  <c r="J53" i="1"/>
  <c r="K53" i="1"/>
  <c r="F188" i="1"/>
  <c r="G188" i="1"/>
  <c r="H188" i="1"/>
  <c r="I188" i="1"/>
  <c r="J188" i="1"/>
  <c r="K188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102" i="1"/>
  <c r="G102" i="1"/>
  <c r="H102" i="1"/>
  <c r="I102" i="1"/>
  <c r="J102" i="1"/>
  <c r="K102" i="1"/>
  <c r="F189" i="1"/>
  <c r="G189" i="1"/>
  <c r="H189" i="1"/>
  <c r="I189" i="1"/>
  <c r="J189" i="1"/>
  <c r="K189" i="1"/>
  <c r="F57" i="1"/>
  <c r="G57" i="1"/>
  <c r="H57" i="1"/>
  <c r="I57" i="1"/>
  <c r="J57" i="1"/>
  <c r="K57" i="1"/>
  <c r="F34" i="1"/>
  <c r="G34" i="1"/>
  <c r="H34" i="1"/>
  <c r="I34" i="1"/>
  <c r="J34" i="1"/>
  <c r="K34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80" i="1"/>
  <c r="G180" i="1"/>
  <c r="H180" i="1"/>
  <c r="I180" i="1"/>
  <c r="J180" i="1"/>
  <c r="K180" i="1"/>
  <c r="F153" i="1"/>
  <c r="G153" i="1"/>
  <c r="H153" i="1"/>
  <c r="I153" i="1"/>
  <c r="J153" i="1"/>
  <c r="K153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97" i="1"/>
  <c r="G97" i="1"/>
  <c r="H97" i="1"/>
  <c r="I97" i="1"/>
  <c r="J97" i="1"/>
  <c r="K97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98" i="1"/>
  <c r="G98" i="1"/>
  <c r="H98" i="1"/>
  <c r="I98" i="1"/>
  <c r="J98" i="1"/>
  <c r="K98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65" i="1"/>
  <c r="A66" i="1"/>
  <c r="A50" i="1"/>
  <c r="A51" i="1"/>
  <c r="A95" i="1"/>
  <c r="A141" i="1"/>
  <c r="A142" i="1"/>
  <c r="A94" i="1"/>
  <c r="A143" i="1"/>
  <c r="A52" i="1"/>
  <c r="A78" i="1"/>
  <c r="A144" i="1"/>
  <c r="A145" i="1"/>
  <c r="A92" i="1"/>
  <c r="A163" i="1"/>
  <c r="A146" i="1"/>
  <c r="A147" i="1"/>
  <c r="A104" i="1"/>
  <c r="A79" i="1"/>
  <c r="A5" i="1"/>
  <c r="A6" i="1"/>
  <c r="A7" i="1"/>
  <c r="A8" i="1"/>
  <c r="A9" i="1"/>
  <c r="A10" i="1"/>
  <c r="F65" i="1"/>
  <c r="G65" i="1"/>
  <c r="H65" i="1"/>
  <c r="I65" i="1"/>
  <c r="J65" i="1"/>
  <c r="K65" i="1"/>
  <c r="F66" i="1"/>
  <c r="G66" i="1"/>
  <c r="H66" i="1"/>
  <c r="I66" i="1"/>
  <c r="J66" i="1"/>
  <c r="K66" i="1"/>
  <c r="F50" i="1"/>
  <c r="G50" i="1"/>
  <c r="H50" i="1"/>
  <c r="I50" i="1"/>
  <c r="J50" i="1"/>
  <c r="K50" i="1"/>
  <c r="F51" i="1"/>
  <c r="G51" i="1"/>
  <c r="H51" i="1"/>
  <c r="I51" i="1"/>
  <c r="J51" i="1"/>
  <c r="K51" i="1"/>
  <c r="F95" i="1"/>
  <c r="G95" i="1"/>
  <c r="H95" i="1"/>
  <c r="I95" i="1"/>
  <c r="J95" i="1"/>
  <c r="K95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94" i="1"/>
  <c r="G94" i="1"/>
  <c r="H94" i="1"/>
  <c r="I94" i="1"/>
  <c r="J94" i="1"/>
  <c r="K94" i="1"/>
  <c r="F143" i="1"/>
  <c r="G143" i="1"/>
  <c r="H143" i="1"/>
  <c r="I143" i="1"/>
  <c r="J143" i="1"/>
  <c r="K143" i="1"/>
  <c r="F52" i="1"/>
  <c r="G52" i="1"/>
  <c r="H52" i="1"/>
  <c r="I52" i="1"/>
  <c r="J52" i="1"/>
  <c r="K52" i="1"/>
  <c r="F78" i="1"/>
  <c r="G78" i="1"/>
  <c r="H78" i="1"/>
  <c r="I78" i="1"/>
  <c r="J78" i="1"/>
  <c r="K78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92" i="1"/>
  <c r="G92" i="1"/>
  <c r="H92" i="1"/>
  <c r="I92" i="1"/>
  <c r="J92" i="1"/>
  <c r="K92" i="1"/>
  <c r="F163" i="1"/>
  <c r="G163" i="1"/>
  <c r="H163" i="1"/>
  <c r="I163" i="1"/>
  <c r="J163" i="1"/>
  <c r="K163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04" i="1"/>
  <c r="G104" i="1"/>
  <c r="H104" i="1"/>
  <c r="I104" i="1"/>
  <c r="J104" i="1"/>
  <c r="K104" i="1"/>
  <c r="F79" i="1"/>
  <c r="G79" i="1"/>
  <c r="H79" i="1"/>
  <c r="I79" i="1"/>
  <c r="J79" i="1"/>
  <c r="K79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162" i="1"/>
  <c r="A96" i="1"/>
  <c r="A138" i="1"/>
  <c r="A139" i="1"/>
  <c r="A140" i="1"/>
  <c r="A32" i="1"/>
  <c r="A33" i="1"/>
  <c r="A186" i="1"/>
  <c r="A187" i="1"/>
  <c r="A101" i="1"/>
  <c r="F162" i="1"/>
  <c r="G162" i="1"/>
  <c r="H162" i="1"/>
  <c r="I162" i="1"/>
  <c r="J162" i="1"/>
  <c r="K162" i="1"/>
  <c r="F96" i="1"/>
  <c r="G96" i="1"/>
  <c r="H96" i="1"/>
  <c r="I96" i="1"/>
  <c r="J96" i="1"/>
  <c r="K96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32" i="1"/>
  <c r="G32" i="1"/>
  <c r="H32" i="1"/>
  <c r="I32" i="1"/>
  <c r="J32" i="1"/>
  <c r="K32" i="1"/>
  <c r="F33" i="1"/>
  <c r="G33" i="1"/>
  <c r="H33" i="1"/>
  <c r="I33" i="1"/>
  <c r="J33" i="1"/>
  <c r="K33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01" i="1"/>
  <c r="G101" i="1"/>
  <c r="H101" i="1"/>
  <c r="I101" i="1"/>
  <c r="J101" i="1"/>
  <c r="K101" i="1"/>
  <c r="F137" i="1" l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72" i="1"/>
  <c r="G72" i="1"/>
  <c r="H72" i="1"/>
  <c r="I72" i="1"/>
  <c r="J72" i="1"/>
  <c r="K72" i="1"/>
  <c r="F49" i="1"/>
  <c r="G49" i="1"/>
  <c r="H49" i="1"/>
  <c r="I49" i="1"/>
  <c r="J49" i="1"/>
  <c r="K49" i="1"/>
  <c r="A137" i="1"/>
  <c r="A136" i="1"/>
  <c r="A135" i="1"/>
  <c r="A64" i="1"/>
  <c r="A63" i="1"/>
  <c r="A62" i="1"/>
  <c r="A72" i="1"/>
  <c r="A49" i="1"/>
  <c r="A100" i="1" l="1"/>
  <c r="A73" i="1"/>
  <c r="A76" i="1"/>
  <c r="A185" i="1"/>
  <c r="A179" i="1"/>
  <c r="A178" i="1"/>
  <c r="A67" i="1"/>
  <c r="A134" i="1"/>
  <c r="A91" i="1"/>
  <c r="A133" i="1"/>
  <c r="A161" i="1"/>
  <c r="A132" i="1"/>
  <c r="A131" i="1"/>
  <c r="A130" i="1"/>
  <c r="A129" i="1"/>
  <c r="A128" i="1"/>
  <c r="A127" i="1"/>
  <c r="A126" i="1"/>
  <c r="A125" i="1"/>
  <c r="A124" i="1"/>
  <c r="A123" i="1"/>
  <c r="A90" i="1"/>
  <c r="A160" i="1"/>
  <c r="A159" i="1"/>
  <c r="A89" i="1"/>
  <c r="A122" i="1"/>
  <c r="A158" i="1"/>
  <c r="A88" i="1"/>
  <c r="A121" i="1"/>
  <c r="A120" i="1"/>
  <c r="F100" i="1"/>
  <c r="G100" i="1"/>
  <c r="H100" i="1"/>
  <c r="I100" i="1"/>
  <c r="J100" i="1"/>
  <c r="K100" i="1"/>
  <c r="F73" i="1"/>
  <c r="G73" i="1"/>
  <c r="H73" i="1"/>
  <c r="I73" i="1"/>
  <c r="J73" i="1"/>
  <c r="K73" i="1"/>
  <c r="F76" i="1"/>
  <c r="G76" i="1"/>
  <c r="H76" i="1"/>
  <c r="I76" i="1"/>
  <c r="J76" i="1"/>
  <c r="K76" i="1"/>
  <c r="F185" i="1"/>
  <c r="G185" i="1"/>
  <c r="H185" i="1"/>
  <c r="I185" i="1"/>
  <c r="J185" i="1"/>
  <c r="K185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67" i="1"/>
  <c r="G67" i="1"/>
  <c r="H67" i="1"/>
  <c r="I67" i="1"/>
  <c r="J67" i="1"/>
  <c r="K67" i="1"/>
  <c r="F134" i="1"/>
  <c r="G134" i="1"/>
  <c r="H134" i="1"/>
  <c r="I134" i="1"/>
  <c r="J134" i="1"/>
  <c r="K134" i="1"/>
  <c r="F91" i="1"/>
  <c r="G91" i="1"/>
  <c r="H91" i="1"/>
  <c r="I91" i="1"/>
  <c r="J91" i="1"/>
  <c r="K91" i="1"/>
  <c r="F133" i="1"/>
  <c r="G133" i="1"/>
  <c r="H133" i="1"/>
  <c r="I133" i="1"/>
  <c r="J133" i="1"/>
  <c r="K133" i="1"/>
  <c r="F161" i="1"/>
  <c r="G161" i="1"/>
  <c r="H161" i="1"/>
  <c r="I161" i="1"/>
  <c r="J161" i="1"/>
  <c r="K161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90" i="1"/>
  <c r="G90" i="1"/>
  <c r="H90" i="1"/>
  <c r="I90" i="1"/>
  <c r="J90" i="1"/>
  <c r="K90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89" i="1"/>
  <c r="G89" i="1"/>
  <c r="H89" i="1"/>
  <c r="I89" i="1"/>
  <c r="J89" i="1"/>
  <c r="K89" i="1"/>
  <c r="F122" i="1"/>
  <c r="G122" i="1"/>
  <c r="H122" i="1"/>
  <c r="I122" i="1"/>
  <c r="J122" i="1"/>
  <c r="K122" i="1"/>
  <c r="F158" i="1"/>
  <c r="G158" i="1"/>
  <c r="H158" i="1"/>
  <c r="I158" i="1"/>
  <c r="J158" i="1"/>
  <c r="K158" i="1"/>
  <c r="F88" i="1"/>
  <c r="G88" i="1"/>
  <c r="H88" i="1"/>
  <c r="I88" i="1"/>
  <c r="J88" i="1"/>
  <c r="K8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61" i="1"/>
  <c r="A60" i="1"/>
  <c r="A177" i="1"/>
  <c r="A176" i="1"/>
  <c r="A175" i="1"/>
  <c r="A48" i="1"/>
  <c r="A31" i="1"/>
  <c r="A30" i="1"/>
  <c r="A29" i="1"/>
  <c r="A28" i="1"/>
  <c r="A27" i="1"/>
  <c r="A47" i="1"/>
  <c r="A26" i="1"/>
  <c r="A174" i="1"/>
  <c r="A46" i="1"/>
  <c r="A184" i="1"/>
  <c r="A71" i="1"/>
  <c r="A45" i="1"/>
  <c r="A44" i="1"/>
  <c r="A183" i="1"/>
  <c r="A182" i="1"/>
  <c r="A99" i="1"/>
  <c r="A173" i="1"/>
  <c r="A181" i="1"/>
  <c r="A25" i="1"/>
  <c r="A87" i="1"/>
  <c r="A118" i="1"/>
  <c r="A117" i="1"/>
  <c r="A116" i="1"/>
  <c r="A86" i="1"/>
  <c r="A157" i="1"/>
  <c r="A115" i="1"/>
  <c r="A114" i="1"/>
  <c r="A156" i="1"/>
  <c r="A113" i="1"/>
  <c r="A85" i="1"/>
  <c r="A112" i="1"/>
  <c r="F61" i="1"/>
  <c r="G61" i="1"/>
  <c r="H61" i="1"/>
  <c r="I61" i="1"/>
  <c r="J61" i="1"/>
  <c r="K61" i="1"/>
  <c r="F60" i="1"/>
  <c r="G60" i="1"/>
  <c r="H60" i="1"/>
  <c r="I60" i="1"/>
  <c r="J60" i="1"/>
  <c r="K60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48" i="1"/>
  <c r="G48" i="1"/>
  <c r="H48" i="1"/>
  <c r="I48" i="1"/>
  <c r="J48" i="1"/>
  <c r="K48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47" i="1"/>
  <c r="G47" i="1"/>
  <c r="H47" i="1"/>
  <c r="I47" i="1"/>
  <c r="J47" i="1"/>
  <c r="K47" i="1"/>
  <c r="F26" i="1"/>
  <c r="G26" i="1"/>
  <c r="H26" i="1"/>
  <c r="I26" i="1"/>
  <c r="J26" i="1"/>
  <c r="K26" i="1"/>
  <c r="F174" i="1"/>
  <c r="G174" i="1"/>
  <c r="H174" i="1"/>
  <c r="I174" i="1"/>
  <c r="J174" i="1"/>
  <c r="K174" i="1"/>
  <c r="F46" i="1"/>
  <c r="G46" i="1"/>
  <c r="H46" i="1"/>
  <c r="I46" i="1"/>
  <c r="J46" i="1"/>
  <c r="K46" i="1"/>
  <c r="F184" i="1"/>
  <c r="G184" i="1"/>
  <c r="H184" i="1"/>
  <c r="I184" i="1"/>
  <c r="J184" i="1"/>
  <c r="K184" i="1"/>
  <c r="F71" i="1"/>
  <c r="G71" i="1"/>
  <c r="H71" i="1"/>
  <c r="I71" i="1"/>
  <c r="J71" i="1"/>
  <c r="K71" i="1"/>
  <c r="F45" i="1"/>
  <c r="G45" i="1"/>
  <c r="H45" i="1"/>
  <c r="I45" i="1"/>
  <c r="J45" i="1"/>
  <c r="K45" i="1"/>
  <c r="F44" i="1"/>
  <c r="G44" i="1"/>
  <c r="H44" i="1"/>
  <c r="I44" i="1"/>
  <c r="J44" i="1"/>
  <c r="K4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99" i="1"/>
  <c r="G99" i="1"/>
  <c r="H99" i="1"/>
  <c r="I99" i="1"/>
  <c r="J99" i="1"/>
  <c r="K99" i="1"/>
  <c r="F173" i="1"/>
  <c r="G173" i="1"/>
  <c r="H173" i="1"/>
  <c r="I173" i="1"/>
  <c r="J173" i="1"/>
  <c r="K173" i="1"/>
  <c r="F181" i="1"/>
  <c r="G181" i="1"/>
  <c r="H181" i="1"/>
  <c r="I181" i="1"/>
  <c r="J181" i="1"/>
  <c r="K181" i="1"/>
  <c r="F25" i="1"/>
  <c r="G25" i="1"/>
  <c r="H25" i="1"/>
  <c r="I25" i="1"/>
  <c r="J25" i="1"/>
  <c r="K25" i="1"/>
  <c r="F87" i="1"/>
  <c r="G87" i="1"/>
  <c r="H87" i="1"/>
  <c r="I87" i="1"/>
  <c r="J87" i="1"/>
  <c r="K87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6" i="1"/>
  <c r="G86" i="1"/>
  <c r="H86" i="1"/>
  <c r="I86" i="1"/>
  <c r="J86" i="1"/>
  <c r="K86" i="1"/>
  <c r="F157" i="1"/>
  <c r="G157" i="1"/>
  <c r="H157" i="1"/>
  <c r="I157" i="1"/>
  <c r="J157" i="1"/>
  <c r="K15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56" i="1"/>
  <c r="G156" i="1"/>
  <c r="H156" i="1"/>
  <c r="I156" i="1"/>
  <c r="J156" i="1"/>
  <c r="K156" i="1"/>
  <c r="F113" i="1"/>
  <c r="G113" i="1"/>
  <c r="H113" i="1"/>
  <c r="I113" i="1"/>
  <c r="J113" i="1"/>
  <c r="K113" i="1"/>
  <c r="F85" i="1"/>
  <c r="G85" i="1"/>
  <c r="H85" i="1"/>
  <c r="I85" i="1"/>
  <c r="J85" i="1"/>
  <c r="K85" i="1"/>
  <c r="F112" i="1"/>
  <c r="G112" i="1"/>
  <c r="H112" i="1"/>
  <c r="I112" i="1"/>
  <c r="J112" i="1"/>
  <c r="K112" i="1"/>
  <c r="A111" i="1" l="1"/>
  <c r="A84" i="1"/>
  <c r="A83" i="1"/>
  <c r="A77" i="1"/>
  <c r="A70" i="1"/>
  <c r="A24" i="1"/>
  <c r="A110" i="1"/>
  <c r="A109" i="1"/>
  <c r="A69" i="1"/>
  <c r="A23" i="1"/>
  <c r="A75" i="1"/>
  <c r="A155" i="1"/>
  <c r="A74" i="1"/>
  <c r="F111" i="1"/>
  <c r="G111" i="1"/>
  <c r="H111" i="1"/>
  <c r="I111" i="1"/>
  <c r="J111" i="1"/>
  <c r="K111" i="1"/>
  <c r="F84" i="1"/>
  <c r="G84" i="1"/>
  <c r="H84" i="1"/>
  <c r="I84" i="1"/>
  <c r="J84" i="1"/>
  <c r="K84" i="1"/>
  <c r="F83" i="1"/>
  <c r="G83" i="1"/>
  <c r="H83" i="1"/>
  <c r="I83" i="1"/>
  <c r="J83" i="1"/>
  <c r="K83" i="1"/>
  <c r="F77" i="1"/>
  <c r="G77" i="1"/>
  <c r="H77" i="1"/>
  <c r="I77" i="1"/>
  <c r="J77" i="1"/>
  <c r="K77" i="1"/>
  <c r="F70" i="1"/>
  <c r="G70" i="1"/>
  <c r="H70" i="1"/>
  <c r="I70" i="1"/>
  <c r="J70" i="1"/>
  <c r="K70" i="1"/>
  <c r="F24" i="1"/>
  <c r="G24" i="1"/>
  <c r="H24" i="1"/>
  <c r="I24" i="1"/>
  <c r="J24" i="1"/>
  <c r="K24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69" i="1"/>
  <c r="G69" i="1"/>
  <c r="H69" i="1"/>
  <c r="I69" i="1"/>
  <c r="J69" i="1"/>
  <c r="K69" i="1"/>
  <c r="F23" i="1"/>
  <c r="G23" i="1"/>
  <c r="H23" i="1"/>
  <c r="I23" i="1"/>
  <c r="J23" i="1"/>
  <c r="K23" i="1"/>
  <c r="F75" i="1"/>
  <c r="G75" i="1"/>
  <c r="H75" i="1"/>
  <c r="I75" i="1"/>
  <c r="J75" i="1"/>
  <c r="K75" i="1"/>
  <c r="F155" i="1"/>
  <c r="G155" i="1"/>
  <c r="H155" i="1"/>
  <c r="I155" i="1"/>
  <c r="J155" i="1"/>
  <c r="K155" i="1"/>
  <c r="F74" i="1"/>
  <c r="G74" i="1"/>
  <c r="H74" i="1"/>
  <c r="I74" i="1"/>
  <c r="J74" i="1"/>
  <c r="K74" i="1"/>
  <c r="A22" i="1" l="1"/>
  <c r="A21" i="1"/>
  <c r="A154" i="1"/>
  <c r="A105" i="1"/>
  <c r="A108" i="1"/>
  <c r="F22" i="1"/>
  <c r="G22" i="1"/>
  <c r="H22" i="1"/>
  <c r="I22" i="1"/>
  <c r="J22" i="1"/>
  <c r="K22" i="1"/>
  <c r="F21" i="1"/>
  <c r="G21" i="1"/>
  <c r="H21" i="1"/>
  <c r="I21" i="1"/>
  <c r="J21" i="1"/>
  <c r="K21" i="1"/>
  <c r="F154" i="1"/>
  <c r="G154" i="1"/>
  <c r="H154" i="1"/>
  <c r="I154" i="1"/>
  <c r="J154" i="1"/>
  <c r="K154" i="1"/>
  <c r="F105" i="1"/>
  <c r="G105" i="1"/>
  <c r="H105" i="1"/>
  <c r="I105" i="1"/>
  <c r="J105" i="1"/>
  <c r="K105" i="1"/>
  <c r="F108" i="1"/>
  <c r="G108" i="1"/>
  <c r="H108" i="1"/>
  <c r="I108" i="1"/>
  <c r="J108" i="1"/>
  <c r="K108" i="1"/>
  <c r="A59" i="1" l="1"/>
  <c r="F59" i="1"/>
  <c r="G59" i="1"/>
  <c r="H59" i="1"/>
  <c r="I59" i="1"/>
  <c r="J59" i="1"/>
  <c r="K59" i="1"/>
  <c r="A82" i="1"/>
  <c r="F82" i="1"/>
  <c r="G82" i="1"/>
  <c r="H82" i="1"/>
  <c r="I82" i="1"/>
  <c r="J82" i="1"/>
  <c r="K82" i="1"/>
  <c r="F58" i="1" l="1"/>
  <c r="G58" i="1"/>
  <c r="H58" i="1"/>
  <c r="I58" i="1"/>
  <c r="J58" i="1"/>
  <c r="K58" i="1"/>
  <c r="F43" i="1"/>
  <c r="G43" i="1"/>
  <c r="H43" i="1"/>
  <c r="I43" i="1"/>
  <c r="J43" i="1"/>
  <c r="K43" i="1"/>
  <c r="F81" i="1"/>
  <c r="G81" i="1"/>
  <c r="H81" i="1"/>
  <c r="I81" i="1"/>
  <c r="J81" i="1"/>
  <c r="K81" i="1"/>
  <c r="A58" i="1"/>
  <c r="A43" i="1"/>
  <c r="A81" i="1"/>
  <c r="F42" i="1"/>
  <c r="G42" i="1"/>
  <c r="H42" i="1"/>
  <c r="I42" i="1"/>
  <c r="J42" i="1"/>
  <c r="K42" i="1"/>
  <c r="F107" i="1"/>
  <c r="G107" i="1"/>
  <c r="H107" i="1"/>
  <c r="I107" i="1"/>
  <c r="J107" i="1"/>
  <c r="K107" i="1"/>
  <c r="F41" i="1"/>
  <c r="G41" i="1"/>
  <c r="H41" i="1"/>
  <c r="I41" i="1"/>
  <c r="J41" i="1"/>
  <c r="K41" i="1"/>
  <c r="A42" i="1"/>
  <c r="A107" i="1"/>
  <c r="A41" i="1"/>
  <c r="F106" i="1" l="1"/>
  <c r="G106" i="1"/>
  <c r="H106" i="1"/>
  <c r="I106" i="1"/>
  <c r="J106" i="1"/>
  <c r="K106" i="1"/>
  <c r="F40" i="1"/>
  <c r="G40" i="1"/>
  <c r="H40" i="1"/>
  <c r="I40" i="1"/>
  <c r="J40" i="1"/>
  <c r="K40" i="1"/>
  <c r="A106" i="1"/>
  <c r="A40" i="1"/>
  <c r="F20" i="1" l="1"/>
  <c r="G20" i="1"/>
  <c r="H20" i="1"/>
  <c r="I20" i="1"/>
  <c r="J20" i="1"/>
  <c r="K20" i="1"/>
  <c r="A20" i="1"/>
  <c r="F39" i="1" l="1"/>
  <c r="G39" i="1"/>
  <c r="H39" i="1"/>
  <c r="I39" i="1"/>
  <c r="J39" i="1"/>
  <c r="K39" i="1"/>
  <c r="A39" i="1"/>
  <c r="A35" i="1" l="1"/>
  <c r="A80" i="1"/>
  <c r="A36" i="1"/>
  <c r="A37" i="1"/>
  <c r="A38" i="1"/>
  <c r="H35" i="1"/>
  <c r="I35" i="1"/>
  <c r="J35" i="1"/>
  <c r="K35" i="1"/>
  <c r="H80" i="1"/>
  <c r="I80" i="1"/>
  <c r="J80" i="1"/>
  <c r="K80" i="1"/>
  <c r="H36" i="1"/>
  <c r="I36" i="1"/>
  <c r="J36" i="1"/>
  <c r="K36" i="1"/>
  <c r="H37" i="1"/>
  <c r="I37" i="1"/>
  <c r="J37" i="1"/>
  <c r="K37" i="1"/>
  <c r="H38" i="1"/>
  <c r="I38" i="1"/>
  <c r="J38" i="1"/>
  <c r="K38" i="1"/>
  <c r="F38" i="1"/>
  <c r="G38" i="1"/>
  <c r="F35" i="1"/>
  <c r="F80" i="1"/>
  <c r="F36" i="1"/>
  <c r="F37" i="1"/>
  <c r="G35" i="1"/>
  <c r="G80" i="1"/>
  <c r="G36" i="1"/>
  <c r="G37" i="1"/>
  <c r="A68" i="1" l="1"/>
  <c r="F68" i="1"/>
  <c r="G68" i="1"/>
  <c r="H68" i="1"/>
  <c r="I68" i="1"/>
  <c r="J68" i="1"/>
  <c r="K6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<sst xmlns="http://schemas.openxmlformats.org/spreadsheetml/2006/main" count="13964" uniqueCount="2556">
  <si>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</si>
  <si>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</si>
  <si>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</si>
  <si>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</si>
  <si>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</si>
  <si>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</si>
  <si>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</si>
  <si>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</si>
  <si>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</si>
  <si>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</si>
  <si>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</si>
  <si>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</si>
  <si>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</si>
  <si>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</si>
  <si>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</si>
  <si>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</si>
  <si>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</si>
  <si>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</si>
  <si>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</si>
  <si>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</si>
  <si>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</si>
  <si>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</si>
  <si>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</si>
  <si>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</si>
  <si>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</si>
  <si>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</si>
  <si>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</si>
  <si>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</si>
  <si>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</si>
  <si>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</si>
  <si>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</si>
  <si>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</si>
  <si>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</si>
  <si>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</si>
  <si>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</si>
  <si>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</si>
  <si>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</si>
  <si>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</si>
  <si>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</si>
  <si>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</si>
  <si>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</si>
  <si>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</si>
  <si>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</si>
  <si>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</si>
  <si>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</si>
  <si>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</si>
  <si>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</si>
  <si>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</si>
  <si>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</si>
  <si>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</si>
  <si>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</si>
  <si>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</si>
  <si>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</si>
  <si>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</si>
  <si>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</si>
  <si>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</si>
  <si>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</si>
  <si>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</si>
  <si>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</si>
  <si>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</si>
  <si>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</si>
  <si>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</si>
  <si>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</si>
  <si>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</si>
  <si>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</si>
  <si>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</si>
  <si>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</si>
  <si>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</si>
  <si>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</si>
  <si>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</si>
  <si>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</si>
  <si>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</si>
  <si>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</si>
  <si>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</si>
  <si>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</si>
  <si>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</si>
  <si>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</si>
  <si>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</si>
  <si>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</si>
  <si>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</si>
  <si>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</si>
  <si>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</si>
  <si>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</si>
  <si>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</si>
  <si>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</si>
  <si>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</si>
  <si>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</si>
  <si>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</si>
  <si>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</si>
  <si>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</si>
  <si>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</si>
  <si>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</si>
  <si>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</si>
  <si>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</si>
  <si>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</si>
  <si>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</si>
  <si>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</si>
  <si>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</si>
  <si>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</si>
  <si>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</si>
  <si>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</si>
  <si>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</si>
  <si>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</si>
  <si>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</si>
  <si>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</si>
  <si>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</si>
  <si>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</si>
  <si>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</si>
  <si>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</si>
  <si>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</si>
  <si>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</si>
  <si>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</si>
  <si>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</si>
  <si>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</si>
  <si>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</si>
  <si>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</si>
  <si>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</si>
  <si>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</si>
  <si>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</si>
  <si>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</si>
  <si>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</si>
  <si>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</si>
  <si>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</si>
  <si>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</si>
  <si>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</si>
  <si>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</si>
  <si>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</si>
  <si>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</si>
  <si>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</si>
  <si>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</si>
  <si>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</si>
  <si>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</si>
  <si>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</si>
  <si>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</si>
  <si>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</si>
  <si>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</si>
  <si>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</si>
  <si>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</si>
  <si>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</si>
  <si>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</si>
  <si>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</si>
  <si>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</si>
  <si>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</si>
  <si>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</si>
  <si>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</si>
  <si>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</si>
  <si>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</si>
  <si>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</si>
  <si>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</si>
  <si>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</si>
  <si>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</si>
  <si>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</si>
  <si>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</si>
  <si>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</si>
  <si>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</si>
  <si>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</si>
  <si>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</si>
  <si>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</si>
  <si>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</si>
  <si>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</si>
  <si>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</si>
  <si>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</si>
  <si>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</si>
  <si>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</si>
  <si>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</si>
  <si>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</si>
  <si>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</si>
  <si>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</si>
  <si>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</si>
  <si>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</si>
  <si>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</si>
  <si>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</si>
  <si>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</si>
  <si>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</si>
  <si>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</si>
  <si>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</si>
  <si>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</si>
  <si>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</si>
  <si>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</si>
  <si>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</si>
  <si>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</si>
  <si>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</si>
  <si>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</si>
  <si>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</si>
  <si>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</si>
  <si>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</si>
  <si>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</si>
  <si>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</si>
  <si>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</si>
  <si>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</si>
  <si>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</si>
  <si>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</si>
  <si>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</si>
  <si>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</si>
  <si>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</si>
  <si>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</si>
  <si>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</si>
  <si>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</si>
  <si>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</si>
  <si>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</si>
  <si>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</si>
  <si>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</si>
  <si>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</si>
  <si>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</si>
  <si>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</si>
  <si>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</si>
  <si>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</si>
  <si>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</si>
  <si>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</si>
  <si>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</si>
  <si>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</si>
  <si>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</si>
  <si>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</si>
  <si>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</si>
  <si>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</si>
  <si>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</si>
  <si>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</si>
  <si>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</si>
  <si>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</si>
  <si>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</si>
  <si>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</si>
  <si>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</si>
  <si>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</si>
  <si>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</si>
  <si>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</si>
  <si>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</si>
  <si>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</si>
  <si>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</si>
  <si>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</si>
  <si>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</si>
  <si>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</si>
  <si>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</si>
  <si>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</si>
  <si>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</si>
  <si>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</si>
  <si>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</si>
  <si>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</si>
  <si>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</si>
  <si>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</si>
  <si>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</si>
  <si>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</si>
  <si>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</si>
  <si>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</si>
  <si>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</si>
  <si>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</si>
  <si>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</si>
  <si>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</si>
  <si>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</si>
  <si>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</si>
  <si>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</si>
  <si>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</si>
  <si>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</si>
  <si>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</si>
  <si>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</si>
  <si>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</si>
  <si>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</si>
  <si>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</si>
  <si>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</si>
  <si>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</si>
  <si>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</si>
  <si>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</si>
  <si>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</si>
  <si>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</si>
  <si>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</si>
  <si>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</si>
  <si>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</si>
  <si>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</si>
  <si>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</si>
  <si>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</si>
  <si>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</si>
  <si>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</si>
  <si>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</si>
  <si>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</si>
  <si>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</si>
  <si>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</si>
  <si>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</si>
  <si>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</si>
  <si>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</si>
  <si>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</si>
  <si>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</si>
  <si>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</si>
  <si>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</si>
  <si>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</si>
  <si>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</si>
  <si>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</si>
  <si>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</si>
  <si>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</si>
  <si>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</si>
  <si>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</si>
  <si>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</si>
  <si>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</si>
  <si>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</si>
  <si>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</si>
  <si>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</si>
  <si>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</si>
  <si>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</si>
  <si>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</si>
  <si>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</si>
  <si>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</si>
  <si>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</si>
  <si>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</si>
  <si>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</si>
  <si>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</si>
  <si>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</si>
  <si>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</si>
  <si>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</si>
  <si>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</si>
  <si>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</si>
  <si>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</si>
  <si>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</si>
  <si>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</si>
  <si>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</si>
  <si>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</si>
  <si>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</si>
  <si>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</si>
  <si>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</si>
  <si>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</si>
  <si>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</si>
  <si>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</si>
  <si>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</si>
  <si>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</si>
  <si>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</si>
  <si>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</si>
  <si>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</si>
  <si>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</si>
  <si>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</si>
  <si>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</si>
  <si>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</si>
  <si>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</si>
  <si>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</si>
  <si>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</si>
  <si>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</si>
  <si>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</si>
  <si>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</si>
  <si>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</si>
  <si>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</si>
  <si>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</si>
  <si>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</si>
  <si>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</si>
  <si>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</si>
  <si>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</si>
  <si>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</si>
  <si>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</si>
  <si>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</si>
  <si>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</si>
  <si>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</si>
  <si>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</si>
  <si>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</si>
  <si>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</si>
  <si>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</si>
  <si>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</si>
  <si>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</si>
  <si>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</si>
  <si>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</si>
  <si>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</si>
  <si>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</si>
  <si>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</si>
  <si>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</si>
  <si>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</si>
  <si>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</si>
  <si>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</si>
  <si>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</si>
  <si>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</si>
  <si>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</si>
  <si>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</si>
  <si>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</si>
  <si>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</si>
  <si>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</si>
  <si>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</si>
  <si>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</si>
  <si>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</si>
  <si>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</si>
  <si>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</si>
  <si>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</si>
  <si>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</si>
  <si>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</si>
  <si>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</si>
  <si>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</si>
  <si>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</si>
  <si>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</si>
  <si>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</si>
  <si>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</si>
  <si>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</si>
  <si>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</si>
  <si>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</si>
  <si>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</si>
  <si>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</si>
  <si>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</si>
  <si>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</si>
  <si>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</si>
  <si>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</si>
  <si>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</si>
  <si>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</si>
  <si>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</si>
  <si>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</si>
  <si>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</si>
  <si>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</si>
  <si>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</si>
  <si>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</si>
  <si>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</si>
  <si>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</si>
  <si>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</si>
  <si>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</si>
  <si>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</si>
  <si>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</si>
  <si>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</si>
  <si>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</si>
  <si>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</si>
  <si>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</si>
  <si>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</si>
  <si>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</si>
  <si>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</si>
  <si>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</si>
  <si>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</si>
  <si>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</si>
  <si>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</si>
  <si>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</si>
  <si>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</si>
  <si>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</si>
  <si>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</si>
  <si>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</si>
  <si>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</si>
  <si>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</si>
  <si>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</si>
  <si>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</si>
  <si>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</si>
  <si>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</si>
  <si>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</si>
  <si>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</si>
  <si>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</si>
  <si>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</si>
  <si>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</si>
  <si>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</si>
  <si>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</si>
  <si>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</si>
  <si>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</si>
  <si>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</si>
  <si>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</si>
  <si>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</si>
  <si>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</si>
  <si>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</si>
  <si>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</si>
  <si>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</si>
  <si>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</si>
  <si>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</si>
  <si>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</si>
  <si>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</si>
  <si>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</si>
  <si>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</si>
  <si>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</si>
  <si>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</si>
  <si>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</si>
  <si>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</si>
  <si>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</si>
  <si>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</si>
  <si>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</si>
  <si>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</si>
  <si>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</si>
  <si>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</si>
  <si>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</si>
  <si>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</si>
  <si>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</si>
  <si>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</si>
  <si>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</si>
  <si>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</si>
  <si>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</si>
  <si>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</si>
  <si>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</si>
  <si>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</si>
  <si>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</si>
  <si>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</si>
  <si>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</si>
  <si>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</si>
  <si>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</si>
  <si>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</si>
  <si>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</si>
  <si>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</si>
  <si>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</si>
  <si>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</si>
  <si>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</si>
  <si>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</si>
  <si>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</si>
  <si>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</si>
  <si>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</si>
  <si>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</si>
  <si>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</si>
  <si>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</si>
  <si>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</si>
  <si>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</si>
  <si>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</si>
  <si>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</si>
  <si>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</si>
  <si>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</si>
  <si>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</si>
  <si>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</si>
  <si>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</si>
  <si>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</si>
  <si>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</si>
  <si>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</si>
  <si>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</si>
  <si>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</si>
  <si>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</si>
  <si>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</si>
  <si>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</si>
  <si>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</si>
  <si>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</si>
  <si>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</si>
  <si>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</si>
  <si>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</si>
  <si>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</si>
  <si>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</si>
  <si>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</si>
  <si>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</si>
  <si>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</si>
  <si>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</si>
  <si>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</si>
  <si>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</si>
  <si>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</si>
  <si>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</si>
  <si>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</si>
  <si>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</si>
  <si>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</si>
  <si>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</si>
  <si>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</si>
  <si>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</si>
  <si>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</si>
  <si>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</si>
  <si>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</si>
  <si>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</si>
  <si>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</si>
  <si>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</si>
  <si>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</si>
  <si>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</si>
  <si>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</si>
  <si>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</si>
  <si>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</si>
  <si>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</si>
  <si>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</si>
  <si>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</si>
  <si>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</si>
  <si>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</si>
  <si>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</si>
  <si>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</si>
  <si>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</si>
  <si>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</si>
  <si>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</si>
  <si>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</si>
  <si>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</si>
  <si>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</si>
  <si>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</si>
  <si>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</si>
  <si>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</si>
  <si>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</si>
  <si>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</si>
  <si>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</si>
  <si>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</si>
  <si>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</si>
  <si>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</si>
  <si>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</si>
  <si>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</si>
  <si>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</si>
  <si>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</si>
  <si>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</si>
  <si>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</si>
  <si>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</si>
  <si>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</si>
  <si>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</si>
  <si>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</si>
  <si>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</si>
  <si>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</si>
  <si>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</si>
  <si>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</si>
  <si>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</si>
  <si>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</si>
  <si>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</si>
  <si>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</si>
  <si>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</si>
  <si>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</si>
  <si>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</si>
  <si>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</si>
  <si>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</si>
  <si>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</si>
  <si>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</si>
  <si>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</si>
  <si>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</si>
  <si>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</si>
  <si>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</si>
  <si>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</si>
  <si>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</si>
  <si>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</si>
  <si>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</si>
  <si>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</si>
  <si>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</si>
  <si>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</si>
  <si>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</si>
  <si>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</si>
  <si>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</si>
  <si>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</si>
  <si>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</si>
  <si>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</si>
  <si>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</si>
  <si>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</si>
  <si>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</si>
  <si>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</si>
  <si>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</si>
  <si>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</si>
  <si>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</si>
  <si>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</si>
  <si>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</si>
  <si>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</si>
  <si>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</si>
  <si>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</si>
  <si>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</si>
  <si>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</si>
  <si>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</si>
  <si>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</si>
  <si>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</si>
  <si>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</si>
  <si>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</si>
  <si>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</si>
  <si>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</si>
  <si>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</si>
  <si>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</si>
  <si>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</si>
  <si>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</si>
  <si>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</si>
  <si>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</si>
  <si>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</si>
  <si>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</si>
  <si>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</si>
  <si>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</si>
  <si>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</si>
  <si>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</si>
  <si>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</si>
  <si>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</si>
  <si>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</si>
  <si>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</si>
  <si>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</si>
  <si>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</si>
  <si>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</si>
  <si>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</si>
  <si>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</si>
  <si>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</si>
  <si>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</si>
  <si>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</si>
  <si>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</si>
  <si>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</si>
  <si>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</si>
  <si>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</si>
  <si>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</si>
  <si>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</si>
  <si>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</si>
  <si>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</si>
  <si>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</si>
  <si>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</si>
  <si>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</si>
  <si>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</si>
  <si>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</si>
  <si>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</si>
  <si>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</si>
  <si>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</si>
  <si>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</si>
  <si>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</si>
  <si>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</si>
  <si>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</si>
  <si>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</si>
  <si>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</si>
  <si>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</si>
  <si>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</si>
  <si>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</si>
  <si>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</si>
  <si>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</si>
  <si>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</si>
  <si>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</si>
  <si>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</si>
  <si>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</si>
  <si>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</si>
  <si>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</si>
  <si>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</si>
  <si>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</si>
  <si>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</si>
  <si>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</si>
  <si>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</si>
  <si>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</si>
  <si>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</si>
  <si>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</si>
  <si>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</si>
  <si>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</si>
  <si>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</si>
  <si>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</si>
  <si>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</si>
  <si>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</si>
  <si>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</si>
  <si>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</si>
  <si>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</si>
  <si>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</si>
  <si>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</si>
  <si>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</si>
  <si>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</si>
  <si>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</si>
  <si>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</si>
  <si>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</si>
  <si>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</si>
  <si>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</si>
  <si>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</si>
  <si>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</si>
  <si>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</si>
  <si>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</si>
  <si>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</si>
  <si>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</si>
  <si>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</si>
  <si>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</si>
  <si>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</si>
  <si>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</si>
  <si>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</si>
  <si>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</si>
  <si>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</si>
  <si>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</si>
  <si>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</si>
  <si>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</si>
  <si>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</si>
  <si>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</si>
  <si>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</si>
  <si>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</si>
  <si>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</si>
  <si>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</si>
  <si>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</si>
  <si>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</si>
  <si>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</si>
  <si>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</si>
  <si>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</si>
  <si>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</si>
  <si>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</si>
  <si>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</si>
  <si>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</si>
  <si>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</si>
  <si>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</si>
  <si>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</si>
  <si>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</si>
  <si>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</si>
  <si>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</si>
  <si>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</si>
  <si>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</si>
  <si>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</si>
  <si>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</si>
  <si>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</si>
  <si>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</si>
  <si>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</si>
  <si>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</si>
  <si>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</si>
  <si>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</si>
  <si>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</si>
  <si>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</si>
  <si>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</si>
  <si>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</si>
  <si>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</si>
  <si>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</si>
  <si>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</si>
  <si>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</si>
  <si>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</si>
  <si>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</si>
  <si>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</si>
  <si>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</si>
  <si>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</si>
  <si>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</si>
  <si>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</si>
  <si>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</si>
  <si>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</si>
  <si>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</si>
  <si>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</si>
  <si>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</si>
  <si>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</si>
  <si>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</si>
  <si>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</si>
  <si>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</si>
  <si>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</si>
  <si>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</si>
  <si>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</si>
  <si>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</si>
  <si>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</si>
  <si>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</si>
  <si>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</si>
  <si>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</si>
  <si>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</si>
  <si>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</si>
  <si>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</si>
  <si>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</si>
  <si>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</si>
  <si>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</si>
  <si>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</si>
  <si>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</si>
  <si>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</si>
  <si>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</si>
  <si>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</si>
  <si>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</si>
  <si>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</si>
  <si>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</si>
  <si>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</si>
  <si>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</si>
  <si>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</si>
  <si>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</si>
  <si>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</si>
  <si>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</si>
  <si>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</si>
  <si>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</si>
  <si>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</si>
  <si>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</si>
  <si>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</si>
  <si>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</si>
  <si>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</si>
  <si>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</si>
  <si>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</si>
  <si>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</si>
  <si>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</si>
  <si>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</si>
  <si>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</si>
  <si>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</si>
  <si>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</si>
  <si>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</si>
  <si>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</si>
  <si>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</si>
  <si>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</si>
  <si>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</si>
  <si>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</si>
  <si>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</si>
  <si>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</si>
  <si>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</si>
  <si>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</si>
  <si>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</si>
  <si>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</si>
  <si>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</si>
  <si>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</si>
  <si>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</si>
  <si>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</si>
  <si>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</si>
  <si>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</si>
  <si>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</si>
  <si>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</si>
  <si>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</si>
  <si>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</si>
  <si>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</si>
  <si>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</si>
  <si>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</si>
  <si>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</si>
  <si>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</si>
  <si>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</si>
  <si>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</si>
  <si>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</si>
  <si>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</si>
  <si>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</si>
  <si>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</si>
  <si>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</si>
  <si>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</si>
  <si>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</si>
  <si>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</si>
  <si>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</si>
  <si>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</si>
  <si>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</si>
  <si>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</si>
  <si>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</si>
  <si>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</si>
  <si>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</si>
  <si>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</si>
  <si>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</si>
  <si>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</si>
  <si>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</si>
  <si>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</si>
  <si>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</si>
  <si>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</si>
  <si>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</si>
  <si>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</si>
  <si>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</si>
  <si>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</si>
  <si>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</si>
  <si>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</si>
  <si>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</si>
  <si>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</si>
  <si>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</si>
  <si>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</si>
  <si>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</si>
  <si>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</si>
  <si>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</si>
  <si>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</si>
  <si>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</si>
  <si>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</si>
  <si>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</si>
  <si>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</si>
  <si>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</si>
  <si>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</si>
  <si>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</si>
  <si>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</si>
  <si>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</si>
  <si>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</si>
  <si>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</si>
  <si>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</si>
  <si>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</si>
  <si>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</si>
  <si>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</si>
  <si>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</si>
  <si>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</si>
  <si>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</si>
  <si>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</si>
  <si>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</si>
  <si>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</si>
  <si>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</si>
  <si>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</si>
  <si>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</si>
  <si>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</si>
  <si>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</si>
  <si>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</si>
  <si>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</si>
  <si>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</si>
  <si>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</si>
  <si>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</si>
  <si>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</si>
  <si>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</si>
  <si>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</si>
  <si>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</si>
  <si>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</si>
  <si>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</si>
  <si>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</si>
  <si>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</si>
  <si>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</si>
  <si>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</si>
  <si>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</si>
  <si>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</si>
  <si>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</si>
  <si>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</si>
  <si>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</si>
  <si>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</si>
  <si>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</si>
  <si>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</si>
  <si>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</si>
  <si>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</si>
  <si>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</si>
  <si>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</si>
  <si>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</si>
  <si>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</si>
  <si>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</si>
  <si>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</si>
  <si>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</si>
  <si>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</si>
  <si>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</si>
  <si>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</si>
  <si>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</si>
  <si>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</si>
  <si>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</si>
  <si>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</si>
  <si>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</si>
  <si>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</si>
  <si>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</si>
  <si>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</si>
  <si>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</si>
  <si>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</si>
  <si>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</si>
  <si>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</si>
  <si>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</si>
  <si>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</si>
  <si>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</si>
  <si>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</si>
  <si>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</si>
  <si>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</si>
  <si>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</si>
  <si>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</si>
  <si>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</si>
  <si>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</si>
  <si>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</si>
  <si>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</si>
  <si>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</si>
  <si>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</si>
  <si>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</si>
  <si>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</si>
  <si>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</si>
  <si>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</si>
  <si>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</si>
  <si>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</si>
  <si>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</si>
  <si>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</si>
  <si>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</si>
  <si>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</si>
  <si>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</si>
  <si>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</si>
  <si>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</si>
  <si>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</si>
  <si>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</si>
  <si>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</si>
  <si>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</si>
  <si>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</si>
  <si>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</si>
  <si>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</si>
  <si>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</si>
  <si>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</si>
  <si>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</si>
  <si>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</si>
  <si>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</si>
  <si>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</si>
  <si>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</si>
  <si>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</si>
  <si>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</si>
  <si>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</si>
  <si>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</si>
  <si>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</si>
  <si>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</si>
  <si>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</si>
  <si>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</si>
  <si>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</si>
  <si>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</si>
  <si>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</si>
  <si>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</si>
  <si>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</si>
  <si>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</si>
  <si>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</si>
  <si>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</si>
  <si>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</si>
  <si>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</si>
  <si>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</si>
  <si>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</si>
  <si>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</si>
  <si>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</si>
  <si>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</si>
  <si>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</si>
  <si>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</si>
  <si>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</si>
  <si>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</si>
  <si>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</si>
  <si>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</si>
  <si>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</si>
  <si>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</si>
  <si>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</si>
  <si>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</si>
  <si>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</si>
  <si>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</si>
  <si>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</si>
  <si>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</si>
  <si>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</si>
  <si>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</si>
  <si>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</si>
  <si>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</si>
  <si>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</si>
  <si>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</si>
  <si>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</si>
  <si>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</si>
  <si>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</si>
  <si>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</si>
  <si>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</si>
  <si>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</si>
  <si>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</si>
  <si>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</si>
  <si>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</si>
  <si>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</si>
  <si>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</si>
  <si>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</si>
  <si>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</si>
  <si>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</si>
  <si>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</si>
  <si>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</si>
  <si>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</si>
  <si>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</si>
  <si>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</si>
  <si>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</si>
  <si>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</si>
  <si>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</si>
  <si>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</si>
  <si>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</si>
  <si>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</si>
  <si>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</si>
  <si>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</si>
  <si>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</si>
  <si>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</si>
  <si>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</si>
  <si>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</si>
  <si>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</si>
  <si>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</si>
  <si>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</si>
  <si>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</si>
  <si>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</si>
  <si>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</si>
  <si>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</si>
  <si>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</si>
  <si>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</si>
  <si>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</si>
  <si>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</si>
  <si>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</si>
  <si>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</si>
  <si>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</si>
  <si>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</si>
  <si>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</si>
  <si>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</si>
  <si>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</si>
  <si>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</si>
  <si>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</si>
  <si>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</si>
  <si>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</si>
  <si>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</si>
  <si>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</si>
  <si>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</si>
  <si>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</si>
  <si>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</si>
  <si>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</si>
  <si>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</si>
  <si>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</si>
  <si>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</si>
  <si>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</si>
  <si>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</si>
  <si>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</si>
  <si>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</si>
  <si>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</si>
  <si>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</si>
  <si>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</si>
  <si>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</si>
  <si>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</si>
  <si>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</si>
  <si>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</si>
  <si>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</si>
  <si>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</si>
  <si>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</si>
  <si>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</si>
  <si>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</si>
  <si>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</si>
  <si>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</si>
  <si>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</si>
  <si>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</si>
  <si>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</si>
  <si>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</si>
  <si>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</si>
  <si>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</si>
  <si>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</si>
  <si>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</si>
  <si>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</si>
  <si>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</si>
  <si>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</si>
  <si>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</si>
  <si>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</si>
  <si>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</si>
  <si>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</si>
  <si>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</si>
  <si>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</si>
  <si>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</si>
  <si>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</si>
  <si>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</si>
  <si>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</si>
  <si>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</si>
  <si>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</si>
  <si>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</si>
  <si>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</si>
  <si>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</si>
  <si>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</si>
  <si>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</si>
  <si>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</si>
  <si>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</si>
  <si>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</si>
  <si>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</si>
  <si>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</si>
  <si>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</si>
  <si>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</si>
  <si>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</si>
  <si>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</si>
  <si>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</si>
  <si>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</si>
  <si>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</si>
  <si>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</si>
  <si>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</si>
  <si>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</si>
  <si>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</si>
  <si>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</si>
  <si>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</si>
  <si>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</si>
  <si>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</si>
  <si>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</si>
  <si>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</si>
  <si>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</si>
  <si>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</si>
  <si>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</si>
  <si>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</si>
  <si>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</si>
  <si>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</si>
  <si>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</si>
  <si>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</si>
  <si>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</si>
  <si>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</si>
  <si>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</si>
  <si>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</si>
  <si>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</si>
  <si>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</si>
  <si>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</si>
  <si>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</si>
  <si>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</si>
  <si>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</si>
  <si>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</si>
  <si>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</si>
  <si>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</si>
  <si>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</si>
  <si>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</si>
  <si>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</si>
  <si>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</si>
  <si>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</si>
  <si>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</si>
  <si>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</si>
  <si>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</si>
  <si>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</si>
  <si>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</si>
  <si>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</si>
  <si>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</si>
  <si>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</si>
  <si>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</si>
  <si>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</si>
  <si>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</si>
  <si>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</si>
  <si>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</si>
  <si>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</si>
  <si>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</si>
  <si>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</si>
  <si>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</si>
  <si>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</si>
  <si>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</si>
  <si>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</si>
  <si>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</si>
  <si>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</si>
  <si>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</si>
  <si>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</si>
  <si>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</si>
  <si>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</si>
  <si>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</si>
  <si>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</si>
  <si>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</si>
  <si>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</si>
  <si>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</si>
  <si>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</si>
  <si>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</si>
  <si>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</si>
  <si>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</si>
  <si>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</si>
  <si>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</si>
  <si>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</si>
  <si>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</si>
  <si>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</si>
  <si>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</si>
  <si>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</si>
  <si>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</si>
  <si>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</si>
  <si>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</si>
  <si>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</si>
  <si>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</si>
  <si>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</si>
  <si>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</si>
  <si>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</si>
  <si>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</si>
  <si>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</si>
  <si>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</si>
  <si>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</si>
  <si>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</si>
  <si>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</si>
  <si>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</si>
  <si>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</si>
  <si>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</si>
  <si>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</si>
  <si>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</si>
  <si>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</si>
  <si>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</si>
  <si>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</si>
  <si>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</si>
  <si>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</si>
  <si>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</si>
  <si>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</si>
  <si>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</si>
  <si>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</si>
  <si>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</si>
  <si>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</si>
  <si>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</si>
  <si>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</si>
  <si>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</si>
  <si>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</si>
  <si>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</si>
  <si>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</si>
  <si>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</si>
  <si>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</si>
  <si>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</si>
  <si>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</si>
  <si>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</si>
  <si>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</si>
  <si>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</si>
  <si>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</si>
  <si>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</si>
  <si>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</si>
  <si>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</si>
  <si>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</si>
  <si>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</si>
  <si>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</si>
  <si>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</si>
  <si>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</si>
  <si>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</si>
  <si>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</si>
  <si>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</si>
  <si>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</si>
  <si>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</si>
  <si>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</si>
  <si>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</si>
  <si>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</si>
  <si>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</si>
  <si>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</si>
  <si>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</si>
  <si>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</si>
  <si>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</si>
  <si>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</si>
  <si>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</si>
  <si>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</si>
  <si>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</si>
  <si>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</si>
  <si>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</si>
  <si>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</si>
  <si>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</si>
  <si>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</si>
  <si>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</si>
  <si>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</si>
  <si>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</si>
  <si>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</si>
  <si>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</si>
  <si>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</si>
  <si>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</si>
  <si>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</si>
  <si>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</si>
  <si>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</si>
  <si>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</si>
  <si>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</si>
  <si>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</si>
  <si>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</si>
  <si>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</si>
  <si>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</si>
  <si>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</si>
  <si>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</si>
  <si>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</si>
  <si>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</si>
  <si>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</si>
  <si>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</si>
  <si>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</si>
  <si>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</si>
  <si>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</si>
  <si>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</si>
  <si>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</si>
  <si>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</si>
  <si>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</si>
  <si>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</si>
  <si>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</si>
  <si>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</si>
  <si>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</si>
  <si>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</si>
  <si>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</si>
  <si>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</si>
  <si>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</si>
  <si>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</si>
  <si>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</si>
  <si>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</si>
  <si>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</si>
  <si>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</si>
  <si>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</si>
  <si>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</si>
  <si>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</si>
  <si>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</si>
  <si>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</si>
  <si>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</si>
  <si>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</si>
  <si>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</si>
  <si>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</si>
  <si>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</si>
  <si>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</si>
  <si>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</si>
  <si>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</si>
  <si>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</si>
  <si>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</si>
  <si>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</si>
  <si>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</si>
  <si>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</si>
  <si>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</si>
  <si>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</si>
  <si>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</si>
  <si>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</si>
  <si>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</si>
  <si>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</si>
  <si>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</si>
  <si>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</si>
  <si>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</si>
  <si>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</si>
  <si>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</si>
  <si>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</si>
  <si>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</si>
  <si>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</si>
  <si>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</si>
  <si>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</si>
  <si>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</si>
  <si>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</si>
  <si>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</si>
  <si>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</si>
  <si>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</si>
  <si>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</si>
  <si>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</si>
  <si>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</si>
  <si>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</si>
  <si>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</si>
  <si>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</si>
  <si>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</si>
  <si>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</si>
  <si>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</si>
  <si>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</si>
  <si>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</si>
  <si>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</si>
  <si>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</si>
  <si>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</si>
  <si>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</si>
  <si>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</si>
  <si>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</si>
  <si>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</si>
  <si>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</si>
  <si>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</si>
  <si>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</si>
  <si>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</si>
  <si>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</si>
  <si>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</si>
  <si>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</si>
  <si>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</si>
  <si>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</si>
  <si>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</si>
  <si>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</si>
  <si>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</si>
  <si>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</si>
  <si>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</si>
  <si>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</si>
  <si>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</si>
  <si>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</si>
  <si>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</si>
  <si>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</si>
  <si>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</si>
  <si>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</si>
  <si>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</si>
  <si>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</si>
  <si>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</si>
  <si>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</si>
  <si>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</si>
  <si>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</si>
  <si>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</si>
  <si>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</si>
  <si>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</si>
  <si>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</si>
  <si>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</si>
  <si>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</si>
  <si>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</si>
  <si>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</si>
  <si>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</si>
  <si>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</si>
  <si>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</si>
  <si>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</si>
  <si>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</si>
  <si>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</si>
  <si>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</si>
  <si>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</si>
  <si>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</si>
  <si>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</si>
  <si>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</si>
  <si>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</si>
  <si>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</si>
  <si>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</si>
  <si>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</si>
  <si>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</si>
  <si>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</si>
  <si>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</si>
  <si>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</si>
  <si>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</si>
  <si>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</si>
  <si>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</si>
  <si>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</si>
  <si>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</si>
  <si>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</si>
  <si>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</si>
  <si>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</si>
  <si>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</si>
  <si>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</si>
  <si>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</si>
  <si>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</si>
  <si>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</si>
  <si>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</si>
  <si>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</si>
  <si>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</si>
  <si>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</si>
  <si>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</si>
  <si>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</si>
  <si>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</si>
  <si>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</si>
  <si>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</si>
  <si>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</si>
  <si>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</si>
  <si>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</si>
  <si>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</si>
  <si>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</si>
  <si>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</si>
  <si>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</si>
  <si>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</si>
  <si>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</si>
  <si>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</si>
  <si>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</si>
  <si>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</si>
  <si>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</si>
  <si>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</si>
  <si>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</si>
  <si>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</si>
  <si>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</si>
  <si>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</si>
  <si>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</si>
  <si>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</si>
  <si>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</si>
  <si>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</si>
  <si>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</si>
  <si>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</si>
  <si>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</si>
  <si>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</si>
  <si>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</si>
  <si>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</si>
  <si>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</si>
  <si>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</si>
  <si>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</si>
  <si>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</si>
  <si>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</si>
  <si>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</si>
  <si>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</si>
  <si>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</si>
  <si>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</si>
  <si>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</si>
  <si>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</si>
  <si>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</si>
  <si>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</si>
  <si>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</si>
  <si>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</si>
  <si>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</si>
  <si>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</si>
  <si>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</si>
  <si>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</si>
  <si>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</si>
  <si>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</si>
  <si>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</si>
  <si>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</si>
  <si>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</si>
  <si>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</si>
  <si>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</si>
  <si>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</si>
  <si>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</si>
  <si>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</si>
  <si>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</si>
  <si>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</si>
  <si>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</si>
  <si>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</si>
  <si>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</si>
  <si>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</si>
  <si>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</si>
  <si>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</si>
  <si>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</si>
  <si>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</si>
  <si>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</si>
  <si>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</si>
  <si>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</si>
  <si>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</si>
  <si>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</si>
  <si>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</si>
  <si>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</si>
  <si>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</si>
  <si>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</si>
  <si>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</si>
  <si>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</si>
  <si>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</si>
  <si>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</si>
  <si>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</si>
  <si>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</si>
  <si>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</si>
  <si>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</si>
  <si>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</si>
  <si>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</si>
  <si>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</si>
  <si>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</si>
  <si>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</si>
  <si>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</si>
  <si>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</si>
  <si>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</si>
  <si>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</si>
  <si>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</si>
  <si>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</si>
  <si>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</si>
  <si>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</si>
  <si>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</si>
  <si>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</si>
  <si>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</si>
  <si>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</si>
  <si>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</si>
  <si>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</si>
  <si>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</si>
  <si>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</si>
  <si>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</si>
  <si>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</si>
  <si>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</si>
  <si>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</si>
  <si>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</si>
  <si>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</si>
  <si>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</si>
  <si>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</si>
  <si>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</si>
  <si>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</si>
  <si>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</si>
  <si>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</si>
  <si>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</si>
  <si>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</si>
  <si>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</si>
  <si>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</si>
  <si>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</si>
  <si>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</si>
  <si>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</si>
  <si>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</si>
  <si>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</si>
  <si>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</si>
  <si>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</si>
  <si>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</si>
  <si>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</si>
  <si>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</si>
  <si>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</si>
  <si>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</si>
  <si>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</si>
  <si>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</si>
  <si>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</si>
  <si>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</si>
  <si>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</si>
  <si>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</si>
  <si>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</si>
  <si>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</si>
  <si>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</si>
  <si>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</si>
  <si>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</si>
  <si>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</si>
  <si>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</si>
  <si>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</si>
  <si>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</si>
  <si>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</si>
  <si>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</si>
  <si>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</si>
  <si>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</si>
  <si>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</si>
  <si>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</si>
  <si>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</si>
  <si>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</si>
  <si>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</si>
  <si>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</si>
  <si>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</si>
  <si>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</si>
  <si>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</si>
  <si>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</si>
  <si>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</si>
  <si>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</si>
  <si>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</si>
  <si>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</si>
  <si>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</si>
  <si>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</si>
  <si>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</si>
  <si>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</si>
  <si>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</si>
  <si>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</si>
  <si>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</si>
  <si>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</si>
  <si>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</si>
  <si>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</si>
  <si>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</si>
  <si>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</si>
  <si>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</si>
  <si>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</si>
  <si>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</si>
  <si>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</si>
  <si>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</si>
  <si>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</si>
  <si>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</si>
  <si>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</si>
  <si>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</si>
  <si>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</si>
  <si>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</si>
  <si>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</si>
  <si>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</si>
  <si>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</si>
  <si>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</si>
  <si>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</si>
  <si>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</si>
  <si>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</si>
  <si>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</si>
  <si>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</si>
  <si>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</si>
  <si>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</si>
  <si>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</si>
  <si>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</si>
  <si>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</si>
  <si>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</si>
  <si>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</si>
  <si>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</si>
  <si>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</si>
  <si>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</si>
  <si>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</si>
  <si>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</si>
  <si>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</si>
  <si>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</si>
  <si>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</si>
  <si>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</si>
  <si>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</si>
  <si>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</si>
  <si>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</si>
  <si>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</si>
  <si>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</si>
  <si>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</si>
  <si>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</si>
  <si>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</si>
  <si>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</si>
  <si>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</si>
  <si>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</si>
  <si>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</si>
  <si>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</si>
  <si>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</si>
  <si>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</si>
  <si>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</si>
  <si>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</si>
  <si>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</si>
  <si>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</si>
  <si>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</si>
  <si>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</si>
  <si>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</si>
  <si>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</si>
  <si>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</si>
  <si>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</si>
  <si>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</si>
  <si>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</si>
  <si>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</si>
  <si>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</si>
  <si>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</si>
  <si>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</si>
  <si>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</si>
  <si>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</si>
  <si>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</si>
  <si>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</si>
  <si>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</si>
  <si>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</si>
  <si>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</si>
  <si>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</si>
  <si>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</si>
  <si>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</si>
  <si>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</si>
  <si>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</si>
  <si>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</si>
  <si>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</si>
  <si>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</si>
  <si>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</si>
  <si>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</si>
  <si>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</si>
  <si>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</si>
  <si>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</si>
  <si>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</si>
  <si>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</si>
  <si>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</si>
  <si>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</si>
  <si>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</si>
  <si>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</si>
  <si>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</si>
  <si>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</si>
  <si>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</si>
  <si>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</si>
  <si>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</si>
  <si>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</si>
  <si>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</si>
  <si>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</si>
  <si>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</si>
  <si>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</si>
  <si>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</si>
  <si>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</si>
  <si>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</si>
  <si>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</si>
  <si>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</si>
  <si>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</si>
  <si>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</si>
  <si>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</si>
  <si>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</si>
  <si>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</si>
  <si>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</si>
  <si>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</si>
  <si>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</si>
  <si>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</si>
  <si>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</si>
  <si>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</si>
  <si>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</si>
  <si>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</si>
  <si>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</si>
  <si>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</si>
  <si>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</si>
  <si>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</si>
  <si>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</si>
  <si>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</si>
  <si>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</si>
  <si>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</si>
  <si>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</si>
  <si>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</si>
  <si>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</si>
  <si>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</si>
  <si>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</si>
  <si>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</si>
  <si>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</si>
  <si>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</si>
  <si>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</si>
  <si>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</si>
  <si>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</si>
  <si>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</si>
  <si>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</si>
  <si>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</si>
  <si>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</si>
  <si>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</si>
  <si>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</si>
  <si>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</si>
  <si>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</si>
  <si>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</si>
  <si>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</si>
  <si>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</si>
  <si>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</si>
  <si>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</si>
  <si>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</si>
  <si>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</si>
  <si>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</si>
  <si>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</si>
  <si>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</si>
  <si>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</si>
  <si>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</si>
  <si>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</si>
  <si>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</si>
  <si>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</si>
  <si>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</si>
  <si>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</si>
  <si>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</si>
  <si>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</si>
  <si>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</si>
  <si>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</si>
  <si>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</si>
  <si>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</si>
  <si>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</si>
  <si>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</si>
  <si>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</si>
  <si>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</si>
  <si>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</si>
  <si>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</si>
  <si>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</si>
  <si>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</si>
  <si>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</si>
  <si>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</si>
  <si>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</si>
  <si>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</si>
  <si>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</si>
  <si>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</si>
  <si>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</si>
  <si>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</si>
  <si>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</si>
  <si>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</si>
  <si>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</si>
  <si>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</si>
  <si>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</si>
  <si>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</si>
  <si>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</si>
  <si>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</si>
  <si>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</si>
  <si>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</si>
  <si>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</si>
  <si>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</si>
  <si>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</si>
  <si>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</si>
  <si>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</si>
  <si>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</si>
  <si>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</si>
  <si>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</si>
  <si>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</si>
  <si>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</si>
  <si>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</si>
  <si>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</si>
  <si>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</si>
  <si>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</si>
  <si>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</si>
  <si>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</si>
  <si>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</si>
  <si>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</si>
  <si>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</si>
  <si>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</si>
  <si>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</si>
  <si>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</si>
  <si>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</si>
  <si>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</si>
  <si>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</si>
  <si>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</si>
  <si>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</si>
  <si>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</si>
  <si>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</si>
  <si>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</si>
  <si>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</si>
  <si>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</si>
  <si>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</si>
  <si>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</si>
  <si>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</si>
  <si>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</si>
  <si>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</si>
  <si>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</si>
  <si>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</si>
  <si>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</si>
  <si>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</si>
  <si>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</si>
  <si>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</si>
  <si>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</si>
  <si>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</si>
  <si>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</si>
  <si>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</si>
  <si>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</si>
  <si>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</si>
  <si>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</si>
  <si>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</si>
  <si>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</si>
  <si>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</si>
  <si>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</si>
  <si>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</si>
  <si>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</si>
  <si>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</si>
  <si>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</si>
  <si>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</si>
  <si>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</si>
  <si>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</si>
  <si>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</si>
  <si>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</si>
  <si>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</si>
  <si>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</si>
  <si>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</si>
  <si>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</si>
  <si>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</si>
  <si>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</si>
  <si>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</si>
  <si>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</si>
  <si>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</si>
  <si>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</si>
  <si>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</si>
  <si>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</si>
  <si>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</si>
  <si>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</si>
  <si>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</si>
  <si>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</si>
  <si>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</si>
  <si>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</si>
  <si>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</si>
  <si>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</si>
  <si>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</si>
  <si>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</si>
  <si>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</si>
  <si>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</si>
  <si>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</si>
  <si>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</si>
  <si>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</si>
  <si>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</si>
  <si>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</si>
  <si>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</si>
  <si>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</si>
  <si>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</si>
  <si>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</si>
  <si>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</si>
  <si>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</si>
  <si>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</si>
  <si>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</si>
  <si>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</si>
  <si>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</si>
  <si>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</si>
  <si>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</si>
  <si>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</si>
  <si>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</si>
  <si>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</si>
  <si>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</si>
  <si>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</si>
  <si>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</si>
  <si>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</si>
  <si>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</si>
  <si>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</si>
  <si>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</si>
  <si>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</si>
  <si>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</si>
  <si>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</si>
  <si>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</si>
  <si>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</si>
  <si>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</si>
  <si>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</si>
  <si>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</si>
  <si>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</si>
  <si>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</si>
  <si>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</si>
  <si>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</si>
  <si>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</si>
  <si>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</si>
  <si>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</si>
  <si>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</si>
  <si>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</si>
  <si>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</si>
  <si>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</si>
  <si>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</si>
  <si>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</si>
  <si>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</si>
  <si>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</si>
  <si>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</si>
  <si>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</si>
  <si>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</si>
  <si>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</si>
  <si>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</si>
  <si>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</si>
  <si>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</si>
  <si>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</si>
  <si>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</si>
  <si>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</si>
  <si>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</si>
  <si>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</si>
  <si>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</si>
  <si>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</si>
  <si>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</si>
  <si>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</si>
  <si>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</si>
  <si>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</si>
  <si>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</si>
  <si>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</si>
  <si>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</si>
  <si>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</si>
  <si>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</si>
  <si>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</si>
  <si>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</si>
  <si>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</si>
  <si>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</si>
  <si>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</si>
  <si>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</si>
  <si>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</si>
  <si>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</si>
  <si>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</si>
  <si>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</si>
  <si>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</si>
  <si>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</si>
  <si>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</si>
  <si>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</si>
  <si>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</si>
  <si>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</si>
  <si>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</si>
  <si>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</si>
  <si>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</si>
  <si>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</si>
  <si>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</si>
  <si>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</si>
  <si>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</si>
  <si>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</si>
  <si>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</si>
  <si>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</si>
  <si>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</si>
  <si>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</si>
  <si>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</si>
  <si>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</si>
  <si>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</si>
  <si>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</si>
  <si>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</si>
  <si>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</si>
  <si>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</si>
  <si>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</si>
  <si>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</si>
  <si>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</si>
  <si>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</si>
  <si>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</si>
  <si>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</si>
  <si>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</si>
  <si>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</si>
  <si>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</si>
  <si>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</si>
  <si>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</si>
  <si>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</si>
  <si>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</si>
  <si>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</si>
  <si>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</si>
  <si>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</si>
  <si>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</si>
  <si>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</si>
  <si>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</si>
  <si>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</si>
  <si>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</si>
  <si>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</si>
  <si>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</si>
  <si>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</si>
  <si>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</si>
  <si>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</si>
  <si>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</si>
  <si>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</si>
  <si>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</si>
  <si>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</si>
  <si>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</si>
  <si>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</si>
  <si>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</si>
  <si>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</si>
  <si>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</si>
  <si>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</si>
  <si>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</si>
  <si>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</si>
  <si>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</si>
  <si>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</si>
  <si>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</si>
  <si>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</si>
  <si>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</si>
  <si>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</si>
  <si>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</si>
  <si>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</si>
  <si>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</si>
  <si>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</si>
  <si>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</si>
  <si>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</si>
  <si>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</si>
  <si>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</si>
  <si>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</si>
  <si>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</si>
  <si>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</si>
  <si>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</si>
  <si>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</si>
  <si>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</si>
  <si>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</si>
  <si>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</si>
  <si>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</si>
  <si>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</si>
  <si>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</si>
  <si>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</si>
  <si>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</si>
  <si>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</si>
  <si>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</si>
  <si>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</si>
  <si>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</si>
  <si>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</si>
  <si>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</si>
  <si>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</si>
  <si>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</si>
  <si>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</si>
  <si>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</si>
  <si>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</si>
  <si>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</si>
  <si>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</si>
  <si>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</si>
  <si>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</si>
  <si>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</si>
  <si>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</si>
  <si>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</si>
  <si>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</si>
  <si>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</si>
  <si>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</si>
  <si>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</si>
  <si>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</si>
  <si>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</si>
  <si>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</si>
  <si>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</si>
  <si>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</si>
  <si>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</si>
  <si>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</si>
  <si>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</si>
  <si>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</si>
  <si>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</si>
  <si>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</si>
  <si>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</si>
  <si>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</si>
  <si>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</si>
  <si>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</si>
  <si>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</si>
  <si>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</si>
  <si>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</si>
  <si>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</si>
  <si>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</si>
  <si>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</si>
  <si>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</si>
  <si>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</si>
  <si>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</si>
  <si>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</si>
  <si>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</si>
  <si>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</si>
  <si>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</si>
  <si>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</si>
  <si>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</si>
  <si>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</si>
  <si>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</si>
  <si>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</si>
  <si>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</si>
  <si>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</si>
  <si>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</si>
  <si>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</si>
  <si>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</si>
  <si>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</si>
  <si>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</si>
  <si>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</si>
  <si>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</si>
  <si>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</si>
  <si>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</si>
  <si>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</si>
  <si>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</si>
  <si>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</si>
  <si>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</si>
  <si>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</si>
  <si>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</si>
  <si>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</si>
  <si>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</si>
  <si>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</si>
  <si>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</si>
  <si>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</si>
  <si>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</si>
  <si>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</si>
  <si>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</si>
  <si>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</si>
  <si>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</si>
  <si>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</si>
  <si>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</si>
  <si>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</si>
  <si>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</si>
  <si>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</si>
  <si>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</si>
  <si>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</si>
  <si>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</si>
  <si>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</si>
  <si>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</si>
  <si>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</si>
  <si>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</si>
  <si>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</si>
  <si>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</si>
  <si>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</si>
  <si>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</si>
  <si>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</si>
  <si>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</si>
  <si>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</si>
  <si>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</si>
  <si>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</si>
  <si>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</si>
  <si>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</si>
  <si>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</si>
  <si>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</si>
  <si>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</si>
  <si>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</si>
  <si>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</si>
  <si>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</si>
  <si>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</si>
  <si>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</si>
  <si>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</si>
  <si>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</si>
  <si>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</si>
  <si>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</si>
  <si>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</si>
  <si>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</si>
  <si>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</si>
  <si>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</si>
  <si>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</si>
  <si>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</si>
  <si>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</si>
  <si>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</si>
  <si>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</si>
  <si>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</si>
  <si>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</si>
  <si>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</si>
  <si>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</si>
  <si>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</si>
  <si>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</si>
  <si>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</si>
  <si>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</si>
  <si>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</si>
  <si>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</si>
  <si>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</si>
  <si>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</si>
  <si>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</si>
  <si>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</si>
  <si>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</si>
  <si>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</si>
  <si>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</si>
  <si>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</si>
  <si>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</si>
  <si>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</si>
  <si>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</si>
  <si>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</si>
  <si>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</si>
  <si>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</si>
  <si>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</si>
  <si>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</si>
  <si>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</si>
  <si>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</si>
  <si>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</si>
  <si>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</si>
  <si>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</si>
  <si>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</si>
  <si>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</si>
  <si>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</si>
  <si>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</si>
  <si>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</si>
  <si>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</si>
  <si>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</si>
  <si>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</si>
  <si>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</si>
  <si>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</si>
  <si>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</si>
  <si>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</si>
  <si>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</si>
  <si>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</si>
  <si>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</si>
  <si>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</si>
  <si>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</si>
  <si>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</si>
  <si>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</si>
  <si>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</si>
  <si>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</si>
  <si>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</si>
  <si>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</si>
  <si>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</si>
  <si>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</si>
  <si>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</si>
  <si>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</si>
  <si>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</si>
  <si>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</si>
  <si>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</si>
  <si>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</si>
  <si>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</si>
  <si>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</si>
  <si>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</si>
  <si>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</si>
  <si>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</si>
  <si>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</si>
  <si>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</si>
  <si>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</si>
  <si>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</si>
  <si>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</si>
  <si>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</si>
  <si>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</si>
  <si>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</si>
  <si>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</si>
  <si>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</si>
  <si>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</si>
  <si>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</si>
  <si>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</si>
  <si>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</si>
  <si>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</si>
  <si>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</si>
  <si>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</si>
  <si>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</si>
  <si>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</si>
  <si>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</si>
  <si>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</si>
  <si>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</si>
  <si>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</si>
  <si>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</si>
  <si>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</si>
  <si>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</si>
  <si>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</si>
  <si>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</si>
  <si>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</si>
  <si>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</si>
  <si>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</si>
  <si>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</si>
  <si>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</si>
  <si>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</si>
  <si>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</si>
  <si>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</si>
  <si>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</si>
  <si>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</si>
  <si>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</si>
  <si>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</si>
  <si>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</si>
  <si>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</si>
  <si>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</si>
  <si>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</si>
  <si>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</si>
  <si>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</si>
  <si>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</si>
  <si>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</si>
  <si>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</si>
  <si>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</si>
  <si>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</si>
  <si>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</si>
  <si>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</si>
  <si>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</si>
  <si>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</si>
  <si>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</si>
  <si>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</si>
  <si>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</si>
  <si>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</si>
  <si>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</si>
  <si>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</si>
  <si>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</si>
  <si>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</si>
  <si>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</si>
  <si>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</si>
  <si>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</si>
  <si>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</si>
  <si>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</si>
  <si>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</si>
  <si>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</si>
  <si>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</si>
  <si>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</si>
  <si>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</si>
  <si>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</si>
  <si>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</si>
  <si>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</si>
  <si>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</si>
  <si>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</si>
  <si>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</si>
  <si>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</si>
  <si>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</si>
  <si>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</si>
  <si>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</si>
  <si>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</si>
  <si>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</si>
  <si>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</si>
  <si>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</si>
  <si>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</si>
  <si>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</si>
  <si>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</si>
  <si>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</si>
  <si>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</si>
  <si>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</si>
  <si>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</si>
  <si>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</si>
  <si>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</si>
  <si>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</si>
  <si>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</si>
  <si>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</si>
  <si>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</si>
  <si>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</si>
  <si>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</si>
  <si>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</si>
  <si>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</si>
  <si>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</si>
  <si>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</si>
  <si>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</si>
  <si>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</si>
  <si>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</si>
  <si>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</si>
  <si>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</si>
  <si>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</si>
  <si>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</si>
  <si>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</si>
  <si>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</si>
  <si>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</si>
  <si>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</si>
  <si>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</si>
  <si>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</si>
  <si>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</si>
  <si>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</si>
  <si>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</si>
  <si>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</si>
  <si>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</si>
  <si>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</si>
  <si>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</si>
  <si>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</si>
  <si>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</si>
  <si>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</si>
  <si>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</si>
  <si>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</si>
  <si>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</si>
  <si>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</si>
  <si>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</si>
  <si>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</si>
  <si>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</si>
  <si>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</si>
  <si>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</si>
  <si>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</si>
  <si>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</si>
  <si>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</si>
  <si>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</si>
  <si>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</si>
  <si>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</si>
  <si>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</si>
  <si>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</si>
  <si>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</si>
  <si>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</si>
  <si>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</si>
  <si>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</si>
  <si>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</si>
  <si>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</si>
  <si>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</si>
  <si>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</si>
  <si>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</si>
  <si>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</si>
  <si>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</si>
  <si>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</si>
  <si>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</si>
  <si>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</si>
  <si>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</si>
  <si>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</si>
  <si>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</si>
  <si>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</si>
  <si>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</si>
  <si>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</si>
  <si>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</si>
  <si>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</si>
  <si>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</si>
  <si>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</si>
  <si>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</si>
  <si>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</si>
  <si>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</si>
  <si>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</si>
  <si>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</si>
  <si>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</si>
  <si>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</si>
  <si>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</si>
  <si>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</si>
  <si>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</si>
  <si>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</si>
  <si>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</si>
  <si>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</si>
  <si>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</si>
  <si>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</si>
  <si>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</si>
  <si>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</si>
  <si>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</si>
  <si>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Cepeda, Ricardo Alberto</t>
  </si>
  <si>
    <t>GAVETA DE RECHAZO LLENA</t>
  </si>
  <si>
    <t>GAVETA DE DEPOSITO LLENA</t>
  </si>
  <si>
    <t xml:space="preserve">FALLA NO CONFIRMADA </t>
  </si>
  <si>
    <t>GAVETA DE DEPOSITOS LLENA</t>
  </si>
  <si>
    <t>30 Enero de 2021</t>
  </si>
  <si>
    <t>En Servicio</t>
  </si>
  <si>
    <t>30/01/2021 10:45</t>
  </si>
  <si>
    <t>335776747</t>
  </si>
  <si>
    <t>335776750</t>
  </si>
  <si>
    <t>335776752</t>
  </si>
  <si>
    <t>335776755</t>
  </si>
  <si>
    <t>335776758</t>
  </si>
  <si>
    <t>335776760</t>
  </si>
  <si>
    <t>De La Cruz Marcelo, Mawel Andres</t>
  </si>
  <si>
    <t>Carga exitosa</t>
  </si>
  <si>
    <t>30/01/2021 14:34</t>
  </si>
  <si>
    <t>335776900</t>
  </si>
  <si>
    <t>335776901</t>
  </si>
  <si>
    <t>335776903</t>
  </si>
  <si>
    <t>335776904</t>
  </si>
  <si>
    <t>335776905</t>
  </si>
  <si>
    <t>335776906</t>
  </si>
  <si>
    <t>335776908</t>
  </si>
  <si>
    <t>335776910</t>
  </si>
  <si>
    <t>335776913</t>
  </si>
  <si>
    <t>SIN ACTIVIDAD DE RETIRO</t>
  </si>
  <si>
    <t>Reinicio Existoso</t>
  </si>
  <si>
    <t>30/1/2021 6:00 AM</t>
  </si>
  <si>
    <t>30/1/2021 17:00 PM</t>
  </si>
  <si>
    <t>1 Gavetas Vacias y 2 Fallando</t>
  </si>
  <si>
    <t>30/01/2021 18:18</t>
  </si>
  <si>
    <t>30/01/2021 18:09</t>
  </si>
  <si>
    <t>30/01/2021 18:19</t>
  </si>
  <si>
    <t>30/01/2021 14:01</t>
  </si>
  <si>
    <t>30/01/2021 18:21</t>
  </si>
  <si>
    <t>30/01/2021 17:14</t>
  </si>
  <si>
    <t>30/01/2021 18:20</t>
  </si>
  <si>
    <t>30/01/2021 18:23</t>
  </si>
  <si>
    <t>30/01/2021 18:22</t>
  </si>
  <si>
    <t>30/01/2021 18:24</t>
  </si>
  <si>
    <t>30/01/2021 13:40</t>
  </si>
  <si>
    <t>30/01/2021 17:01</t>
  </si>
  <si>
    <t>30/01/2021 12:27</t>
  </si>
  <si>
    <t>30/01/2021 18:43</t>
  </si>
  <si>
    <t>30/01/2021 18:49</t>
  </si>
  <si>
    <t>30/01/2021 18:54</t>
  </si>
  <si>
    <t>30/01/2021 18:13</t>
  </si>
  <si>
    <t>30/01/2021 18:50</t>
  </si>
  <si>
    <t>30/01/2021 18:57</t>
  </si>
  <si>
    <t>30/1/2021 19:05</t>
  </si>
  <si>
    <t>30/01/2021 19:05</t>
  </si>
  <si>
    <t>servi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</si>
</sst>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3"/>
      <tableStyleElement type="headerRow" dxfId="292"/>
      <tableStyleElement type="totalRow" dxfId="291"/>
      <tableStyleElement type="firstColumn" dxfId="290"/>
      <tableStyleElement type="lastColumn" dxfId="289"/>
      <tableStyleElement type="firstRowStripe" dxfId="288"/>
      <tableStyleElement type="firstColumnStripe" dxfId="2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484625" TargetMode="External"/><Relationship Id="rId21" Type="http://schemas.openxmlformats.org/officeDocument/2006/relationships/hyperlink" Target="http://s460-helpdesk/CAisd/pdmweb.exe?OP=SEARCH+FACTORY=in+SKIPLIST=1+QBE.EQ.id=3484691" TargetMode="External"/><Relationship Id="rId42" Type="http://schemas.openxmlformats.org/officeDocument/2006/relationships/hyperlink" Target="http://s460-helpdesk/CAisd/pdmweb.exe?OP=SEARCH+FACTORY=in+SKIPLIST=1+QBE.EQ.id=3484854" TargetMode="External"/><Relationship Id="rId47" Type="http://schemas.openxmlformats.org/officeDocument/2006/relationships/hyperlink" Target="http://s460-helpdesk/CAisd/pdmweb.exe?OP=SEARCH+FACTORY=in+SKIPLIST=1+QBE.EQ.id=3484845" TargetMode="External"/><Relationship Id="rId63" Type="http://schemas.openxmlformats.org/officeDocument/2006/relationships/hyperlink" Target="http://s460-helpdesk/CAisd/pdmweb.exe?OP=SEARCH+FACTORY=in+SKIPLIST=1+QBE.EQ.id=3484824" TargetMode="External"/><Relationship Id="rId68" Type="http://schemas.openxmlformats.org/officeDocument/2006/relationships/hyperlink" Target="http://s460-helpdesk/CAisd/pdmweb.exe?OP=SEARCH+FACTORY=in+SKIPLIST=1+QBE.EQ.id=3484819" TargetMode="External"/><Relationship Id="rId16" Type="http://schemas.openxmlformats.org/officeDocument/2006/relationships/hyperlink" Target="http://s460-helpdesk/CAisd/pdmweb.exe?OP=SEARCH+FACTORY=in+SKIPLIST=1+QBE.EQ.id=3484512" TargetMode="External"/><Relationship Id="rId11" Type="http://schemas.openxmlformats.org/officeDocument/2006/relationships/hyperlink" Target="http://s460-helpdesk/CAisd/pdmweb.exe?OP=SEARCH+FACTORY=in+SKIPLIST=1+QBE.EQ.id=3484525" TargetMode="External"/><Relationship Id="rId32" Type="http://schemas.openxmlformats.org/officeDocument/2006/relationships/hyperlink" Target="http://s460-helpdesk/CAisd/pdmweb.exe?OP=SEARCH+FACTORY=in+SKIPLIST=1+QBE.EQ.id=3484595" TargetMode="External"/><Relationship Id="rId37" Type="http://schemas.openxmlformats.org/officeDocument/2006/relationships/hyperlink" Target="http://s460-helpdesk/CAisd/pdmweb.exe?OP=SEARCH+FACTORY=in+SKIPLIST=1+QBE.EQ.id=3484573" TargetMode="External"/><Relationship Id="rId53" Type="http://schemas.openxmlformats.org/officeDocument/2006/relationships/hyperlink" Target="http://s460-helpdesk/CAisd/pdmweb.exe?OP=SEARCH+FACTORY=in+SKIPLIST=1+QBE.EQ.id=3484838" TargetMode="External"/><Relationship Id="rId58" Type="http://schemas.openxmlformats.org/officeDocument/2006/relationships/hyperlink" Target="http://s460-helpdesk/CAisd/pdmweb.exe?OP=SEARCH+FACTORY=in+SKIPLIST=1+QBE.EQ.id=3484831" TargetMode="External"/><Relationship Id="rId74" Type="http://schemas.openxmlformats.org/officeDocument/2006/relationships/hyperlink" Target="http://s460-helpdesk/CAisd/pdmweb.exe?OP=SEARCH+FACTORY=in+SKIPLIST=1+QBE.EQ.id=3484748" TargetMode="External"/><Relationship Id="rId79" Type="http://schemas.openxmlformats.org/officeDocument/2006/relationships/hyperlink" Target="http://s460-helpdesk/CAisd/pdmweb.exe?OP=SEARCH+FACTORY=in+SKIPLIST=1+QBE.EQ.id=3484718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484827" TargetMode="External"/><Relationship Id="rId82" Type="http://schemas.openxmlformats.org/officeDocument/2006/relationships/printerSettings" Target="../printerSettings/printerSettings7.bin"/><Relationship Id="rId19" Type="http://schemas.openxmlformats.org/officeDocument/2006/relationships/hyperlink" Target="http://s460-helpdesk/CAisd/pdmweb.exe?OP=SEARCH+FACTORY=in+SKIPLIST=1+QBE.EQ.id=3484696" TargetMode="External"/><Relationship Id="rId14" Type="http://schemas.openxmlformats.org/officeDocument/2006/relationships/hyperlink" Target="http://s460-helpdesk/CAisd/pdmweb.exe?OP=SEARCH+FACTORY=in+SKIPLIST=1+QBE.EQ.id=3484514" TargetMode="External"/><Relationship Id="rId22" Type="http://schemas.openxmlformats.org/officeDocument/2006/relationships/hyperlink" Target="http://s460-helpdesk/CAisd/pdmweb.exe?OP=SEARCH+FACTORY=in+SKIPLIST=1+QBE.EQ.id=3484688" TargetMode="External"/><Relationship Id="rId27" Type="http://schemas.openxmlformats.org/officeDocument/2006/relationships/hyperlink" Target="http://s460-helpdesk/CAisd/pdmweb.exe?OP=SEARCH+FACTORY=in+SKIPLIST=1+QBE.EQ.id=3484620" TargetMode="External"/><Relationship Id="rId30" Type="http://schemas.openxmlformats.org/officeDocument/2006/relationships/hyperlink" Target="http://s460-helpdesk/CAisd/pdmweb.exe?OP=SEARCH+FACTORY=in+SKIPLIST=1+QBE.EQ.id=3484614" TargetMode="External"/><Relationship Id="rId35" Type="http://schemas.openxmlformats.org/officeDocument/2006/relationships/hyperlink" Target="http://s460-helpdesk/CAisd/pdmweb.exe?OP=SEARCH+FACTORY=in+SKIPLIST=1+QBE.EQ.id=3484583" TargetMode="External"/><Relationship Id="rId43" Type="http://schemas.openxmlformats.org/officeDocument/2006/relationships/hyperlink" Target="http://s460-helpdesk/CAisd/pdmweb.exe?OP=SEARCH+FACTORY=in+SKIPLIST=1+QBE.EQ.id=3484851" TargetMode="External"/><Relationship Id="rId48" Type="http://schemas.openxmlformats.org/officeDocument/2006/relationships/hyperlink" Target="http://s460-helpdesk/CAisd/pdmweb.exe?OP=SEARCH+FACTORY=in+SKIPLIST=1+QBE.EQ.id=3484844" TargetMode="External"/><Relationship Id="rId56" Type="http://schemas.openxmlformats.org/officeDocument/2006/relationships/hyperlink" Target="http://s460-helpdesk/CAisd/pdmweb.exe?OP=SEARCH+FACTORY=in+SKIPLIST=1+QBE.EQ.id=3484834" TargetMode="External"/><Relationship Id="rId64" Type="http://schemas.openxmlformats.org/officeDocument/2006/relationships/hyperlink" Target="http://s460-helpdesk/CAisd/pdmweb.exe?OP=SEARCH+FACTORY=in+SKIPLIST=1+QBE.EQ.id=3484823" TargetMode="External"/><Relationship Id="rId69" Type="http://schemas.openxmlformats.org/officeDocument/2006/relationships/hyperlink" Target="http://s460-helpdesk/CAisd/pdmweb.exe?OP=SEARCH+FACTORY=in+SKIPLIST=1+QBE.EQ.id=3484809" TargetMode="External"/><Relationship Id="rId77" Type="http://schemas.openxmlformats.org/officeDocument/2006/relationships/hyperlink" Target="http://s460-helpdesk/CAisd/pdmweb.exe?OP=SEARCH+FACTORY=in+SKIPLIST=1+QBE.EQ.id=3484721" TargetMode="External"/><Relationship Id="rId8" Type="http://schemas.openxmlformats.org/officeDocument/2006/relationships/hyperlink" Target="http://s460-helpdesk/CAisd/pdmweb.exe?OP=SEARCH+FACTORY=in+SKIPLIST=1+QBE.EQ.id=3484530" TargetMode="External"/><Relationship Id="rId51" Type="http://schemas.openxmlformats.org/officeDocument/2006/relationships/hyperlink" Target="http://s460-helpdesk/CAisd/pdmweb.exe?OP=SEARCH+FACTORY=in+SKIPLIST=1+QBE.EQ.id=3484840" TargetMode="External"/><Relationship Id="rId72" Type="http://schemas.openxmlformats.org/officeDocument/2006/relationships/hyperlink" Target="http://s460-helpdesk/CAisd/pdmweb.exe?OP=SEARCH+FACTORY=in+SKIPLIST=1+QBE.EQ.id=3484802" TargetMode="External"/><Relationship Id="rId80" Type="http://schemas.openxmlformats.org/officeDocument/2006/relationships/hyperlink" Target="http://s460-helpdesk/CAisd/pdmweb.exe?OP=SEARCH+FACTORY=in+SKIPLIST=1+QBE.EQ.id=3484714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84516" TargetMode="External"/><Relationship Id="rId17" Type="http://schemas.openxmlformats.org/officeDocument/2006/relationships/hyperlink" Target="http://s460-helpdesk/CAisd/pdmweb.exe?OP=SEARCH+FACTORY=in+SKIPLIST=1+QBE.EQ.id=3484701" TargetMode="External"/><Relationship Id="rId25" Type="http://schemas.openxmlformats.org/officeDocument/2006/relationships/hyperlink" Target="http://s460-helpdesk/CAisd/pdmweb.exe?OP=SEARCH+FACTORY=in+SKIPLIST=1+QBE.EQ.id=3484627" TargetMode="External"/><Relationship Id="rId33" Type="http://schemas.openxmlformats.org/officeDocument/2006/relationships/hyperlink" Target="http://s460-helpdesk/CAisd/pdmweb.exe?OP=SEARCH+FACTORY=in+SKIPLIST=1+QBE.EQ.id=3484592" TargetMode="External"/><Relationship Id="rId38" Type="http://schemas.openxmlformats.org/officeDocument/2006/relationships/hyperlink" Target="http://s460-helpdesk/CAisd/pdmweb.exe?OP=SEARCH+FACTORY=in+SKIPLIST=1+QBE.EQ.id=3484572" TargetMode="External"/><Relationship Id="rId46" Type="http://schemas.openxmlformats.org/officeDocument/2006/relationships/hyperlink" Target="http://s460-helpdesk/CAisd/pdmweb.exe?OP=SEARCH+FACTORY=in+SKIPLIST=1+QBE.EQ.id=3484846" TargetMode="External"/><Relationship Id="rId59" Type="http://schemas.openxmlformats.org/officeDocument/2006/relationships/hyperlink" Target="http://s460-helpdesk/CAisd/pdmweb.exe?OP=SEARCH+FACTORY=in+SKIPLIST=1+QBE.EQ.id=3484830" TargetMode="External"/><Relationship Id="rId67" Type="http://schemas.openxmlformats.org/officeDocument/2006/relationships/hyperlink" Target="http://s460-helpdesk/CAisd/pdmweb.exe?OP=SEARCH+FACTORY=in+SKIPLIST=1+QBE.EQ.id=3484820" TargetMode="External"/><Relationship Id="rId20" Type="http://schemas.openxmlformats.org/officeDocument/2006/relationships/hyperlink" Target="http://s460-helpdesk/CAisd/pdmweb.exe?OP=SEARCH+FACTORY=in+SKIPLIST=1+QBE.EQ.id=3484693" TargetMode="External"/><Relationship Id="rId41" Type="http://schemas.openxmlformats.org/officeDocument/2006/relationships/hyperlink" Target="http://s460-helpdesk/CAisd/pdmweb.exe?OP=SEARCH+FACTORY=in+SKIPLIST=1+QBE.EQ.id=3484532" TargetMode="External"/><Relationship Id="rId54" Type="http://schemas.openxmlformats.org/officeDocument/2006/relationships/hyperlink" Target="http://s460-helpdesk/CAisd/pdmweb.exe?OP=SEARCH+FACTORY=in+SKIPLIST=1+QBE.EQ.id=3484836" TargetMode="External"/><Relationship Id="rId62" Type="http://schemas.openxmlformats.org/officeDocument/2006/relationships/hyperlink" Target="http://s460-helpdesk/CAisd/pdmweb.exe?OP=SEARCH+FACTORY=in+SKIPLIST=1+QBE.EQ.id=3484825" TargetMode="External"/><Relationship Id="rId70" Type="http://schemas.openxmlformats.org/officeDocument/2006/relationships/hyperlink" Target="http://s460-helpdesk/CAisd/pdmweb.exe?OP=SEARCH+FACTORY=in+SKIPLIST=1+QBE.EQ.id=3484808" TargetMode="External"/><Relationship Id="rId75" Type="http://schemas.openxmlformats.org/officeDocument/2006/relationships/hyperlink" Target="http://s460-helpdesk/CAisd/pdmweb.exe?OP=SEARCH+FACTORY=in+SKIPLIST=1+QBE.EQ.id=348473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484513" TargetMode="External"/><Relationship Id="rId23" Type="http://schemas.openxmlformats.org/officeDocument/2006/relationships/hyperlink" Target="http://s460-helpdesk/CAisd/pdmweb.exe?OP=SEARCH+FACTORY=in+SKIPLIST=1+QBE.EQ.id=3484644" TargetMode="External"/><Relationship Id="rId28" Type="http://schemas.openxmlformats.org/officeDocument/2006/relationships/hyperlink" Target="http://s460-helpdesk/CAisd/pdmweb.exe?OP=SEARCH+FACTORY=in+SKIPLIST=1+QBE.EQ.id=3484617" TargetMode="External"/><Relationship Id="rId36" Type="http://schemas.openxmlformats.org/officeDocument/2006/relationships/hyperlink" Target="http://s460-helpdesk/CAisd/pdmweb.exe?OP=SEARCH+FACTORY=in+SKIPLIST=1+QBE.EQ.id=3484574" TargetMode="External"/><Relationship Id="rId49" Type="http://schemas.openxmlformats.org/officeDocument/2006/relationships/hyperlink" Target="http://s460-helpdesk/CAisd/pdmweb.exe?OP=SEARCH+FACTORY=in+SKIPLIST=1+QBE.EQ.id=3484842" TargetMode="External"/><Relationship Id="rId57" Type="http://schemas.openxmlformats.org/officeDocument/2006/relationships/hyperlink" Target="http://s460-helpdesk/CAisd/pdmweb.exe?OP=SEARCH+FACTORY=in+SKIPLIST=1+QBE.EQ.id=3484833" TargetMode="External"/><Relationship Id="rId10" Type="http://schemas.openxmlformats.org/officeDocument/2006/relationships/hyperlink" Target="http://s460-helpdesk/CAisd/pdmweb.exe?OP=SEARCH+FACTORY=in+SKIPLIST=1+QBE.EQ.id=3484526" TargetMode="External"/><Relationship Id="rId31" Type="http://schemas.openxmlformats.org/officeDocument/2006/relationships/hyperlink" Target="http://s460-helpdesk/CAisd/pdmweb.exe?OP=SEARCH+FACTORY=in+SKIPLIST=1+QBE.EQ.id=3484600" TargetMode="External"/><Relationship Id="rId44" Type="http://schemas.openxmlformats.org/officeDocument/2006/relationships/hyperlink" Target="http://s460-helpdesk/CAisd/pdmweb.exe?OP=SEARCH+FACTORY=in+SKIPLIST=1+QBE.EQ.id=3484849" TargetMode="External"/><Relationship Id="rId52" Type="http://schemas.openxmlformats.org/officeDocument/2006/relationships/hyperlink" Target="http://s460-helpdesk/CAisd/pdmweb.exe?OP=SEARCH+FACTORY=in+SKIPLIST=1+QBE.EQ.id=3484839" TargetMode="External"/><Relationship Id="rId60" Type="http://schemas.openxmlformats.org/officeDocument/2006/relationships/hyperlink" Target="http://s460-helpdesk/CAisd/pdmweb.exe?OP=SEARCH+FACTORY=in+SKIPLIST=1+QBE.EQ.id=3484828" TargetMode="External"/><Relationship Id="rId65" Type="http://schemas.openxmlformats.org/officeDocument/2006/relationships/hyperlink" Target="http://s460-helpdesk/CAisd/pdmweb.exe?OP=SEARCH+FACTORY=in+SKIPLIST=1+QBE.EQ.id=3484822" TargetMode="External"/><Relationship Id="rId73" Type="http://schemas.openxmlformats.org/officeDocument/2006/relationships/hyperlink" Target="http://s460-helpdesk/CAisd/pdmweb.exe?OP=SEARCH+FACTORY=in+SKIPLIST=1+QBE.EQ.id=3484749" TargetMode="External"/><Relationship Id="rId78" Type="http://schemas.openxmlformats.org/officeDocument/2006/relationships/hyperlink" Target="http://s460-helpdesk/CAisd/pdmweb.exe?OP=SEARCH+FACTORY=in+SKIPLIST=1+QBE.EQ.id=3484719" TargetMode="External"/><Relationship Id="rId81" Type="http://schemas.openxmlformats.org/officeDocument/2006/relationships/hyperlink" Target="http://s460-helpdesk/CAisd/pdmweb.exe?OP=SEARCH+FACTORY=in+SKIPLIST=1+QBE.EQ.id=348470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84528" TargetMode="External"/><Relationship Id="rId13" Type="http://schemas.openxmlformats.org/officeDocument/2006/relationships/hyperlink" Target="http://s460-helpdesk/CAisd/pdmweb.exe?OP=SEARCH+FACTORY=in+SKIPLIST=1+QBE.EQ.id=3484515" TargetMode="External"/><Relationship Id="rId18" Type="http://schemas.openxmlformats.org/officeDocument/2006/relationships/hyperlink" Target="http://s460-helpdesk/CAisd/pdmweb.exe?OP=SEARCH+FACTORY=in+SKIPLIST=1+QBE.EQ.id=3484699" TargetMode="External"/><Relationship Id="rId39" Type="http://schemas.openxmlformats.org/officeDocument/2006/relationships/hyperlink" Target="http://s460-helpdesk/CAisd/pdmweb.exe?OP=SEARCH+FACTORY=in+SKIPLIST=1+QBE.EQ.id=3484560" TargetMode="External"/><Relationship Id="rId34" Type="http://schemas.openxmlformats.org/officeDocument/2006/relationships/hyperlink" Target="http://s460-helpdesk/CAisd/pdmweb.exe?OP=SEARCH+FACTORY=in+SKIPLIST=1+QBE.EQ.id=3484585" TargetMode="External"/><Relationship Id="rId50" Type="http://schemas.openxmlformats.org/officeDocument/2006/relationships/hyperlink" Target="http://s460-helpdesk/CAisd/pdmweb.exe?OP=SEARCH+FACTORY=in+SKIPLIST=1+QBE.EQ.id=3484841" TargetMode="External"/><Relationship Id="rId55" Type="http://schemas.openxmlformats.org/officeDocument/2006/relationships/hyperlink" Target="http://s460-helpdesk/CAisd/pdmweb.exe?OP=SEARCH+FACTORY=in+SKIPLIST=1+QBE.EQ.id=3484835" TargetMode="External"/><Relationship Id="rId76" Type="http://schemas.openxmlformats.org/officeDocument/2006/relationships/hyperlink" Target="http://s460-helpdesk/CAisd/pdmweb.exe?OP=SEARCH+FACTORY=in+SKIPLIST=1+QBE.EQ.id=3484723" TargetMode="External"/><Relationship Id="rId7" Type="http://schemas.openxmlformats.org/officeDocument/2006/relationships/hyperlink" Target="http://s460-helpdesk/CAisd/pdmweb.exe?OP=SEARCH+FACTORY=in+SKIPLIST=1+QBE.EQ.id=3484531" TargetMode="External"/><Relationship Id="rId71" Type="http://schemas.openxmlformats.org/officeDocument/2006/relationships/hyperlink" Target="http://s460-helpdesk/CAisd/pdmweb.exe?OP=SEARCH+FACTORY=in+SKIPLIST=1+QBE.EQ.id=3484803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460-helpdesk/CAisd/pdmweb.exe?OP=SEARCH+FACTORY=in+SKIPLIST=1+QBE.EQ.id=3484615" TargetMode="External"/><Relationship Id="rId24" Type="http://schemas.openxmlformats.org/officeDocument/2006/relationships/hyperlink" Target="http://s460-helpdesk/CAisd/pdmweb.exe?OP=SEARCH+FACTORY=in+SKIPLIST=1+QBE.EQ.id=3484639" TargetMode="External"/><Relationship Id="rId40" Type="http://schemas.openxmlformats.org/officeDocument/2006/relationships/hyperlink" Target="http://s460-helpdesk/CAisd/pdmweb.exe?OP=SEARCH+FACTORY=in+SKIPLIST=1+QBE.EQ.id=3484534" TargetMode="External"/><Relationship Id="rId45" Type="http://schemas.openxmlformats.org/officeDocument/2006/relationships/hyperlink" Target="http://s460-helpdesk/CAisd/pdmweb.exe?OP=SEARCH+FACTORY=in+SKIPLIST=1+QBE.EQ.id=3484847" TargetMode="External"/><Relationship Id="rId66" Type="http://schemas.openxmlformats.org/officeDocument/2006/relationships/hyperlink" Target="http://s460-helpdesk/CAisd/pdmweb.exe?OP=SEARCH+FACTORY=in+SKIPLIST=1+QBE.EQ.id=348482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1"/>
  <sheetViews>
    <sheetView tabSelected="1" zoomScale="80" zoomScaleNormal="80" workbookViewId="0">
      <pane ySplit="4" topLeftCell="A80" activePane="bottomLeft" state="frozen"/>
      <selection pane="bottomLeft" activeCell="O96" sqref="O96:O97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hidden="1" customWidth="1"/>
    <col min="7" max="7" width="63.42578125" style="48" hidden="1" customWidth="1"/>
    <col min="8" max="11" width="7" style="48" hidden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2508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NORTE</v>
      </c>
      <c r="B5" s="111" t="s">
        <v>2511</v>
      </c>
      <c r="C5" s="103">
        <v>44226.482094907406</v>
      </c>
      <c r="D5" s="102" t="s">
        <v>2494</v>
      </c>
      <c r="E5" s="99">
        <v>334</v>
      </c>
      <c r="F5" s="84" t="str">
        <f>VLOOKUP(E5,VIP!$A$2:$O11493,2,0)</f>
        <v>DRBR334</v>
      </c>
      <c r="G5" s="98" t="str">
        <f>VLOOKUP(E5,'LISTADO ATM'!$A$2:$B$894,2,0)</f>
        <v>ATM Oficina Salcedo II</v>
      </c>
      <c r="H5" s="98" t="str">
        <f>VLOOKUP(E5,VIP!$A$2:$O16413,7,FALSE)</f>
        <v>Si</v>
      </c>
      <c r="I5" s="98" t="str">
        <f>VLOOKUP(E5,VIP!$A$2:$O8378,8,FALSE)</f>
        <v>Si</v>
      </c>
      <c r="J5" s="98" t="str">
        <f>VLOOKUP(E5,VIP!$A$2:$O8328,8,FALSE)</f>
        <v>Si</v>
      </c>
      <c r="K5" s="98" t="str">
        <f>VLOOKUP(E5,VIP!$A$2:$O11902,6,0)</f>
        <v>SI</v>
      </c>
      <c r="L5" s="106" t="s">
        <v>2487</v>
      </c>
      <c r="M5" s="123" t="s">
        <v>2509</v>
      </c>
      <c r="N5" s="123" t="s">
        <v>2502</v>
      </c>
      <c r="O5" s="102" t="s">
        <v>2517</v>
      </c>
      <c r="P5" s="125" t="s">
        <v>2518</v>
      </c>
      <c r="Q5" s="123" t="s">
        <v>2510</v>
      </c>
    </row>
    <row r="6" spans="1:17" ht="18" x14ac:dyDescent="0.25">
      <c r="A6" s="102" t="str">
        <f>VLOOKUP(E6,'LISTADO ATM'!$A$2:$C$895,3,0)</f>
        <v>ESTE</v>
      </c>
      <c r="B6" s="111" t="s">
        <v>2512</v>
      </c>
      <c r="C6" s="103">
        <v>44226.482766203706</v>
      </c>
      <c r="D6" s="102" t="s">
        <v>2494</v>
      </c>
      <c r="E6" s="99">
        <v>742</v>
      </c>
      <c r="F6" s="84" t="str">
        <f>VLOOKUP(E6,VIP!$A$2:$O11494,2,0)</f>
        <v>DRBR990</v>
      </c>
      <c r="G6" s="98" t="str">
        <f>VLOOKUP(E6,'LISTADO ATM'!$A$2:$B$894,2,0)</f>
        <v xml:space="preserve">ATM Oficina Plaza del Rey (La Romana) </v>
      </c>
      <c r="H6" s="98" t="str">
        <f>VLOOKUP(E6,VIP!$A$2:$O16414,7,FALSE)</f>
        <v>Si</v>
      </c>
      <c r="I6" s="98" t="str">
        <f>VLOOKUP(E6,VIP!$A$2:$O8379,8,FALSE)</f>
        <v>Si</v>
      </c>
      <c r="J6" s="98" t="str">
        <f>VLOOKUP(E6,VIP!$A$2:$O8329,8,FALSE)</f>
        <v>Si</v>
      </c>
      <c r="K6" s="98" t="str">
        <f>VLOOKUP(E6,VIP!$A$2:$O11903,6,0)</f>
        <v>NO</v>
      </c>
      <c r="L6" s="106" t="s">
        <v>2487</v>
      </c>
      <c r="M6" s="123" t="s">
        <v>2509</v>
      </c>
      <c r="N6" s="123" t="s">
        <v>2502</v>
      </c>
      <c r="O6" s="102" t="s">
        <v>2517</v>
      </c>
      <c r="P6" s="125" t="s">
        <v>2518</v>
      </c>
      <c r="Q6" s="123" t="s">
        <v>2510</v>
      </c>
    </row>
    <row r="7" spans="1:17" ht="18" x14ac:dyDescent="0.25">
      <c r="A7" s="102" t="str">
        <f>VLOOKUP(E7,'LISTADO ATM'!$A$2:$C$895,3,0)</f>
        <v>NORTE</v>
      </c>
      <c r="B7" s="111" t="s">
        <v>2513</v>
      </c>
      <c r="C7" s="103">
        <v>44226.483263888891</v>
      </c>
      <c r="D7" s="102" t="s">
        <v>2494</v>
      </c>
      <c r="E7" s="99">
        <v>79</v>
      </c>
      <c r="F7" s="84" t="str">
        <f>VLOOKUP(E7,VIP!$A$2:$O11495,2,0)</f>
        <v>DRBR079</v>
      </c>
      <c r="G7" s="98" t="str">
        <f>VLOOKUP(E7,'LISTADO ATM'!$A$2:$B$894,2,0)</f>
        <v xml:space="preserve">ATM UNP Luperón (Puerto Plata) </v>
      </c>
      <c r="H7" s="98" t="str">
        <f>VLOOKUP(E7,VIP!$A$2:$O16415,7,FALSE)</f>
        <v>Si</v>
      </c>
      <c r="I7" s="98" t="str">
        <f>VLOOKUP(E7,VIP!$A$2:$O8380,8,FALSE)</f>
        <v>Si</v>
      </c>
      <c r="J7" s="98" t="str">
        <f>VLOOKUP(E7,VIP!$A$2:$O8330,8,FALSE)</f>
        <v>Si</v>
      </c>
      <c r="K7" s="98" t="str">
        <f>VLOOKUP(E7,VIP!$A$2:$O11904,6,0)</f>
        <v>NO</v>
      </c>
      <c r="L7" s="106" t="s">
        <v>2487</v>
      </c>
      <c r="M7" s="123" t="s">
        <v>2509</v>
      </c>
      <c r="N7" s="123" t="s">
        <v>2502</v>
      </c>
      <c r="O7" s="102" t="s">
        <v>2517</v>
      </c>
      <c r="P7" s="125" t="s">
        <v>2518</v>
      </c>
      <c r="Q7" s="123" t="s">
        <v>2510</v>
      </c>
    </row>
    <row r="8" spans="1:17" ht="18" x14ac:dyDescent="0.25">
      <c r="A8" s="102" t="str">
        <f>VLOOKUP(E8,'LISTADO ATM'!$A$2:$C$895,3,0)</f>
        <v>DISTRITO NACIONAL</v>
      </c>
      <c r="B8" s="111" t="s">
        <v>2514</v>
      </c>
      <c r="C8" s="103">
        <v>44226.483981481484</v>
      </c>
      <c r="D8" s="102" t="s">
        <v>2494</v>
      </c>
      <c r="E8" s="99">
        <v>406</v>
      </c>
      <c r="F8" s="84" t="str">
        <f>VLOOKUP(E8,VIP!$A$2:$O11496,2,0)</f>
        <v>DRBR406</v>
      </c>
      <c r="G8" s="98" t="str">
        <f>VLOOKUP(E8,'LISTADO ATM'!$A$2:$B$894,2,0)</f>
        <v xml:space="preserve">ATM UNP Plaza Lama Máximo Gómez </v>
      </c>
      <c r="H8" s="98" t="str">
        <f>VLOOKUP(E8,VIP!$A$2:$O16416,7,FALSE)</f>
        <v>Si</v>
      </c>
      <c r="I8" s="98" t="str">
        <f>VLOOKUP(E8,VIP!$A$2:$O8381,8,FALSE)</f>
        <v>Si</v>
      </c>
      <c r="J8" s="98" t="str">
        <f>VLOOKUP(E8,VIP!$A$2:$O8331,8,FALSE)</f>
        <v>Si</v>
      </c>
      <c r="K8" s="98" t="str">
        <f>VLOOKUP(E8,VIP!$A$2:$O11905,6,0)</f>
        <v>SI</v>
      </c>
      <c r="L8" s="106" t="s">
        <v>2487</v>
      </c>
      <c r="M8" s="123" t="s">
        <v>2509</v>
      </c>
      <c r="N8" s="123" t="s">
        <v>2502</v>
      </c>
      <c r="O8" s="102" t="s">
        <v>2517</v>
      </c>
      <c r="P8" s="125" t="s">
        <v>2518</v>
      </c>
      <c r="Q8" s="123" t="s">
        <v>2510</v>
      </c>
    </row>
    <row r="9" spans="1:17" ht="18" x14ac:dyDescent="0.25">
      <c r="A9" s="102" t="str">
        <f>VLOOKUP(E9,'LISTADO ATM'!$A$2:$C$895,3,0)</f>
        <v>NORTE</v>
      </c>
      <c r="B9" s="111" t="s">
        <v>2515</v>
      </c>
      <c r="C9" s="103">
        <v>44226.484826388885</v>
      </c>
      <c r="D9" s="102" t="s">
        <v>2494</v>
      </c>
      <c r="E9" s="99">
        <v>747</v>
      </c>
      <c r="F9" s="84" t="str">
        <f>VLOOKUP(E9,VIP!$A$2:$O11497,2,0)</f>
        <v>DRBR200</v>
      </c>
      <c r="G9" s="98" t="str">
        <f>VLOOKUP(E9,'LISTADO ATM'!$A$2:$B$894,2,0)</f>
        <v xml:space="preserve">ATM Club BR (Santiago) </v>
      </c>
      <c r="H9" s="98" t="str">
        <f>VLOOKUP(E9,VIP!$A$2:$O16417,7,FALSE)</f>
        <v>Si</v>
      </c>
      <c r="I9" s="98" t="str">
        <f>VLOOKUP(E9,VIP!$A$2:$O8382,8,FALSE)</f>
        <v>Si</v>
      </c>
      <c r="J9" s="98" t="str">
        <f>VLOOKUP(E9,VIP!$A$2:$O8332,8,FALSE)</f>
        <v>Si</v>
      </c>
      <c r="K9" s="98" t="str">
        <f>VLOOKUP(E9,VIP!$A$2:$O11906,6,0)</f>
        <v>SI</v>
      </c>
      <c r="L9" s="106" t="s">
        <v>2487</v>
      </c>
      <c r="M9" s="123" t="s">
        <v>2509</v>
      </c>
      <c r="N9" s="123" t="s">
        <v>2502</v>
      </c>
      <c r="O9" s="102" t="s">
        <v>2517</v>
      </c>
      <c r="P9" s="125" t="s">
        <v>2518</v>
      </c>
      <c r="Q9" s="123" t="s">
        <v>2510</v>
      </c>
    </row>
    <row r="10" spans="1:17" ht="18" x14ac:dyDescent="0.25">
      <c r="A10" s="102" t="str">
        <f>VLOOKUP(E10,'LISTADO ATM'!$A$2:$C$895,3,0)</f>
        <v>DISTRITO NACIONAL</v>
      </c>
      <c r="B10" s="111" t="s">
        <v>2516</v>
      </c>
      <c r="C10" s="103">
        <v>44226.485462962963</v>
      </c>
      <c r="D10" s="102" t="s">
        <v>2494</v>
      </c>
      <c r="E10" s="99">
        <v>946</v>
      </c>
      <c r="F10" s="84" t="str">
        <f>VLOOKUP(E10,VIP!$A$2:$O11498,2,0)</f>
        <v>DRBR24R</v>
      </c>
      <c r="G10" s="98" t="str">
        <f>VLOOKUP(E10,'LISTADO ATM'!$A$2:$B$894,2,0)</f>
        <v xml:space="preserve">ATM Oficina Núñez de Cáceres I </v>
      </c>
      <c r="H10" s="98" t="str">
        <f>VLOOKUP(E10,VIP!$A$2:$O16418,7,FALSE)</f>
        <v>Si</v>
      </c>
      <c r="I10" s="98" t="str">
        <f>VLOOKUP(E10,VIP!$A$2:$O8383,8,FALSE)</f>
        <v>Si</v>
      </c>
      <c r="J10" s="98" t="str">
        <f>VLOOKUP(E10,VIP!$A$2:$O8333,8,FALSE)</f>
        <v>Si</v>
      </c>
      <c r="K10" s="98" t="str">
        <f>VLOOKUP(E10,VIP!$A$2:$O11907,6,0)</f>
        <v>NO</v>
      </c>
      <c r="L10" s="106" t="s">
        <v>2487</v>
      </c>
      <c r="M10" s="123" t="s">
        <v>2509</v>
      </c>
      <c r="N10" s="123" t="s">
        <v>2502</v>
      </c>
      <c r="O10" s="102" t="s">
        <v>2517</v>
      </c>
      <c r="P10" s="125" t="s">
        <v>2518</v>
      </c>
      <c r="Q10" s="123" t="s">
        <v>2510</v>
      </c>
    </row>
    <row r="11" spans="1:17" ht="18" x14ac:dyDescent="0.25">
      <c r="A11" s="102" t="str">
        <f>VLOOKUP(E11,'LISTADO ATM'!$A$2:$C$895,3,0)</f>
        <v>DISTRITO NACIONAL</v>
      </c>
      <c r="B11" s="111" t="s">
        <v>2520</v>
      </c>
      <c r="C11" s="103">
        <v>44226.651562500003</v>
      </c>
      <c r="D11" s="102" t="s">
        <v>2494</v>
      </c>
      <c r="E11" s="99">
        <v>648</v>
      </c>
      <c r="F11" s="84" t="str">
        <f>VLOOKUP(E11,VIP!$A$2:$O11530,2,0)</f>
        <v>DRBR190</v>
      </c>
      <c r="G11" s="98" t="str">
        <f>VLOOKUP(E11,'LISTADO ATM'!$A$2:$B$894,2,0)</f>
        <v xml:space="preserve">ATM Hermandad de Pensionados </v>
      </c>
      <c r="H11" s="98" t="str">
        <f>VLOOKUP(E11,VIP!$A$2:$O16450,7,FALSE)</f>
        <v>Si</v>
      </c>
      <c r="I11" s="98" t="str">
        <f>VLOOKUP(E11,VIP!$A$2:$O8415,8,FALSE)</f>
        <v>No</v>
      </c>
      <c r="J11" s="98" t="str">
        <f>VLOOKUP(E11,VIP!$A$2:$O8365,8,FALSE)</f>
        <v>No</v>
      </c>
      <c r="K11" s="98" t="str">
        <f>VLOOKUP(E11,VIP!$A$2:$O11939,6,0)</f>
        <v>NO</v>
      </c>
      <c r="L11" s="106" t="s">
        <v>2487</v>
      </c>
      <c r="M11" s="123" t="s">
        <v>2509</v>
      </c>
      <c r="N11" s="123" t="s">
        <v>2502</v>
      </c>
      <c r="O11" s="102" t="s">
        <v>2517</v>
      </c>
      <c r="P11" s="125" t="s">
        <v>2518</v>
      </c>
      <c r="Q11" s="105" t="s">
        <v>2487</v>
      </c>
    </row>
    <row r="12" spans="1:17" ht="18" x14ac:dyDescent="0.25">
      <c r="A12" s="102" t="str">
        <f>VLOOKUP(E12,'LISTADO ATM'!$A$2:$C$895,3,0)</f>
        <v>NORTE</v>
      </c>
      <c r="B12" s="111" t="s">
        <v>2521</v>
      </c>
      <c r="C12" s="103">
        <v>44226.65247685185</v>
      </c>
      <c r="D12" s="102" t="s">
        <v>2494</v>
      </c>
      <c r="E12" s="99">
        <v>855</v>
      </c>
      <c r="F12" s="84" t="str">
        <f>VLOOKUP(E12,VIP!$A$2:$O11531,2,0)</f>
        <v>DRBR855</v>
      </c>
      <c r="G12" s="98" t="str">
        <f>VLOOKUP(E12,'LISTADO ATM'!$A$2:$B$894,2,0)</f>
        <v xml:space="preserve">ATM Palacio de Justicia La Vega </v>
      </c>
      <c r="H12" s="98" t="str">
        <f>VLOOKUP(E12,VIP!$A$2:$O16451,7,FALSE)</f>
        <v>Si</v>
      </c>
      <c r="I12" s="98" t="str">
        <f>VLOOKUP(E12,VIP!$A$2:$O8416,8,FALSE)</f>
        <v>Si</v>
      </c>
      <c r="J12" s="98" t="str">
        <f>VLOOKUP(E12,VIP!$A$2:$O8366,8,FALSE)</f>
        <v>Si</v>
      </c>
      <c r="K12" s="98" t="str">
        <f>VLOOKUP(E12,VIP!$A$2:$O11940,6,0)</f>
        <v>NO</v>
      </c>
      <c r="L12" s="106" t="s">
        <v>2487</v>
      </c>
      <c r="M12" s="123" t="s">
        <v>2509</v>
      </c>
      <c r="N12" s="123" t="s">
        <v>2502</v>
      </c>
      <c r="O12" s="102" t="s">
        <v>2517</v>
      </c>
      <c r="P12" s="125" t="s">
        <v>2518</v>
      </c>
      <c r="Q12" s="105" t="s">
        <v>2487</v>
      </c>
    </row>
    <row r="13" spans="1:17" ht="18" x14ac:dyDescent="0.25">
      <c r="A13" s="102" t="str">
        <f>VLOOKUP(E13,'LISTADO ATM'!$A$2:$C$895,3,0)</f>
        <v>DISTRITO NACIONAL</v>
      </c>
      <c r="B13" s="111" t="s">
        <v>2522</v>
      </c>
      <c r="C13" s="103">
        <v>44226.653356481482</v>
      </c>
      <c r="D13" s="102" t="s">
        <v>2494</v>
      </c>
      <c r="E13" s="99">
        <v>587</v>
      </c>
      <c r="F13" s="84" t="str">
        <f>VLOOKUP(E13,VIP!$A$2:$O11532,2,0)</f>
        <v>DRBR123</v>
      </c>
      <c r="G13" s="98" t="str">
        <f>VLOOKUP(E13,'LISTADO ATM'!$A$2:$B$894,2,0)</f>
        <v xml:space="preserve">ATM Cuerpo de Ayudantes Militares </v>
      </c>
      <c r="H13" s="98" t="str">
        <f>VLOOKUP(E13,VIP!$A$2:$O16452,7,FALSE)</f>
        <v>Si</v>
      </c>
      <c r="I13" s="98" t="str">
        <f>VLOOKUP(E13,VIP!$A$2:$O8417,8,FALSE)</f>
        <v>Si</v>
      </c>
      <c r="J13" s="98" t="str">
        <f>VLOOKUP(E13,VIP!$A$2:$O8367,8,FALSE)</f>
        <v>Si</v>
      </c>
      <c r="K13" s="98" t="str">
        <f>VLOOKUP(E13,VIP!$A$2:$O11941,6,0)</f>
        <v>NO</v>
      </c>
      <c r="L13" s="106" t="s">
        <v>2487</v>
      </c>
      <c r="M13" s="123" t="s">
        <v>2509</v>
      </c>
      <c r="N13" s="123" t="s">
        <v>2502</v>
      </c>
      <c r="O13" s="102" t="s">
        <v>2517</v>
      </c>
      <c r="P13" s="125" t="s">
        <v>2518</v>
      </c>
      <c r="Q13" s="105" t="s">
        <v>2487</v>
      </c>
    </row>
    <row r="14" spans="1:17" ht="18" x14ac:dyDescent="0.25">
      <c r="A14" s="102" t="str">
        <f>VLOOKUP(E14,'LISTADO ATM'!$A$2:$C$895,3,0)</f>
        <v>NORTE</v>
      </c>
      <c r="B14" s="111" t="s">
        <v>2523</v>
      </c>
      <c r="C14" s="103">
        <v>44226.654027777775</v>
      </c>
      <c r="D14" s="102" t="s">
        <v>2494</v>
      </c>
      <c r="E14" s="99">
        <v>606</v>
      </c>
      <c r="F14" s="84" t="str">
        <f>VLOOKUP(E14,VIP!$A$2:$O11533,2,0)</f>
        <v>DRBR704</v>
      </c>
      <c r="G14" s="98" t="str">
        <f>VLOOKUP(E14,'LISTADO ATM'!$A$2:$B$894,2,0)</f>
        <v xml:space="preserve">ATM UNP Manolo Tavarez Justo </v>
      </c>
      <c r="H14" s="98" t="str">
        <f>VLOOKUP(E14,VIP!$A$2:$O16453,7,FALSE)</f>
        <v>Si</v>
      </c>
      <c r="I14" s="98" t="str">
        <f>VLOOKUP(E14,VIP!$A$2:$O8418,8,FALSE)</f>
        <v>Si</v>
      </c>
      <c r="J14" s="98" t="str">
        <f>VLOOKUP(E14,VIP!$A$2:$O8368,8,FALSE)</f>
        <v>Si</v>
      </c>
      <c r="K14" s="98" t="str">
        <f>VLOOKUP(E14,VIP!$A$2:$O11942,6,0)</f>
        <v>NO</v>
      </c>
      <c r="L14" s="106" t="s">
        <v>2487</v>
      </c>
      <c r="M14" s="123" t="s">
        <v>2509</v>
      </c>
      <c r="N14" s="123" t="s">
        <v>2502</v>
      </c>
      <c r="O14" s="102" t="s">
        <v>2517</v>
      </c>
      <c r="P14" s="125" t="s">
        <v>2518</v>
      </c>
      <c r="Q14" s="105" t="s">
        <v>2487</v>
      </c>
    </row>
    <row r="15" spans="1:17" ht="18" x14ac:dyDescent="0.25">
      <c r="A15" s="102" t="str">
        <f>VLOOKUP(E15,'LISTADO ATM'!$A$2:$C$895,3,0)</f>
        <v>DISTRITO NACIONAL</v>
      </c>
      <c r="B15" s="111" t="s">
        <v>2524</v>
      </c>
      <c r="C15" s="103">
        <v>44226.655312499999</v>
      </c>
      <c r="D15" s="102" t="s">
        <v>2494</v>
      </c>
      <c r="E15" s="99">
        <v>628</v>
      </c>
      <c r="F15" s="84" t="str">
        <f>VLOOKUP(E15,VIP!$A$2:$O11534,2,0)</f>
        <v>DRBR086</v>
      </c>
      <c r="G15" s="98" t="str">
        <f>VLOOKUP(E15,'LISTADO ATM'!$A$2:$B$894,2,0)</f>
        <v xml:space="preserve">ATM Autobanco San Isidro </v>
      </c>
      <c r="H15" s="98" t="str">
        <f>VLOOKUP(E15,VIP!$A$2:$O16454,7,FALSE)</f>
        <v>Si</v>
      </c>
      <c r="I15" s="98" t="str">
        <f>VLOOKUP(E15,VIP!$A$2:$O8419,8,FALSE)</f>
        <v>Si</v>
      </c>
      <c r="J15" s="98" t="str">
        <f>VLOOKUP(E15,VIP!$A$2:$O8369,8,FALSE)</f>
        <v>Si</v>
      </c>
      <c r="K15" s="98" t="str">
        <f>VLOOKUP(E15,VIP!$A$2:$O11943,6,0)</f>
        <v>SI</v>
      </c>
      <c r="L15" s="106" t="s">
        <v>2435</v>
      </c>
      <c r="M15" s="123" t="s">
        <v>2509</v>
      </c>
      <c r="N15" s="123" t="s">
        <v>2502</v>
      </c>
      <c r="O15" s="102" t="s">
        <v>2517</v>
      </c>
      <c r="P15" s="125" t="s">
        <v>2530</v>
      </c>
      <c r="Q15" s="105" t="s">
        <v>2435</v>
      </c>
    </row>
    <row r="16" spans="1:17" ht="18" x14ac:dyDescent="0.25">
      <c r="A16" s="102" t="str">
        <f>VLOOKUP(E16,'LISTADO ATM'!$A$2:$C$895,3,0)</f>
        <v>DISTRITO NACIONAL</v>
      </c>
      <c r="B16" s="111" t="s">
        <v>2525</v>
      </c>
      <c r="C16" s="103">
        <v>44226.656273148146</v>
      </c>
      <c r="D16" s="102" t="s">
        <v>2494</v>
      </c>
      <c r="E16" s="99">
        <v>812</v>
      </c>
      <c r="F16" s="84" t="str">
        <f>VLOOKUP(E16,VIP!$A$2:$O11535,2,0)</f>
        <v>DRBR812</v>
      </c>
      <c r="G16" s="98" t="str">
        <f>VLOOKUP(E16,'LISTADO ATM'!$A$2:$B$894,2,0)</f>
        <v xml:space="preserve">ATM Canasta del Pueblo </v>
      </c>
      <c r="H16" s="98" t="str">
        <f>VLOOKUP(E16,VIP!$A$2:$O16455,7,FALSE)</f>
        <v>Si</v>
      </c>
      <c r="I16" s="98" t="str">
        <f>VLOOKUP(E16,VIP!$A$2:$O8420,8,FALSE)</f>
        <v>Si</v>
      </c>
      <c r="J16" s="98" t="str">
        <f>VLOOKUP(E16,VIP!$A$2:$O8370,8,FALSE)</f>
        <v>Si</v>
      </c>
      <c r="K16" s="98" t="str">
        <f>VLOOKUP(E16,VIP!$A$2:$O11944,6,0)</f>
        <v>NO</v>
      </c>
      <c r="L16" s="106" t="s">
        <v>2435</v>
      </c>
      <c r="M16" s="123" t="s">
        <v>2509</v>
      </c>
      <c r="N16" s="123" t="s">
        <v>2502</v>
      </c>
      <c r="O16" s="102" t="s">
        <v>2517</v>
      </c>
      <c r="P16" s="125" t="s">
        <v>2530</v>
      </c>
      <c r="Q16" s="105" t="s">
        <v>2435</v>
      </c>
    </row>
    <row r="17" spans="1:17" ht="18" x14ac:dyDescent="0.25">
      <c r="A17" s="102" t="str">
        <f>VLOOKUP(E17,'LISTADO ATM'!$A$2:$C$895,3,0)</f>
        <v>SUR</v>
      </c>
      <c r="B17" s="111" t="s">
        <v>2526</v>
      </c>
      <c r="C17" s="103">
        <v>44226.658136574071</v>
      </c>
      <c r="D17" s="102" t="s">
        <v>2494</v>
      </c>
      <c r="E17" s="99">
        <v>5</v>
      </c>
      <c r="F17" s="84" t="str">
        <f>VLOOKUP(E17,VIP!$A$2:$O11536,2,0)</f>
        <v>DRBR005</v>
      </c>
      <c r="G17" s="98" t="str">
        <f>VLOOKUP(E17,'LISTADO ATM'!$A$2:$B$894,2,0)</f>
        <v>ATM Oficina Autoservicio Villa Ofelia (San Juan)</v>
      </c>
      <c r="H17" s="98" t="str">
        <f>VLOOKUP(E17,VIP!$A$2:$O16456,7,FALSE)</f>
        <v>Si</v>
      </c>
      <c r="I17" s="98" t="str">
        <f>VLOOKUP(E17,VIP!$A$2:$O8421,8,FALSE)</f>
        <v>Si</v>
      </c>
      <c r="J17" s="98" t="str">
        <f>VLOOKUP(E17,VIP!$A$2:$O8371,8,FALSE)</f>
        <v>Si</v>
      </c>
      <c r="K17" s="98" t="str">
        <f>VLOOKUP(E17,VIP!$A$2:$O11945,6,0)</f>
        <v>NO</v>
      </c>
      <c r="L17" s="106" t="s">
        <v>2435</v>
      </c>
      <c r="M17" s="123" t="s">
        <v>2509</v>
      </c>
      <c r="N17" s="123" t="s">
        <v>2502</v>
      </c>
      <c r="O17" s="102" t="s">
        <v>2517</v>
      </c>
      <c r="P17" s="125" t="s">
        <v>2530</v>
      </c>
      <c r="Q17" s="105" t="s">
        <v>2435</v>
      </c>
    </row>
    <row r="18" spans="1:17" ht="18" x14ac:dyDescent="0.25">
      <c r="A18" s="102" t="str">
        <f>VLOOKUP(E18,'LISTADO ATM'!$A$2:$C$895,3,0)</f>
        <v>SUR</v>
      </c>
      <c r="B18" s="111" t="s">
        <v>2527</v>
      </c>
      <c r="C18" s="103">
        <v>44226.659317129626</v>
      </c>
      <c r="D18" s="102" t="s">
        <v>2494</v>
      </c>
      <c r="E18" s="99">
        <v>871</v>
      </c>
      <c r="F18" s="84" t="str">
        <f>VLOOKUP(E18,VIP!$A$2:$O11537,2,0)</f>
        <v>DRBR871</v>
      </c>
      <c r="G18" s="98" t="str">
        <f>VLOOKUP(E18,'LISTADO ATM'!$A$2:$B$894,2,0)</f>
        <v>ATM Plaza Cultural San Juan</v>
      </c>
      <c r="H18" s="98" t="str">
        <f>VLOOKUP(E18,VIP!$A$2:$O16457,7,FALSE)</f>
        <v>N/A</v>
      </c>
      <c r="I18" s="98" t="str">
        <f>VLOOKUP(E18,VIP!$A$2:$O8422,8,FALSE)</f>
        <v>N/A</v>
      </c>
      <c r="J18" s="98" t="str">
        <f>VLOOKUP(E18,VIP!$A$2:$O8372,8,FALSE)</f>
        <v>N/A</v>
      </c>
      <c r="K18" s="98" t="str">
        <f>VLOOKUP(E18,VIP!$A$2:$O11946,6,0)</f>
        <v>N/A</v>
      </c>
      <c r="L18" s="106" t="s">
        <v>2435</v>
      </c>
      <c r="M18" s="123" t="s">
        <v>2509</v>
      </c>
      <c r="N18" s="123" t="s">
        <v>2502</v>
      </c>
      <c r="O18" s="102" t="s">
        <v>2517</v>
      </c>
      <c r="P18" s="125" t="s">
        <v>2530</v>
      </c>
      <c r="Q18" s="105" t="s">
        <v>2435</v>
      </c>
    </row>
    <row r="19" spans="1:17" ht="18" x14ac:dyDescent="0.25">
      <c r="A19" s="102" t="str">
        <f>VLOOKUP(E19,'LISTADO ATM'!$A$2:$C$895,3,0)</f>
        <v>NORTE</v>
      </c>
      <c r="B19" s="111" t="s">
        <v>2528</v>
      </c>
      <c r="C19" s="103">
        <v>44226.661006944443</v>
      </c>
      <c r="D19" s="102" t="s">
        <v>2494</v>
      </c>
      <c r="E19" s="99">
        <v>712</v>
      </c>
      <c r="F19" s="84" t="str">
        <f>VLOOKUP(E19,VIP!$A$2:$O11538,2,0)</f>
        <v>DRBR128</v>
      </c>
      <c r="G19" s="98" t="str">
        <f>VLOOKUP(E19,'LISTADO ATM'!$A$2:$B$894,2,0)</f>
        <v xml:space="preserve">ATM Oficina Imbert </v>
      </c>
      <c r="H19" s="98" t="str">
        <f>VLOOKUP(E19,VIP!$A$2:$O16458,7,FALSE)</f>
        <v>Si</v>
      </c>
      <c r="I19" s="98" t="str">
        <f>VLOOKUP(E19,VIP!$A$2:$O8423,8,FALSE)</f>
        <v>Si</v>
      </c>
      <c r="J19" s="98" t="str">
        <f>VLOOKUP(E19,VIP!$A$2:$O8373,8,FALSE)</f>
        <v>Si</v>
      </c>
      <c r="K19" s="98" t="str">
        <f>VLOOKUP(E19,VIP!$A$2:$O11947,6,0)</f>
        <v>SI</v>
      </c>
      <c r="L19" s="106" t="s">
        <v>2435</v>
      </c>
      <c r="M19" s="123" t="s">
        <v>2509</v>
      </c>
      <c r="N19" s="123" t="s">
        <v>2502</v>
      </c>
      <c r="O19" s="102" t="s">
        <v>2517</v>
      </c>
      <c r="P19" s="125" t="s">
        <v>2530</v>
      </c>
      <c r="Q19" s="105" t="s">
        <v>2435</v>
      </c>
    </row>
    <row r="20" spans="1:17" ht="18" x14ac:dyDescent="0.25">
      <c r="A20" s="102" t="str">
        <f>VLOOKUP(E20,'LISTADO ATM'!$A$2:$C$895,3,0)</f>
        <v>ESTE</v>
      </c>
      <c r="B20" s="111">
        <v>335774672</v>
      </c>
      <c r="C20" s="103">
        <v>44224.510879629626</v>
      </c>
      <c r="D20" s="102" t="s">
        <v>2189</v>
      </c>
      <c r="E20" s="99">
        <v>111</v>
      </c>
      <c r="F20" s="84" t="str">
        <f>VLOOKUP(E20,VIP!$A$2:$O11428,2,0)</f>
        <v>DRBR111</v>
      </c>
      <c r="G20" s="98" t="str">
        <f>VLOOKUP(E20,'LISTADO ATM'!$A$2:$B$894,2,0)</f>
        <v xml:space="preserve">ATM Oficina San Pedro </v>
      </c>
      <c r="H20" s="98" t="str">
        <f>VLOOKUP(E20,VIP!$A$2:$O16348,7,FALSE)</f>
        <v>Si</v>
      </c>
      <c r="I20" s="98" t="str">
        <f>VLOOKUP(E20,VIP!$A$2:$O8313,8,FALSE)</f>
        <v>Si</v>
      </c>
      <c r="J20" s="98" t="str">
        <f>VLOOKUP(E20,VIP!$A$2:$O8263,8,FALSE)</f>
        <v>Si</v>
      </c>
      <c r="K20" s="98" t="str">
        <f>VLOOKUP(E20,VIP!$A$2:$O11837,6,0)</f>
        <v>SI</v>
      </c>
      <c r="L20" s="106" t="s">
        <v>2228</v>
      </c>
      <c r="M20" s="123" t="s">
        <v>2509</v>
      </c>
      <c r="N20" s="104" t="s">
        <v>2497</v>
      </c>
      <c r="O20" s="102" t="s">
        <v>2483</v>
      </c>
      <c r="P20" s="102"/>
      <c r="Q20" s="123" t="s">
        <v>2510</v>
      </c>
    </row>
    <row r="21" spans="1:17" ht="18" x14ac:dyDescent="0.25">
      <c r="A21" s="102" t="str">
        <f>VLOOKUP(E21,'LISTADO ATM'!$A$2:$C$895,3,0)</f>
        <v>ESTE</v>
      </c>
      <c r="B21" s="111">
        <v>335775489</v>
      </c>
      <c r="C21" s="103">
        <v>44225.382511574076</v>
      </c>
      <c r="D21" s="102" t="s">
        <v>2189</v>
      </c>
      <c r="E21" s="99">
        <v>480</v>
      </c>
      <c r="F21" s="84" t="str">
        <f>VLOOKUP(E21,VIP!$A$2:$O11463,2,0)</f>
        <v>DRBR480</v>
      </c>
      <c r="G21" s="98" t="str">
        <f>VLOOKUP(E21,'LISTADO ATM'!$A$2:$B$894,2,0)</f>
        <v>ATM UNP Farmaconal Higuey</v>
      </c>
      <c r="H21" s="98" t="str">
        <f>VLOOKUP(E21,VIP!$A$2:$O16383,7,FALSE)</f>
        <v>N/A</v>
      </c>
      <c r="I21" s="98" t="str">
        <f>VLOOKUP(E21,VIP!$A$2:$O8348,8,FALSE)</f>
        <v>N/A</v>
      </c>
      <c r="J21" s="98" t="str">
        <f>VLOOKUP(E21,VIP!$A$2:$O8298,8,FALSE)</f>
        <v>N/A</v>
      </c>
      <c r="K21" s="98" t="str">
        <f>VLOOKUP(E21,VIP!$A$2:$O11872,6,0)</f>
        <v>N/A</v>
      </c>
      <c r="L21" s="106" t="s">
        <v>2228</v>
      </c>
      <c r="M21" s="123" t="s">
        <v>2509</v>
      </c>
      <c r="N21" s="104" t="s">
        <v>2481</v>
      </c>
      <c r="O21" s="102" t="s">
        <v>2483</v>
      </c>
      <c r="P21" s="102"/>
      <c r="Q21" s="123" t="s">
        <v>2510</v>
      </c>
    </row>
    <row r="22" spans="1:17" ht="18" x14ac:dyDescent="0.25">
      <c r="A22" s="102" t="str">
        <f>VLOOKUP(E22,'LISTADO ATM'!$A$2:$C$895,3,0)</f>
        <v>DISTRITO NACIONAL</v>
      </c>
      <c r="B22" s="111">
        <v>335775571</v>
      </c>
      <c r="C22" s="103">
        <v>44225.396770833337</v>
      </c>
      <c r="D22" s="102" t="s">
        <v>2189</v>
      </c>
      <c r="E22" s="99">
        <v>408</v>
      </c>
      <c r="F22" s="84" t="str">
        <f>VLOOKUP(E22,VIP!$A$2:$O11461,2,0)</f>
        <v>DRBR408</v>
      </c>
      <c r="G22" s="98" t="str">
        <f>VLOOKUP(E22,'LISTADO ATM'!$A$2:$B$894,2,0)</f>
        <v xml:space="preserve">ATM Autobanco Las Palmas de Herrera </v>
      </c>
      <c r="H22" s="98" t="str">
        <f>VLOOKUP(E22,VIP!$A$2:$O16381,7,FALSE)</f>
        <v>Si</v>
      </c>
      <c r="I22" s="98" t="str">
        <f>VLOOKUP(E22,VIP!$A$2:$O8346,8,FALSE)</f>
        <v>Si</v>
      </c>
      <c r="J22" s="98" t="str">
        <f>VLOOKUP(E22,VIP!$A$2:$O8296,8,FALSE)</f>
        <v>Si</v>
      </c>
      <c r="K22" s="98" t="str">
        <f>VLOOKUP(E22,VIP!$A$2:$O11870,6,0)</f>
        <v>NO</v>
      </c>
      <c r="L22" s="106" t="s">
        <v>2228</v>
      </c>
      <c r="M22" s="123" t="s">
        <v>2509</v>
      </c>
      <c r="N22" s="104" t="s">
        <v>2481</v>
      </c>
      <c r="O22" s="102" t="s">
        <v>2483</v>
      </c>
      <c r="P22" s="102"/>
      <c r="Q22" s="125" t="s">
        <v>2547</v>
      </c>
    </row>
    <row r="23" spans="1:17" ht="18" x14ac:dyDescent="0.25">
      <c r="A23" s="102" t="str">
        <f>VLOOKUP(E23,'LISTADO ATM'!$A$2:$C$895,3,0)</f>
        <v>NORTE</v>
      </c>
      <c r="B23" s="111">
        <v>335775915</v>
      </c>
      <c r="C23" s="103">
        <v>44225.499872685185</v>
      </c>
      <c r="D23" s="102" t="s">
        <v>2190</v>
      </c>
      <c r="E23" s="99">
        <v>144</v>
      </c>
      <c r="F23" s="84" t="str">
        <f>VLOOKUP(E23,VIP!$A$2:$O11474,2,0)</f>
        <v>DRBR144</v>
      </c>
      <c r="G23" s="98" t="str">
        <f>VLOOKUP(E23,'LISTADO ATM'!$A$2:$B$894,2,0)</f>
        <v xml:space="preserve">ATM Oficina Villa Altagracia </v>
      </c>
      <c r="H23" s="98" t="str">
        <f>VLOOKUP(E23,VIP!$A$2:$O16394,7,FALSE)</f>
        <v>Si</v>
      </c>
      <c r="I23" s="98" t="str">
        <f>VLOOKUP(E23,VIP!$A$2:$O8359,8,FALSE)</f>
        <v>Si</v>
      </c>
      <c r="J23" s="98" t="str">
        <f>VLOOKUP(E23,VIP!$A$2:$O8309,8,FALSE)</f>
        <v>Si</v>
      </c>
      <c r="K23" s="98" t="str">
        <f>VLOOKUP(E23,VIP!$A$2:$O11883,6,0)</f>
        <v>SI</v>
      </c>
      <c r="L23" s="106" t="s">
        <v>2228</v>
      </c>
      <c r="M23" s="123" t="s">
        <v>2509</v>
      </c>
      <c r="N23" s="104" t="s">
        <v>2481</v>
      </c>
      <c r="O23" s="102" t="s">
        <v>2501</v>
      </c>
      <c r="P23" s="102"/>
      <c r="Q23" s="123" t="s">
        <v>2510</v>
      </c>
    </row>
    <row r="24" spans="1:17" ht="18" x14ac:dyDescent="0.25">
      <c r="A24" s="102" t="str">
        <f>VLOOKUP(E24,'LISTADO ATM'!$A$2:$C$895,3,0)</f>
        <v>SUR</v>
      </c>
      <c r="B24" s="111">
        <v>335776115</v>
      </c>
      <c r="C24" s="103">
        <v>44225.594594907408</v>
      </c>
      <c r="D24" s="102" t="s">
        <v>2189</v>
      </c>
      <c r="E24" s="99">
        <v>137</v>
      </c>
      <c r="F24" s="84" t="str">
        <f>VLOOKUP(E24,VIP!$A$2:$O11464,2,0)</f>
        <v>DRBR137</v>
      </c>
      <c r="G24" s="98" t="str">
        <f>VLOOKUP(E24,'LISTADO ATM'!$A$2:$B$894,2,0)</f>
        <v xml:space="preserve">ATM Oficina Nizao </v>
      </c>
      <c r="H24" s="98" t="str">
        <f>VLOOKUP(E24,VIP!$A$2:$O16384,7,FALSE)</f>
        <v>Si</v>
      </c>
      <c r="I24" s="98" t="str">
        <f>VLOOKUP(E24,VIP!$A$2:$O8349,8,FALSE)</f>
        <v>Si</v>
      </c>
      <c r="J24" s="98" t="str">
        <f>VLOOKUP(E24,VIP!$A$2:$O8299,8,FALSE)</f>
        <v>Si</v>
      </c>
      <c r="K24" s="98" t="str">
        <f>VLOOKUP(E24,VIP!$A$2:$O11873,6,0)</f>
        <v>NO</v>
      </c>
      <c r="L24" s="106" t="s">
        <v>2228</v>
      </c>
      <c r="M24" s="123" t="s">
        <v>2509</v>
      </c>
      <c r="N24" s="104" t="s">
        <v>2481</v>
      </c>
      <c r="O24" s="102" t="s">
        <v>2483</v>
      </c>
      <c r="P24" s="102"/>
      <c r="Q24" s="123" t="s">
        <v>2510</v>
      </c>
    </row>
    <row r="25" spans="1:17" ht="18" x14ac:dyDescent="0.25">
      <c r="A25" s="102" t="str">
        <f>VLOOKUP(E25,'LISTADO ATM'!$A$2:$C$895,3,0)</f>
        <v>SUR</v>
      </c>
      <c r="B25" s="111">
        <v>335776401</v>
      </c>
      <c r="C25" s="103">
        <v>44225.713553240741</v>
      </c>
      <c r="D25" s="102" t="s">
        <v>2189</v>
      </c>
      <c r="E25" s="99">
        <v>342</v>
      </c>
      <c r="F25" s="84" t="str">
        <f>VLOOKUP(E25,VIP!$A$2:$O11483,2,0)</f>
        <v>DRBR342</v>
      </c>
      <c r="G25" s="98" t="str">
        <f>VLOOKUP(E25,'LISTADO ATM'!$A$2:$B$894,2,0)</f>
        <v>ATM Oficina Obras Públicas Azua</v>
      </c>
      <c r="H25" s="98" t="str">
        <f>VLOOKUP(E25,VIP!$A$2:$O16403,7,FALSE)</f>
        <v>Si</v>
      </c>
      <c r="I25" s="98" t="str">
        <f>VLOOKUP(E25,VIP!$A$2:$O8368,8,FALSE)</f>
        <v>Si</v>
      </c>
      <c r="J25" s="98" t="str">
        <f>VLOOKUP(E25,VIP!$A$2:$O8318,8,FALSE)</f>
        <v>Si</v>
      </c>
      <c r="K25" s="98" t="str">
        <f>VLOOKUP(E25,VIP!$A$2:$O11892,6,0)</f>
        <v>SI</v>
      </c>
      <c r="L25" s="106" t="s">
        <v>2228</v>
      </c>
      <c r="M25" s="123" t="s">
        <v>2509</v>
      </c>
      <c r="N25" s="104" t="s">
        <v>2481</v>
      </c>
      <c r="O25" s="102" t="s">
        <v>2483</v>
      </c>
      <c r="P25" s="102"/>
      <c r="Q25" s="123" t="s">
        <v>2519</v>
      </c>
    </row>
    <row r="26" spans="1:17" ht="18" x14ac:dyDescent="0.25">
      <c r="A26" s="102" t="str">
        <f>VLOOKUP(E26,'LISTADO ATM'!$A$2:$C$895,3,0)</f>
        <v>NORTE</v>
      </c>
      <c r="B26" s="111">
        <v>335776480</v>
      </c>
      <c r="C26" s="103">
        <v>44225.771597222221</v>
      </c>
      <c r="D26" s="102" t="s">
        <v>2190</v>
      </c>
      <c r="E26" s="99">
        <v>98</v>
      </c>
      <c r="F26" s="84" t="str">
        <f>VLOOKUP(E26,VIP!$A$2:$O11471,2,0)</f>
        <v>DRBR098</v>
      </c>
      <c r="G26" s="98" t="str">
        <f>VLOOKUP(E26,'LISTADO ATM'!$A$2:$B$894,2,0)</f>
        <v xml:space="preserve">ATM UNP Pimentel </v>
      </c>
      <c r="H26" s="98" t="str">
        <f>VLOOKUP(E26,VIP!$A$2:$O16391,7,FALSE)</f>
        <v>Si</v>
      </c>
      <c r="I26" s="98" t="str">
        <f>VLOOKUP(E26,VIP!$A$2:$O8356,8,FALSE)</f>
        <v>Si</v>
      </c>
      <c r="J26" s="98" t="str">
        <f>VLOOKUP(E26,VIP!$A$2:$O8306,8,FALSE)</f>
        <v>Si</v>
      </c>
      <c r="K26" s="98" t="str">
        <f>VLOOKUP(E26,VIP!$A$2:$O11880,6,0)</f>
        <v>NO</v>
      </c>
      <c r="L26" s="106" t="s">
        <v>2228</v>
      </c>
      <c r="M26" s="123" t="s">
        <v>2509</v>
      </c>
      <c r="N26" s="104" t="s">
        <v>2481</v>
      </c>
      <c r="O26" s="102" t="s">
        <v>2490</v>
      </c>
      <c r="P26" s="102"/>
      <c r="Q26" s="123" t="s">
        <v>2519</v>
      </c>
    </row>
    <row r="27" spans="1:17" ht="18" x14ac:dyDescent="0.25">
      <c r="A27" s="102" t="str">
        <f>VLOOKUP(E27,'LISTADO ATM'!$A$2:$C$895,3,0)</f>
        <v>DISTRITO NACIONAL</v>
      </c>
      <c r="B27" s="111">
        <v>335776489</v>
      </c>
      <c r="C27" s="103">
        <v>44225.785312499997</v>
      </c>
      <c r="D27" s="102" t="s">
        <v>2189</v>
      </c>
      <c r="E27" s="99">
        <v>118</v>
      </c>
      <c r="F27" s="84" t="str">
        <f>VLOOKUP(E27,VIP!$A$2:$O11469,2,0)</f>
        <v>DRBR118</v>
      </c>
      <c r="G27" s="98" t="str">
        <f>VLOOKUP(E27,'LISTADO ATM'!$A$2:$B$894,2,0)</f>
        <v>ATM Plaza Torino</v>
      </c>
      <c r="H27" s="98" t="str">
        <f>VLOOKUP(E27,VIP!$A$2:$O16389,7,FALSE)</f>
        <v>N/A</v>
      </c>
      <c r="I27" s="98" t="str">
        <f>VLOOKUP(E27,VIP!$A$2:$O8354,8,FALSE)</f>
        <v>N/A</v>
      </c>
      <c r="J27" s="98" t="str">
        <f>VLOOKUP(E27,VIP!$A$2:$O8304,8,FALSE)</f>
        <v>N/A</v>
      </c>
      <c r="K27" s="98" t="str">
        <f>VLOOKUP(E27,VIP!$A$2:$O11878,6,0)</f>
        <v>N/A</v>
      </c>
      <c r="L27" s="106" t="s">
        <v>2228</v>
      </c>
      <c r="M27" s="123" t="s">
        <v>2509</v>
      </c>
      <c r="N27" s="104" t="s">
        <v>2481</v>
      </c>
      <c r="O27" s="102" t="s">
        <v>2483</v>
      </c>
      <c r="P27" s="102"/>
      <c r="Q27" s="123" t="s">
        <v>2510</v>
      </c>
    </row>
    <row r="28" spans="1:17" ht="18" x14ac:dyDescent="0.25">
      <c r="A28" s="102" t="str">
        <f>VLOOKUP(E28,'LISTADO ATM'!$A$2:$C$895,3,0)</f>
        <v>DISTRITO NACIONAL</v>
      </c>
      <c r="B28" s="111">
        <v>335776490</v>
      </c>
      <c r="C28" s="103">
        <v>44225.786932870367</v>
      </c>
      <c r="D28" s="102" t="s">
        <v>2189</v>
      </c>
      <c r="E28" s="99">
        <v>927</v>
      </c>
      <c r="F28" s="84" t="str">
        <f>VLOOKUP(E28,VIP!$A$2:$O11468,2,0)</f>
        <v>DRBR927</v>
      </c>
      <c r="G28" s="98" t="str">
        <f>VLOOKUP(E28,'LISTADO ATM'!$A$2:$B$894,2,0)</f>
        <v>ATM S/M Bravo La Esperilla</v>
      </c>
      <c r="H28" s="98" t="str">
        <f>VLOOKUP(E28,VIP!$A$2:$O16388,7,FALSE)</f>
        <v>Si</v>
      </c>
      <c r="I28" s="98" t="str">
        <f>VLOOKUP(E28,VIP!$A$2:$O8353,8,FALSE)</f>
        <v>Si</v>
      </c>
      <c r="J28" s="98" t="str">
        <f>VLOOKUP(E28,VIP!$A$2:$O8303,8,FALSE)</f>
        <v>Si</v>
      </c>
      <c r="K28" s="98" t="str">
        <f>VLOOKUP(E28,VIP!$A$2:$O11877,6,0)</f>
        <v>NO</v>
      </c>
      <c r="L28" s="106" t="s">
        <v>2228</v>
      </c>
      <c r="M28" s="123" t="s">
        <v>2509</v>
      </c>
      <c r="N28" s="104" t="s">
        <v>2481</v>
      </c>
      <c r="O28" s="102" t="s">
        <v>2483</v>
      </c>
      <c r="P28" s="102"/>
      <c r="Q28" s="123" t="s">
        <v>2519</v>
      </c>
    </row>
    <row r="29" spans="1:17" ht="18" x14ac:dyDescent="0.25">
      <c r="A29" s="102" t="str">
        <f>VLOOKUP(E29,'LISTADO ATM'!$A$2:$C$895,3,0)</f>
        <v>ESTE</v>
      </c>
      <c r="B29" s="111">
        <v>335776493</v>
      </c>
      <c r="C29" s="103">
        <v>44225.788865740738</v>
      </c>
      <c r="D29" s="102" t="s">
        <v>2189</v>
      </c>
      <c r="E29" s="99">
        <v>211</v>
      </c>
      <c r="F29" s="84" t="str">
        <f>VLOOKUP(E29,VIP!$A$2:$O11467,2,0)</f>
        <v>DRBR211</v>
      </c>
      <c r="G29" s="98" t="str">
        <f>VLOOKUP(E29,'LISTADO ATM'!$A$2:$B$894,2,0)</f>
        <v xml:space="preserve">ATM Oficina La Romana I </v>
      </c>
      <c r="H29" s="98" t="str">
        <f>VLOOKUP(E29,VIP!$A$2:$O16387,7,FALSE)</f>
        <v>Si</v>
      </c>
      <c r="I29" s="98" t="str">
        <f>VLOOKUP(E29,VIP!$A$2:$O8352,8,FALSE)</f>
        <v>Si</v>
      </c>
      <c r="J29" s="98" t="str">
        <f>VLOOKUP(E29,VIP!$A$2:$O8302,8,FALSE)</f>
        <v>Si</v>
      </c>
      <c r="K29" s="98" t="str">
        <f>VLOOKUP(E29,VIP!$A$2:$O11876,6,0)</f>
        <v>NO</v>
      </c>
      <c r="L29" s="106" t="s">
        <v>2228</v>
      </c>
      <c r="M29" s="123" t="s">
        <v>2509</v>
      </c>
      <c r="N29" s="104" t="s">
        <v>2481</v>
      </c>
      <c r="O29" s="102" t="s">
        <v>2483</v>
      </c>
      <c r="P29" s="102"/>
      <c r="Q29" s="123" t="s">
        <v>2510</v>
      </c>
    </row>
    <row r="30" spans="1:17" ht="18" x14ac:dyDescent="0.25">
      <c r="A30" s="102" t="str">
        <f>VLOOKUP(E30,'LISTADO ATM'!$A$2:$C$895,3,0)</f>
        <v>NORTE</v>
      </c>
      <c r="B30" s="111">
        <v>335776496</v>
      </c>
      <c r="C30" s="103">
        <v>44225.789629629631</v>
      </c>
      <c r="D30" s="102" t="s">
        <v>2189</v>
      </c>
      <c r="E30" s="99">
        <v>4</v>
      </c>
      <c r="F30" s="84" t="str">
        <f>VLOOKUP(E30,VIP!$A$2:$O11466,2,0)</f>
        <v>DRBR004</v>
      </c>
      <c r="G30" s="98" t="str">
        <f>VLOOKUP(E30,'LISTADO ATM'!$A$2:$B$894,2,0)</f>
        <v>ATM Avenida Rivas</v>
      </c>
      <c r="H30" s="98" t="str">
        <f>VLOOKUP(E30,VIP!$A$2:$O16386,7,FALSE)</f>
        <v>Si</v>
      </c>
      <c r="I30" s="98" t="str">
        <f>VLOOKUP(E30,VIP!$A$2:$O8351,8,FALSE)</f>
        <v>Si</v>
      </c>
      <c r="J30" s="98" t="str">
        <f>VLOOKUP(E30,VIP!$A$2:$O8301,8,FALSE)</f>
        <v>Si</v>
      </c>
      <c r="K30" s="98" t="str">
        <f>VLOOKUP(E30,VIP!$A$2:$O11875,6,0)</f>
        <v>NO</v>
      </c>
      <c r="L30" s="106" t="s">
        <v>2228</v>
      </c>
      <c r="M30" s="123" t="s">
        <v>2509</v>
      </c>
      <c r="N30" s="104" t="s">
        <v>2481</v>
      </c>
      <c r="O30" s="102" t="s">
        <v>2483</v>
      </c>
      <c r="P30" s="102"/>
      <c r="Q30" s="123" t="s">
        <v>2519</v>
      </c>
    </row>
    <row r="31" spans="1:17" ht="18" x14ac:dyDescent="0.25">
      <c r="A31" s="102" t="str">
        <f>VLOOKUP(E31,'LISTADO ATM'!$A$2:$C$895,3,0)</f>
        <v>SUR</v>
      </c>
      <c r="B31" s="111">
        <v>335776497</v>
      </c>
      <c r="C31" s="103">
        <v>44225.79111111111</v>
      </c>
      <c r="D31" s="102" t="s">
        <v>2189</v>
      </c>
      <c r="E31" s="99">
        <v>576</v>
      </c>
      <c r="F31" s="84" t="str">
        <f>VLOOKUP(E31,VIP!$A$2:$O11465,2,0)</f>
        <v>DRBR576</v>
      </c>
      <c r="G31" s="98" t="str">
        <f>VLOOKUP(E31,'LISTADO ATM'!$A$2:$B$894,2,0)</f>
        <v>ATM Nizao</v>
      </c>
      <c r="H31" s="98">
        <f>VLOOKUP(E31,VIP!$A$2:$O16385,7,FALSE)</f>
        <v>0</v>
      </c>
      <c r="I31" s="98">
        <f>VLOOKUP(E31,VIP!$A$2:$O8350,8,FALSE)</f>
        <v>0</v>
      </c>
      <c r="J31" s="98">
        <f>VLOOKUP(E31,VIP!$A$2:$O8300,8,FALSE)</f>
        <v>0</v>
      </c>
      <c r="K31" s="98">
        <f>VLOOKUP(E31,VIP!$A$2:$O11874,6,0)</f>
        <v>0</v>
      </c>
      <c r="L31" s="106" t="s">
        <v>2228</v>
      </c>
      <c r="M31" s="123" t="s">
        <v>2509</v>
      </c>
      <c r="N31" s="104" t="s">
        <v>2481</v>
      </c>
      <c r="O31" s="102" t="s">
        <v>2483</v>
      </c>
      <c r="P31" s="102"/>
      <c r="Q31" s="123" t="s">
        <v>2519</v>
      </c>
    </row>
    <row r="32" spans="1:17" ht="18" x14ac:dyDescent="0.25">
      <c r="A32" s="102" t="str">
        <f>VLOOKUP(E32,'LISTADO ATM'!$A$2:$C$895,3,0)</f>
        <v>ESTE</v>
      </c>
      <c r="B32" s="111">
        <v>335776584</v>
      </c>
      <c r="C32" s="103">
        <v>44226.341689814813</v>
      </c>
      <c r="D32" s="102" t="s">
        <v>2189</v>
      </c>
      <c r="E32" s="99">
        <v>843</v>
      </c>
      <c r="F32" s="84" t="str">
        <f>VLOOKUP(E32,VIP!$A$2:$O11468,2,0)</f>
        <v>DRBR843</v>
      </c>
      <c r="G32" s="98" t="str">
        <f>VLOOKUP(E32,'LISTADO ATM'!$A$2:$B$894,2,0)</f>
        <v xml:space="preserve">ATM Oficina Romana Centro </v>
      </c>
      <c r="H32" s="98" t="str">
        <f>VLOOKUP(E32,VIP!$A$2:$O16388,7,FALSE)</f>
        <v>Si</v>
      </c>
      <c r="I32" s="98" t="str">
        <f>VLOOKUP(E32,VIP!$A$2:$O8353,8,FALSE)</f>
        <v>Si</v>
      </c>
      <c r="J32" s="98" t="str">
        <f>VLOOKUP(E32,VIP!$A$2:$O8303,8,FALSE)</f>
        <v>Si</v>
      </c>
      <c r="K32" s="98" t="str">
        <f>VLOOKUP(E32,VIP!$A$2:$O11877,6,0)</f>
        <v>NO</v>
      </c>
      <c r="L32" s="106" t="s">
        <v>2228</v>
      </c>
      <c r="M32" s="123" t="s">
        <v>2509</v>
      </c>
      <c r="N32" s="104" t="s">
        <v>2481</v>
      </c>
      <c r="O32" s="102" t="s">
        <v>2483</v>
      </c>
      <c r="P32" s="105"/>
      <c r="Q32" s="123" t="s">
        <v>2510</v>
      </c>
    </row>
    <row r="33" spans="1:17" ht="18" x14ac:dyDescent="0.25">
      <c r="A33" s="102" t="str">
        <f>VLOOKUP(E33,'LISTADO ATM'!$A$2:$C$895,3,0)</f>
        <v>NORTE</v>
      </c>
      <c r="B33" s="111">
        <v>335776585</v>
      </c>
      <c r="C33" s="103">
        <v>44226.342557870368</v>
      </c>
      <c r="D33" s="102" t="s">
        <v>2190</v>
      </c>
      <c r="E33" s="99">
        <v>154</v>
      </c>
      <c r="F33" s="84" t="str">
        <f>VLOOKUP(E33,VIP!$A$2:$O11469,2,0)</f>
        <v>DRBR154</v>
      </c>
      <c r="G33" s="98" t="str">
        <f>VLOOKUP(E33,'LISTADO ATM'!$A$2:$B$894,2,0)</f>
        <v xml:space="preserve">ATM Oficina Sánchez </v>
      </c>
      <c r="H33" s="98" t="str">
        <f>VLOOKUP(E33,VIP!$A$2:$O16389,7,FALSE)</f>
        <v>Si</v>
      </c>
      <c r="I33" s="98" t="str">
        <f>VLOOKUP(E33,VIP!$A$2:$O8354,8,FALSE)</f>
        <v>Si</v>
      </c>
      <c r="J33" s="98" t="str">
        <f>VLOOKUP(E33,VIP!$A$2:$O8304,8,FALSE)</f>
        <v>Si</v>
      </c>
      <c r="K33" s="98" t="str">
        <f>VLOOKUP(E33,VIP!$A$2:$O11878,6,0)</f>
        <v>SI</v>
      </c>
      <c r="L33" s="106" t="s">
        <v>2228</v>
      </c>
      <c r="M33" s="123" t="s">
        <v>2509</v>
      </c>
      <c r="N33" s="104" t="s">
        <v>2481</v>
      </c>
      <c r="O33" s="102" t="s">
        <v>2490</v>
      </c>
      <c r="P33" s="105"/>
      <c r="Q33" s="123" t="s">
        <v>2510</v>
      </c>
    </row>
    <row r="34" spans="1:17" ht="18" x14ac:dyDescent="0.25">
      <c r="A34" s="102" t="str">
        <f>VLOOKUP(E34,'LISTADO ATM'!$A$2:$C$895,3,0)</f>
        <v>DISTRITO NACIONAL</v>
      </c>
      <c r="B34" s="111">
        <v>335776881</v>
      </c>
      <c r="C34" s="103">
        <v>44226.580520833333</v>
      </c>
      <c r="D34" s="102" t="s">
        <v>2189</v>
      </c>
      <c r="E34" s="99">
        <v>493</v>
      </c>
      <c r="F34" s="84" t="str">
        <f>VLOOKUP(E34,VIP!$A$2:$O11515,2,0)</f>
        <v>DRBR493</v>
      </c>
      <c r="G34" s="98" t="str">
        <f>VLOOKUP(E34,'LISTADO ATM'!$A$2:$B$894,2,0)</f>
        <v xml:space="preserve">ATM Oficina Haina Occidental II </v>
      </c>
      <c r="H34" s="98" t="str">
        <f>VLOOKUP(E34,VIP!$A$2:$O16435,7,FALSE)</f>
        <v>Si</v>
      </c>
      <c r="I34" s="98" t="str">
        <f>VLOOKUP(E34,VIP!$A$2:$O8400,8,FALSE)</f>
        <v>Si</v>
      </c>
      <c r="J34" s="98" t="str">
        <f>VLOOKUP(E34,VIP!$A$2:$O8350,8,FALSE)</f>
        <v>Si</v>
      </c>
      <c r="K34" s="98" t="str">
        <f>VLOOKUP(E34,VIP!$A$2:$O11924,6,0)</f>
        <v>NO</v>
      </c>
      <c r="L34" s="106" t="s">
        <v>2228</v>
      </c>
      <c r="M34" s="125" t="s">
        <v>2509</v>
      </c>
      <c r="N34" s="104" t="s">
        <v>2481</v>
      </c>
      <c r="O34" s="102" t="s">
        <v>2483</v>
      </c>
      <c r="P34" s="106"/>
      <c r="Q34" s="125" t="s">
        <v>2548</v>
      </c>
    </row>
    <row r="35" spans="1:17" ht="18" x14ac:dyDescent="0.25">
      <c r="A35" s="102" t="str">
        <f>VLOOKUP(E35,'LISTADO ATM'!$A$2:$C$895,3,0)</f>
        <v>DISTRITO NACIONAL</v>
      </c>
      <c r="B35" s="111">
        <v>335766639</v>
      </c>
      <c r="C35" s="103">
        <v>44214.57099537037</v>
      </c>
      <c r="D35" s="102" t="s">
        <v>2189</v>
      </c>
      <c r="E35" s="99">
        <v>384</v>
      </c>
      <c r="F35" s="84" t="e">
        <f>VLOOKUP(E35,VIP!$A$2:$O11357,2,0)</f>
        <v>#N/A</v>
      </c>
      <c r="G35" s="98" t="str">
        <f>VLOOKUP(E35,'LISTADO ATM'!$A$2:$B$894,2,0)</f>
        <v>ATM Sotano Torre Banreservas</v>
      </c>
      <c r="H35" s="98" t="e">
        <f>VLOOKUP(E35,VIP!$A$2:$O16278,7,FALSE)</f>
        <v>#N/A</v>
      </c>
      <c r="I35" s="98" t="e">
        <f>VLOOKUP(E35,VIP!$A$2:$O8243,8,FALSE)</f>
        <v>#N/A</v>
      </c>
      <c r="J35" s="98" t="e">
        <f>VLOOKUP(E35,VIP!$A$2:$O8193,8,FALSE)</f>
        <v>#N/A</v>
      </c>
      <c r="K35" s="98" t="e">
        <f>VLOOKUP(E35,VIP!$A$2:$O11767,6,0)</f>
        <v>#N/A</v>
      </c>
      <c r="L35" s="106" t="s">
        <v>2228</v>
      </c>
      <c r="M35" s="105" t="s">
        <v>2473</v>
      </c>
      <c r="N35" s="104" t="s">
        <v>2497</v>
      </c>
      <c r="O35" s="102" t="s">
        <v>2483</v>
      </c>
      <c r="P35" s="102"/>
      <c r="Q35" s="105" t="s">
        <v>2228</v>
      </c>
    </row>
    <row r="36" spans="1:17" ht="18" x14ac:dyDescent="0.25">
      <c r="A36" s="102" t="str">
        <f>VLOOKUP(E36,'LISTADO ATM'!$A$2:$C$895,3,0)</f>
        <v>DISTRITO NACIONAL</v>
      </c>
      <c r="B36" s="111">
        <v>335770186</v>
      </c>
      <c r="C36" s="103">
        <v>44218.519918981481</v>
      </c>
      <c r="D36" s="102" t="s">
        <v>2189</v>
      </c>
      <c r="E36" s="99">
        <v>735</v>
      </c>
      <c r="F36" s="84" t="str">
        <f>VLOOKUP(E36,VIP!$A$2:$O11359,2,0)</f>
        <v>DRBR179</v>
      </c>
      <c r="G36" s="98" t="str">
        <f>VLOOKUP(E36,'LISTADO ATM'!$A$2:$B$894,2,0)</f>
        <v xml:space="preserve">ATM Oficina Independencia II  </v>
      </c>
      <c r="H36" s="98" t="str">
        <f>VLOOKUP(E36,VIP!$A$2:$O16280,7,FALSE)</f>
        <v>Si</v>
      </c>
      <c r="I36" s="98" t="str">
        <f>VLOOKUP(E36,VIP!$A$2:$O8245,8,FALSE)</f>
        <v>Si</v>
      </c>
      <c r="J36" s="98" t="str">
        <f>VLOOKUP(E36,VIP!$A$2:$O8195,8,FALSE)</f>
        <v>Si</v>
      </c>
      <c r="K36" s="98" t="str">
        <f>VLOOKUP(E36,VIP!$A$2:$O11769,6,0)</f>
        <v>NO</v>
      </c>
      <c r="L36" s="106" t="s">
        <v>2228</v>
      </c>
      <c r="M36" s="105" t="s">
        <v>2473</v>
      </c>
      <c r="N36" s="104" t="s">
        <v>2497</v>
      </c>
      <c r="O36" s="102" t="s">
        <v>2483</v>
      </c>
      <c r="P36" s="102"/>
      <c r="Q36" s="105" t="s">
        <v>2228</v>
      </c>
    </row>
    <row r="37" spans="1:17" ht="18" x14ac:dyDescent="0.25">
      <c r="A37" s="102" t="str">
        <f>VLOOKUP(E37,'LISTADO ATM'!$A$2:$C$895,3,0)</f>
        <v>SUR</v>
      </c>
      <c r="B37" s="111">
        <v>335773807</v>
      </c>
      <c r="C37" s="103">
        <v>44223.695671296293</v>
      </c>
      <c r="D37" s="102" t="s">
        <v>2189</v>
      </c>
      <c r="E37" s="99">
        <v>751</v>
      </c>
      <c r="F37" s="84" t="str">
        <f>VLOOKUP(E37,VIP!$A$2:$O11396,2,0)</f>
        <v>DRBR751</v>
      </c>
      <c r="G37" s="98" t="str">
        <f>VLOOKUP(E37,'LISTADO ATM'!$A$2:$B$894,2,0)</f>
        <v>ATM Eco Petroleo Camilo</v>
      </c>
      <c r="H37" s="98" t="str">
        <f>VLOOKUP(E37,VIP!$A$2:$O16316,7,FALSE)</f>
        <v>N/A</v>
      </c>
      <c r="I37" s="98" t="str">
        <f>VLOOKUP(E37,VIP!$A$2:$O8281,8,FALSE)</f>
        <v>N/A</v>
      </c>
      <c r="J37" s="98" t="str">
        <f>VLOOKUP(E37,VIP!$A$2:$O8231,8,FALSE)</f>
        <v>N/A</v>
      </c>
      <c r="K37" s="98" t="str">
        <f>VLOOKUP(E37,VIP!$A$2:$O11805,6,0)</f>
        <v>N/A</v>
      </c>
      <c r="L37" s="106" t="s">
        <v>2228</v>
      </c>
      <c r="M37" s="105" t="s">
        <v>2473</v>
      </c>
      <c r="N37" s="104" t="s">
        <v>2497</v>
      </c>
      <c r="O37" s="102" t="s">
        <v>2483</v>
      </c>
      <c r="P37" s="102"/>
      <c r="Q37" s="105" t="s">
        <v>2228</v>
      </c>
    </row>
    <row r="38" spans="1:17" ht="18" x14ac:dyDescent="0.25">
      <c r="A38" s="102" t="str">
        <f>VLOOKUP(E38,'LISTADO ATM'!$A$2:$C$895,3,0)</f>
        <v>DISTRITO NACIONAL</v>
      </c>
      <c r="B38" s="111">
        <v>335773984</v>
      </c>
      <c r="C38" s="103">
        <v>44224.322523148148</v>
      </c>
      <c r="D38" s="102" t="s">
        <v>2189</v>
      </c>
      <c r="E38" s="99">
        <v>624</v>
      </c>
      <c r="F38" s="84" t="str">
        <f>VLOOKUP(E38,VIP!$A$2:$O11424,2,0)</f>
        <v>DRBR624</v>
      </c>
      <c r="G38" s="98" t="str">
        <f>VLOOKUP(E38,'LISTADO ATM'!$A$2:$B$894,2,0)</f>
        <v xml:space="preserve">ATM Policía Nacional I </v>
      </c>
      <c r="H38" s="98" t="str">
        <f>VLOOKUP(E38,VIP!$A$2:$O16344,7,FALSE)</f>
        <v>Si</v>
      </c>
      <c r="I38" s="98" t="str">
        <f>VLOOKUP(E38,VIP!$A$2:$O8309,8,FALSE)</f>
        <v>Si</v>
      </c>
      <c r="J38" s="98" t="str">
        <f>VLOOKUP(E38,VIP!$A$2:$O8259,8,FALSE)</f>
        <v>Si</v>
      </c>
      <c r="K38" s="98" t="str">
        <f>VLOOKUP(E38,VIP!$A$2:$O11833,6,0)</f>
        <v>NO</v>
      </c>
      <c r="L38" s="106" t="s">
        <v>2228</v>
      </c>
      <c r="M38" s="105" t="s">
        <v>2473</v>
      </c>
      <c r="N38" s="104" t="s">
        <v>2497</v>
      </c>
      <c r="O38" s="102" t="s">
        <v>2483</v>
      </c>
      <c r="P38" s="102"/>
      <c r="Q38" s="105" t="s">
        <v>2228</v>
      </c>
    </row>
    <row r="39" spans="1:17" ht="18" x14ac:dyDescent="0.25">
      <c r="A39" s="102" t="str">
        <f>VLOOKUP(E39,'LISTADO ATM'!$A$2:$C$895,3,0)</f>
        <v>DISTRITO NACIONAL</v>
      </c>
      <c r="B39" s="111">
        <v>335774357</v>
      </c>
      <c r="C39" s="103">
        <v>44224.420185185183</v>
      </c>
      <c r="D39" s="102" t="s">
        <v>2189</v>
      </c>
      <c r="E39" s="99">
        <v>244</v>
      </c>
      <c r="F39" s="84" t="str">
        <f>VLOOKUP(E39,VIP!$A$2:$O11422,2,0)</f>
        <v>DRBR244</v>
      </c>
      <c r="G39" s="98" t="str">
        <f>VLOOKUP(E39,'LISTADO ATM'!$A$2:$B$894,2,0)</f>
        <v xml:space="preserve">ATM Ministerio de Hacienda (antiguo Finanzas) </v>
      </c>
      <c r="H39" s="98" t="str">
        <f>VLOOKUP(E39,VIP!$A$2:$O16342,7,FALSE)</f>
        <v>Si</v>
      </c>
      <c r="I39" s="98" t="str">
        <f>VLOOKUP(E39,VIP!$A$2:$O8307,8,FALSE)</f>
        <v>Si</v>
      </c>
      <c r="J39" s="98" t="str">
        <f>VLOOKUP(E39,VIP!$A$2:$O8257,8,FALSE)</f>
        <v>Si</v>
      </c>
      <c r="K39" s="98" t="str">
        <f>VLOOKUP(E39,VIP!$A$2:$O11831,6,0)</f>
        <v>NO</v>
      </c>
      <c r="L39" s="106" t="s">
        <v>2228</v>
      </c>
      <c r="M39" s="105" t="s">
        <v>2473</v>
      </c>
      <c r="N39" s="104" t="s">
        <v>2497</v>
      </c>
      <c r="O39" s="102" t="s">
        <v>2483</v>
      </c>
      <c r="P39" s="102"/>
      <c r="Q39" s="105" t="s">
        <v>2228</v>
      </c>
    </row>
    <row r="40" spans="1:17" ht="18" x14ac:dyDescent="0.25">
      <c r="A40" s="102" t="str">
        <f>VLOOKUP(E40,'LISTADO ATM'!$A$2:$C$895,3,0)</f>
        <v>DISTRITO NACIONAL</v>
      </c>
      <c r="B40" s="111">
        <v>335774829</v>
      </c>
      <c r="C40" s="103">
        <v>44224.575648148151</v>
      </c>
      <c r="D40" s="102" t="s">
        <v>2189</v>
      </c>
      <c r="E40" s="99">
        <v>35</v>
      </c>
      <c r="F40" s="84" t="str">
        <f>VLOOKUP(E40,VIP!$A$2:$O11444,2,0)</f>
        <v>DRBR035</v>
      </c>
      <c r="G40" s="98" t="str">
        <f>VLOOKUP(E40,'LISTADO ATM'!$A$2:$B$894,2,0)</f>
        <v xml:space="preserve">ATM Dirección General de Aduanas I </v>
      </c>
      <c r="H40" s="98" t="str">
        <f>VLOOKUP(E40,VIP!$A$2:$O16364,7,FALSE)</f>
        <v>Si</v>
      </c>
      <c r="I40" s="98" t="str">
        <f>VLOOKUP(E40,VIP!$A$2:$O8329,8,FALSE)</f>
        <v>Si</v>
      </c>
      <c r="J40" s="98" t="str">
        <f>VLOOKUP(E40,VIP!$A$2:$O8279,8,FALSE)</f>
        <v>Si</v>
      </c>
      <c r="K40" s="98" t="str">
        <f>VLOOKUP(E40,VIP!$A$2:$O11853,6,0)</f>
        <v>NO</v>
      </c>
      <c r="L40" s="106" t="s">
        <v>2228</v>
      </c>
      <c r="M40" s="105" t="s">
        <v>2473</v>
      </c>
      <c r="N40" s="104" t="s">
        <v>2497</v>
      </c>
      <c r="O40" s="102" t="s">
        <v>2483</v>
      </c>
      <c r="P40" s="102"/>
      <c r="Q40" s="105" t="s">
        <v>2228</v>
      </c>
    </row>
    <row r="41" spans="1:17" ht="18" x14ac:dyDescent="0.25">
      <c r="A41" s="102" t="str">
        <f>VLOOKUP(E41,'LISTADO ATM'!$A$2:$C$895,3,0)</f>
        <v>ESTE</v>
      </c>
      <c r="B41" s="111">
        <v>335775181</v>
      </c>
      <c r="C41" s="103">
        <v>44224.726030092592</v>
      </c>
      <c r="D41" s="102" t="s">
        <v>2189</v>
      </c>
      <c r="E41" s="99">
        <v>945</v>
      </c>
      <c r="F41" s="84" t="str">
        <f>VLOOKUP(E41,VIP!$A$2:$O11429,2,0)</f>
        <v>DRBR945</v>
      </c>
      <c r="G41" s="98" t="str">
        <f>VLOOKUP(E41,'LISTADO ATM'!$A$2:$B$894,2,0)</f>
        <v xml:space="preserve">ATM UNP El Valle (Hato Mayor) </v>
      </c>
      <c r="H41" s="98" t="str">
        <f>VLOOKUP(E41,VIP!$A$2:$O16349,7,FALSE)</f>
        <v>Si</v>
      </c>
      <c r="I41" s="98" t="str">
        <f>VLOOKUP(E41,VIP!$A$2:$O8314,8,FALSE)</f>
        <v>Si</v>
      </c>
      <c r="J41" s="98" t="str">
        <f>VLOOKUP(E41,VIP!$A$2:$O8264,8,FALSE)</f>
        <v>Si</v>
      </c>
      <c r="K41" s="98" t="str">
        <f>VLOOKUP(E41,VIP!$A$2:$O11838,6,0)</f>
        <v>NO</v>
      </c>
      <c r="L41" s="106" t="s">
        <v>2228</v>
      </c>
      <c r="M41" s="105" t="s">
        <v>2473</v>
      </c>
      <c r="N41" s="104" t="s">
        <v>2497</v>
      </c>
      <c r="O41" s="102" t="s">
        <v>2483</v>
      </c>
      <c r="P41" s="102"/>
      <c r="Q41" s="105" t="s">
        <v>2228</v>
      </c>
    </row>
    <row r="42" spans="1:17" ht="18" x14ac:dyDescent="0.25">
      <c r="A42" s="102" t="str">
        <f>VLOOKUP(E42,'LISTADO ATM'!$A$2:$C$895,3,0)</f>
        <v>DISTRITO NACIONAL</v>
      </c>
      <c r="B42" s="111">
        <v>335775205</v>
      </c>
      <c r="C42" s="103">
        <v>44224.750960648147</v>
      </c>
      <c r="D42" s="102" t="s">
        <v>2189</v>
      </c>
      <c r="E42" s="99">
        <v>359</v>
      </c>
      <c r="F42" s="84" t="str">
        <f>VLOOKUP(E42,VIP!$A$2:$O11424,2,0)</f>
        <v>DRBR359</v>
      </c>
      <c r="G42" s="98" t="str">
        <f>VLOOKUP(E42,'LISTADO ATM'!$A$2:$B$894,2,0)</f>
        <v>ATM S/M Bravo Ozama</v>
      </c>
      <c r="H42" s="98" t="str">
        <f>VLOOKUP(E42,VIP!$A$2:$O16344,7,FALSE)</f>
        <v>N/A</v>
      </c>
      <c r="I42" s="98" t="str">
        <f>VLOOKUP(E42,VIP!$A$2:$O8309,8,FALSE)</f>
        <v>N/A</v>
      </c>
      <c r="J42" s="98" t="str">
        <f>VLOOKUP(E42,VIP!$A$2:$O8259,8,FALSE)</f>
        <v>N/A</v>
      </c>
      <c r="K42" s="98" t="str">
        <f>VLOOKUP(E42,VIP!$A$2:$O11833,6,0)</f>
        <v>N/A</v>
      </c>
      <c r="L42" s="106" t="s">
        <v>2228</v>
      </c>
      <c r="M42" s="105" t="s">
        <v>2473</v>
      </c>
      <c r="N42" s="104" t="s">
        <v>2497</v>
      </c>
      <c r="O42" s="102" t="s">
        <v>2483</v>
      </c>
      <c r="P42" s="102"/>
      <c r="Q42" s="105" t="s">
        <v>2228</v>
      </c>
    </row>
    <row r="43" spans="1:17" ht="18" x14ac:dyDescent="0.25">
      <c r="A43" s="102" t="str">
        <f>VLOOKUP(E43,'LISTADO ATM'!$A$2:$C$895,3,0)</f>
        <v>DISTRITO NACIONAL</v>
      </c>
      <c r="B43" s="111">
        <v>335775245</v>
      </c>
      <c r="C43" s="103">
        <v>44224.84920138889</v>
      </c>
      <c r="D43" s="102" t="s">
        <v>2189</v>
      </c>
      <c r="E43" s="99">
        <v>70</v>
      </c>
      <c r="F43" s="84" t="str">
        <f>VLOOKUP(E43,VIP!$A$2:$O11430,2,0)</f>
        <v>DRBR070</v>
      </c>
      <c r="G43" s="98" t="str">
        <f>VLOOKUP(E43,'LISTADO ATM'!$A$2:$B$894,2,0)</f>
        <v xml:space="preserve">ATM Autoservicio Plaza Lama Zona Oriental </v>
      </c>
      <c r="H43" s="98" t="str">
        <f>VLOOKUP(E43,VIP!$A$2:$O16350,7,FALSE)</f>
        <v>Si</v>
      </c>
      <c r="I43" s="98" t="str">
        <f>VLOOKUP(E43,VIP!$A$2:$O8315,8,FALSE)</f>
        <v>Si</v>
      </c>
      <c r="J43" s="98" t="str">
        <f>VLOOKUP(E43,VIP!$A$2:$O8265,8,FALSE)</f>
        <v>Si</v>
      </c>
      <c r="K43" s="98" t="str">
        <f>VLOOKUP(E43,VIP!$A$2:$O11839,6,0)</f>
        <v>NO</v>
      </c>
      <c r="L43" s="106" t="s">
        <v>2228</v>
      </c>
      <c r="M43" s="105" t="s">
        <v>2473</v>
      </c>
      <c r="N43" s="104" t="s">
        <v>2497</v>
      </c>
      <c r="O43" s="102" t="s">
        <v>2483</v>
      </c>
      <c r="P43" s="102"/>
      <c r="Q43" s="105" t="s">
        <v>2228</v>
      </c>
    </row>
    <row r="44" spans="1:17" ht="18" x14ac:dyDescent="0.25">
      <c r="A44" s="102" t="str">
        <f>VLOOKUP(E44,'LISTADO ATM'!$A$2:$C$895,3,0)</f>
        <v>NORTE</v>
      </c>
      <c r="B44" s="111">
        <v>335776454</v>
      </c>
      <c r="C44" s="103">
        <v>44225.745520833334</v>
      </c>
      <c r="D44" s="102" t="s">
        <v>2190</v>
      </c>
      <c r="E44" s="99">
        <v>936</v>
      </c>
      <c r="F44" s="84" t="str">
        <f>VLOOKUP(E44,VIP!$A$2:$O11477,2,0)</f>
        <v>DRBR936</v>
      </c>
      <c r="G44" s="98" t="str">
        <f>VLOOKUP(E44,'LISTADO ATM'!$A$2:$B$894,2,0)</f>
        <v xml:space="preserve">ATM Autobanco Oficina La Vega I </v>
      </c>
      <c r="H44" s="98" t="str">
        <f>VLOOKUP(E44,VIP!$A$2:$O16397,7,FALSE)</f>
        <v>Si</v>
      </c>
      <c r="I44" s="98" t="str">
        <f>VLOOKUP(E44,VIP!$A$2:$O8362,8,FALSE)</f>
        <v>Si</v>
      </c>
      <c r="J44" s="98" t="str">
        <f>VLOOKUP(E44,VIP!$A$2:$O8312,8,FALSE)</f>
        <v>Si</v>
      </c>
      <c r="K44" s="98" t="str">
        <f>VLOOKUP(E44,VIP!$A$2:$O11886,6,0)</f>
        <v>NO</v>
      </c>
      <c r="L44" s="106" t="s">
        <v>2228</v>
      </c>
      <c r="M44" s="105" t="s">
        <v>2473</v>
      </c>
      <c r="N44" s="104" t="s">
        <v>2481</v>
      </c>
      <c r="O44" s="102" t="s">
        <v>2490</v>
      </c>
      <c r="P44" s="102"/>
      <c r="Q44" s="105" t="s">
        <v>2228</v>
      </c>
    </row>
    <row r="45" spans="1:17" ht="18" x14ac:dyDescent="0.25">
      <c r="A45" s="102" t="str">
        <f>VLOOKUP(E45,'LISTADO ATM'!$A$2:$C$895,3,0)</f>
        <v>DISTRITO NACIONAL</v>
      </c>
      <c r="B45" s="111">
        <v>335776458</v>
      </c>
      <c r="C45" s="103">
        <v>44225.75403935185</v>
      </c>
      <c r="D45" s="102" t="s">
        <v>2189</v>
      </c>
      <c r="E45" s="99">
        <v>239</v>
      </c>
      <c r="F45" s="84" t="str">
        <f>VLOOKUP(E45,VIP!$A$2:$O11476,2,0)</f>
        <v>DRBR239</v>
      </c>
      <c r="G45" s="98" t="str">
        <f>VLOOKUP(E45,'LISTADO ATM'!$A$2:$B$894,2,0)</f>
        <v xml:space="preserve">ATM Autobanco Charles de Gaulle </v>
      </c>
      <c r="H45" s="98" t="str">
        <f>VLOOKUP(E45,VIP!$A$2:$O16396,7,FALSE)</f>
        <v>Si</v>
      </c>
      <c r="I45" s="98" t="str">
        <f>VLOOKUP(E45,VIP!$A$2:$O8361,8,FALSE)</f>
        <v>Si</v>
      </c>
      <c r="J45" s="98" t="str">
        <f>VLOOKUP(E45,VIP!$A$2:$O8311,8,FALSE)</f>
        <v>Si</v>
      </c>
      <c r="K45" s="98" t="str">
        <f>VLOOKUP(E45,VIP!$A$2:$O11885,6,0)</f>
        <v>SI</v>
      </c>
      <c r="L45" s="106" t="s">
        <v>2228</v>
      </c>
      <c r="M45" s="105" t="s">
        <v>2473</v>
      </c>
      <c r="N45" s="104" t="s">
        <v>2481</v>
      </c>
      <c r="O45" s="102" t="s">
        <v>2483</v>
      </c>
      <c r="P45" s="102"/>
      <c r="Q45" s="105" t="s">
        <v>2228</v>
      </c>
    </row>
    <row r="46" spans="1:17" ht="18" x14ac:dyDescent="0.25">
      <c r="A46" s="102" t="str">
        <f>VLOOKUP(E46,'LISTADO ATM'!$A$2:$C$895,3,0)</f>
        <v>DISTRITO NACIONAL</v>
      </c>
      <c r="B46" s="111">
        <v>335776467</v>
      </c>
      <c r="C46" s="103">
        <v>44225.762291666666</v>
      </c>
      <c r="D46" s="102" t="s">
        <v>2189</v>
      </c>
      <c r="E46" s="99">
        <v>327</v>
      </c>
      <c r="F46" s="84" t="str">
        <f>VLOOKUP(E46,VIP!$A$2:$O11473,2,0)</f>
        <v>DRBR327</v>
      </c>
      <c r="G46" s="98" t="str">
        <f>VLOOKUP(E46,'LISTADO ATM'!$A$2:$B$894,2,0)</f>
        <v xml:space="preserve">ATM UNP CCN (Nacional 27 de Febrero) </v>
      </c>
      <c r="H46" s="98" t="str">
        <f>VLOOKUP(E46,VIP!$A$2:$O16393,7,FALSE)</f>
        <v>Si</v>
      </c>
      <c r="I46" s="98" t="str">
        <f>VLOOKUP(E46,VIP!$A$2:$O8358,8,FALSE)</f>
        <v>Si</v>
      </c>
      <c r="J46" s="98" t="str">
        <f>VLOOKUP(E46,VIP!$A$2:$O8308,8,FALSE)</f>
        <v>Si</v>
      </c>
      <c r="K46" s="98" t="str">
        <f>VLOOKUP(E46,VIP!$A$2:$O11882,6,0)</f>
        <v>NO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02"/>
      <c r="Q46" s="105" t="s">
        <v>2228</v>
      </c>
    </row>
    <row r="47" spans="1:17" ht="18" x14ac:dyDescent="0.25">
      <c r="A47" s="102" t="str">
        <f>VLOOKUP(E47,'LISTADO ATM'!$A$2:$C$895,3,0)</f>
        <v>DISTRITO NACIONAL</v>
      </c>
      <c r="B47" s="111">
        <v>335776482</v>
      </c>
      <c r="C47" s="103">
        <v>44225.772430555553</v>
      </c>
      <c r="D47" s="102" t="s">
        <v>2189</v>
      </c>
      <c r="E47" s="99">
        <v>585</v>
      </c>
      <c r="F47" s="84" t="str">
        <f>VLOOKUP(E47,VIP!$A$2:$O11470,2,0)</f>
        <v>DRBR083</v>
      </c>
      <c r="G47" s="98" t="str">
        <f>VLOOKUP(E47,'LISTADO ATM'!$A$2:$B$894,2,0)</f>
        <v xml:space="preserve">ATM Oficina Haina Oriental </v>
      </c>
      <c r="H47" s="98" t="str">
        <f>VLOOKUP(E47,VIP!$A$2:$O16390,7,FALSE)</f>
        <v>Si</v>
      </c>
      <c r="I47" s="98" t="str">
        <f>VLOOKUP(E47,VIP!$A$2:$O8355,8,FALSE)</f>
        <v>Si</v>
      </c>
      <c r="J47" s="98" t="str">
        <f>VLOOKUP(E47,VIP!$A$2:$O8305,8,FALSE)</f>
        <v>Si</v>
      </c>
      <c r="K47" s="98" t="str">
        <f>VLOOKUP(E47,VIP!$A$2:$O11879,6,0)</f>
        <v>NO</v>
      </c>
      <c r="L47" s="106" t="s">
        <v>2228</v>
      </c>
      <c r="M47" s="105" t="s">
        <v>2473</v>
      </c>
      <c r="N47" s="104" t="s">
        <v>2481</v>
      </c>
      <c r="O47" s="102" t="s">
        <v>2483</v>
      </c>
      <c r="P47" s="102"/>
      <c r="Q47" s="105" t="s">
        <v>2228</v>
      </c>
    </row>
    <row r="48" spans="1:17" ht="18" x14ac:dyDescent="0.25">
      <c r="A48" s="102" t="str">
        <f>VLOOKUP(E48,'LISTADO ATM'!$A$2:$C$895,3,0)</f>
        <v>DISTRITO NACIONAL</v>
      </c>
      <c r="B48" s="111">
        <v>335776498</v>
      </c>
      <c r="C48" s="103">
        <v>44225.792060185187</v>
      </c>
      <c r="D48" s="102" t="s">
        <v>2189</v>
      </c>
      <c r="E48" s="99">
        <v>160</v>
      </c>
      <c r="F48" s="84" t="str">
        <f>VLOOKUP(E48,VIP!$A$2:$O11464,2,0)</f>
        <v>DRBR160</v>
      </c>
      <c r="G48" s="98" t="str">
        <f>VLOOKUP(E48,'LISTADO ATM'!$A$2:$B$894,2,0)</f>
        <v xml:space="preserve">ATM Oficina Herrera </v>
      </c>
      <c r="H48" s="98" t="str">
        <f>VLOOKUP(E48,VIP!$A$2:$O16384,7,FALSE)</f>
        <v>Si</v>
      </c>
      <c r="I48" s="98" t="str">
        <f>VLOOKUP(E48,VIP!$A$2:$O8349,8,FALSE)</f>
        <v>Si</v>
      </c>
      <c r="J48" s="98" t="str">
        <f>VLOOKUP(E48,VIP!$A$2:$O8299,8,FALSE)</f>
        <v>Si</v>
      </c>
      <c r="K48" s="98" t="str">
        <f>VLOOKUP(E48,VIP!$A$2:$O11873,6,0)</f>
        <v>NO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2"/>
      <c r="Q48" s="105" t="s">
        <v>2228</v>
      </c>
    </row>
    <row r="49" spans="1:17" ht="18" x14ac:dyDescent="0.25">
      <c r="A49" s="102" t="str">
        <f>VLOOKUP(E49,'LISTADO ATM'!$A$2:$C$895,3,0)</f>
        <v>ESTE</v>
      </c>
      <c r="B49" s="111">
        <v>335776559</v>
      </c>
      <c r="C49" s="103">
        <v>44225.989363425928</v>
      </c>
      <c r="D49" s="102" t="s">
        <v>2189</v>
      </c>
      <c r="E49" s="99">
        <v>912</v>
      </c>
      <c r="F49" s="84" t="str">
        <f>VLOOKUP(E49,VIP!$A$2:$O11469,2,0)</f>
        <v>DRBR973</v>
      </c>
      <c r="G49" s="98" t="str">
        <f>VLOOKUP(E49,'LISTADO ATM'!$A$2:$B$894,2,0)</f>
        <v xml:space="preserve">ATM Oficina San Pedro II </v>
      </c>
      <c r="H49" s="98" t="str">
        <f>VLOOKUP(E49,VIP!$A$2:$O16389,7,FALSE)</f>
        <v>Si</v>
      </c>
      <c r="I49" s="98" t="str">
        <f>VLOOKUP(E49,VIP!$A$2:$O8354,8,FALSE)</f>
        <v>Si</v>
      </c>
      <c r="J49" s="98" t="str">
        <f>VLOOKUP(E49,VIP!$A$2:$O8304,8,FALSE)</f>
        <v>Si</v>
      </c>
      <c r="K49" s="98" t="str">
        <f>VLOOKUP(E49,VIP!$A$2:$O11878,6,0)</f>
        <v>SI</v>
      </c>
      <c r="L49" s="106" t="s">
        <v>2228</v>
      </c>
      <c r="M49" s="105" t="s">
        <v>2473</v>
      </c>
      <c r="N49" s="104" t="s">
        <v>2481</v>
      </c>
      <c r="O49" s="102" t="s">
        <v>2483</v>
      </c>
      <c r="P49" s="105"/>
      <c r="Q49" s="105" t="s">
        <v>2228</v>
      </c>
    </row>
    <row r="50" spans="1:17" ht="18" x14ac:dyDescent="0.25">
      <c r="A50" s="102" t="str">
        <f>VLOOKUP(E50,'LISTADO ATM'!$A$2:$C$895,3,0)</f>
        <v>DISTRITO NACIONAL</v>
      </c>
      <c r="B50" s="111">
        <v>335776619</v>
      </c>
      <c r="C50" s="103">
        <v>44226.382881944446</v>
      </c>
      <c r="D50" s="102" t="s">
        <v>2189</v>
      </c>
      <c r="E50" s="99">
        <v>971</v>
      </c>
      <c r="F50" s="84" t="str">
        <f>VLOOKUP(E50,VIP!$A$2:$O11476,2,0)</f>
        <v>DRBR24U</v>
      </c>
      <c r="G50" s="98" t="str">
        <f>VLOOKUP(E50,'LISTADO ATM'!$A$2:$B$894,2,0)</f>
        <v xml:space="preserve">ATM Club Banreservas I </v>
      </c>
      <c r="H50" s="98" t="str">
        <f>VLOOKUP(E50,VIP!$A$2:$O16396,7,FALSE)</f>
        <v>Si</v>
      </c>
      <c r="I50" s="98" t="str">
        <f>VLOOKUP(E50,VIP!$A$2:$O8361,8,FALSE)</f>
        <v>Si</v>
      </c>
      <c r="J50" s="98" t="str">
        <f>VLOOKUP(E50,VIP!$A$2:$O8311,8,FALSE)</f>
        <v>Si</v>
      </c>
      <c r="K50" s="98" t="str">
        <f>VLOOKUP(E50,VIP!$A$2:$O11885,6,0)</f>
        <v>NO</v>
      </c>
      <c r="L50" s="106" t="s">
        <v>2228</v>
      </c>
      <c r="M50" s="105" t="s">
        <v>2473</v>
      </c>
      <c r="N50" s="104" t="s">
        <v>2481</v>
      </c>
      <c r="O50" s="102" t="s">
        <v>2483</v>
      </c>
      <c r="P50" s="105"/>
      <c r="Q50" s="105" t="s">
        <v>2228</v>
      </c>
    </row>
    <row r="51" spans="1:17" ht="18" x14ac:dyDescent="0.25">
      <c r="A51" s="102" t="str">
        <f>VLOOKUP(E51,'LISTADO ATM'!$A$2:$C$895,3,0)</f>
        <v>DISTRITO NACIONAL</v>
      </c>
      <c r="B51" s="111">
        <v>335776631</v>
      </c>
      <c r="C51" s="103">
        <v>44226.397418981483</v>
      </c>
      <c r="D51" s="102" t="s">
        <v>2189</v>
      </c>
      <c r="E51" s="99">
        <v>87</v>
      </c>
      <c r="F51" s="84" t="str">
        <f>VLOOKUP(E51,VIP!$A$2:$O11477,2,0)</f>
        <v>DRBR087</v>
      </c>
      <c r="G51" s="98" t="str">
        <f>VLOOKUP(E51,'LISTADO ATM'!$A$2:$B$894,2,0)</f>
        <v xml:space="preserve">ATM Autoservicio Sarasota </v>
      </c>
      <c r="H51" s="98" t="str">
        <f>VLOOKUP(E51,VIP!$A$2:$O16397,7,FALSE)</f>
        <v>Si</v>
      </c>
      <c r="I51" s="98" t="str">
        <f>VLOOKUP(E51,VIP!$A$2:$O8362,8,FALSE)</f>
        <v>Si</v>
      </c>
      <c r="J51" s="98" t="str">
        <f>VLOOKUP(E51,VIP!$A$2:$O8312,8,FALSE)</f>
        <v>Si</v>
      </c>
      <c r="K51" s="98" t="str">
        <f>VLOOKUP(E51,VIP!$A$2:$O11886,6,0)</f>
        <v>NO</v>
      </c>
      <c r="L51" s="106" t="s">
        <v>2228</v>
      </c>
      <c r="M51" s="105" t="s">
        <v>2473</v>
      </c>
      <c r="N51" s="104" t="s">
        <v>2481</v>
      </c>
      <c r="O51" s="102" t="s">
        <v>2483</v>
      </c>
      <c r="P51" s="105"/>
      <c r="Q51" s="105" t="s">
        <v>2228</v>
      </c>
    </row>
    <row r="52" spans="1:17" ht="18" x14ac:dyDescent="0.25">
      <c r="A52" s="102" t="str">
        <f>VLOOKUP(E52,'LISTADO ATM'!$A$2:$C$895,3,0)</f>
        <v>DISTRITO NACIONAL</v>
      </c>
      <c r="B52" s="111">
        <v>335776654</v>
      </c>
      <c r="C52" s="103">
        <v>44226.411122685182</v>
      </c>
      <c r="D52" s="102" t="s">
        <v>2189</v>
      </c>
      <c r="E52" s="99">
        <v>640</v>
      </c>
      <c r="F52" s="84" t="str">
        <f>VLOOKUP(E52,VIP!$A$2:$O11483,2,0)</f>
        <v>DRBR640</v>
      </c>
      <c r="G52" s="98" t="str">
        <f>VLOOKUP(E52,'LISTADO ATM'!$A$2:$B$894,2,0)</f>
        <v xml:space="preserve">ATM Ministerio Obras Públicas </v>
      </c>
      <c r="H52" s="98" t="str">
        <f>VLOOKUP(E52,VIP!$A$2:$O16403,7,FALSE)</f>
        <v>Si</v>
      </c>
      <c r="I52" s="98" t="str">
        <f>VLOOKUP(E52,VIP!$A$2:$O8368,8,FALSE)</f>
        <v>Si</v>
      </c>
      <c r="J52" s="98" t="str">
        <f>VLOOKUP(E52,VIP!$A$2:$O8318,8,FALSE)</f>
        <v>Si</v>
      </c>
      <c r="K52" s="98" t="str">
        <f>VLOOKUP(E52,VIP!$A$2:$O11892,6,0)</f>
        <v>NO</v>
      </c>
      <c r="L52" s="106" t="s">
        <v>2228</v>
      </c>
      <c r="M52" s="105" t="s">
        <v>2473</v>
      </c>
      <c r="N52" s="104" t="s">
        <v>2481</v>
      </c>
      <c r="O52" s="102" t="s">
        <v>2483</v>
      </c>
      <c r="P52" s="105"/>
      <c r="Q52" s="105" t="s">
        <v>2228</v>
      </c>
    </row>
    <row r="53" spans="1:17" ht="18" x14ac:dyDescent="0.25">
      <c r="A53" s="102" t="str">
        <f>VLOOKUP(E53,'LISTADO ATM'!$A$2:$C$895,3,0)</f>
        <v>SUR</v>
      </c>
      <c r="B53" s="111">
        <v>335776808</v>
      </c>
      <c r="C53" s="103">
        <v>44226.528749999998</v>
      </c>
      <c r="D53" s="102" t="s">
        <v>2189</v>
      </c>
      <c r="E53" s="99">
        <v>50</v>
      </c>
      <c r="F53" s="84" t="str">
        <f>VLOOKUP(E53,VIP!$A$2:$O11507,2,0)</f>
        <v>DRBR050</v>
      </c>
      <c r="G53" s="98" t="str">
        <f>VLOOKUP(E53,'LISTADO ATM'!$A$2:$B$894,2,0)</f>
        <v xml:space="preserve">ATM Oficina Padre Las Casas (Azua) </v>
      </c>
      <c r="H53" s="98" t="str">
        <f>VLOOKUP(E53,VIP!$A$2:$O16427,7,FALSE)</f>
        <v>Si</v>
      </c>
      <c r="I53" s="98" t="str">
        <f>VLOOKUP(E53,VIP!$A$2:$O8392,8,FALSE)</f>
        <v>Si</v>
      </c>
      <c r="J53" s="98" t="str">
        <f>VLOOKUP(E53,VIP!$A$2:$O8342,8,FALSE)</f>
        <v>Si</v>
      </c>
      <c r="K53" s="98" t="str">
        <f>VLOOKUP(E53,VIP!$A$2:$O11916,6,0)</f>
        <v>NO</v>
      </c>
      <c r="L53" s="106" t="s">
        <v>2228</v>
      </c>
      <c r="M53" s="105" t="s">
        <v>2473</v>
      </c>
      <c r="N53" s="104" t="s">
        <v>2481</v>
      </c>
      <c r="O53" s="102" t="s">
        <v>2483</v>
      </c>
      <c r="P53" s="106"/>
      <c r="Q53" s="105" t="s">
        <v>2228</v>
      </c>
    </row>
    <row r="54" spans="1:17" ht="18" x14ac:dyDescent="0.25">
      <c r="A54" s="102" t="str">
        <f>VLOOKUP(E54,'LISTADO ATM'!$A$2:$C$895,3,0)</f>
        <v>ESTE</v>
      </c>
      <c r="B54" s="111">
        <v>335776862</v>
      </c>
      <c r="C54" s="103">
        <v>44226.558159722219</v>
      </c>
      <c r="D54" s="102" t="s">
        <v>2189</v>
      </c>
      <c r="E54" s="99">
        <v>660</v>
      </c>
      <c r="F54" s="84" t="str">
        <f>VLOOKUP(E54,VIP!$A$2:$O11509,2,0)</f>
        <v>DRBR660</v>
      </c>
      <c r="G54" s="98" t="str">
        <f>VLOOKUP(E54,'LISTADO ATM'!$A$2:$B$894,2,0)</f>
        <v>ATM Oficina Romana Norte II</v>
      </c>
      <c r="H54" s="98" t="str">
        <f>VLOOKUP(E54,VIP!$A$2:$O16429,7,FALSE)</f>
        <v>N/A</v>
      </c>
      <c r="I54" s="98" t="str">
        <f>VLOOKUP(E54,VIP!$A$2:$O8394,8,FALSE)</f>
        <v>N/A</v>
      </c>
      <c r="J54" s="98" t="str">
        <f>VLOOKUP(E54,VIP!$A$2:$O8344,8,FALSE)</f>
        <v>N/A</v>
      </c>
      <c r="K54" s="98" t="str">
        <f>VLOOKUP(E54,VIP!$A$2:$O11918,6,0)</f>
        <v>N/A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6"/>
      <c r="Q54" s="105" t="s">
        <v>2228</v>
      </c>
    </row>
    <row r="55" spans="1:17" ht="18" x14ac:dyDescent="0.25">
      <c r="A55" s="102" t="str">
        <f>VLOOKUP(E55,'LISTADO ATM'!$A$2:$C$895,3,0)</f>
        <v>NORTE</v>
      </c>
      <c r="B55" s="111">
        <v>335776867</v>
      </c>
      <c r="C55" s="103">
        <v>44226.566747685189</v>
      </c>
      <c r="D55" s="102" t="s">
        <v>2190</v>
      </c>
      <c r="E55" s="99">
        <v>40</v>
      </c>
      <c r="F55" s="84" t="str">
        <f>VLOOKUP(E55,VIP!$A$2:$O11510,2,0)</f>
        <v>DRBR040</v>
      </c>
      <c r="G55" s="98" t="str">
        <f>VLOOKUP(E55,'LISTADO ATM'!$A$2:$B$894,2,0)</f>
        <v xml:space="preserve">ATM Oficina El Puñal </v>
      </c>
      <c r="H55" s="98" t="str">
        <f>VLOOKUP(E55,VIP!$A$2:$O16430,7,FALSE)</f>
        <v>Si</v>
      </c>
      <c r="I55" s="98" t="str">
        <f>VLOOKUP(E55,VIP!$A$2:$O8395,8,FALSE)</f>
        <v>Si</v>
      </c>
      <c r="J55" s="98" t="str">
        <f>VLOOKUP(E55,VIP!$A$2:$O8345,8,FALSE)</f>
        <v>Si</v>
      </c>
      <c r="K55" s="98" t="str">
        <f>VLOOKUP(E55,VIP!$A$2:$O11919,6,0)</f>
        <v>NO</v>
      </c>
      <c r="L55" s="106" t="s">
        <v>2228</v>
      </c>
      <c r="M55" s="105" t="s">
        <v>2473</v>
      </c>
      <c r="N55" s="104" t="s">
        <v>2481</v>
      </c>
      <c r="O55" s="102" t="s">
        <v>2490</v>
      </c>
      <c r="P55" s="106"/>
      <c r="Q55" s="105" t="s">
        <v>2228</v>
      </c>
    </row>
    <row r="56" spans="1:17" ht="18" x14ac:dyDescent="0.25">
      <c r="A56" s="102" t="str">
        <f>VLOOKUP(E56,'LISTADO ATM'!$A$2:$C$895,3,0)</f>
        <v>DISTRITO NACIONAL</v>
      </c>
      <c r="B56" s="111">
        <v>335776868</v>
      </c>
      <c r="C56" s="103">
        <v>44226.569965277777</v>
      </c>
      <c r="D56" s="102" t="s">
        <v>2189</v>
      </c>
      <c r="E56" s="99">
        <v>979</v>
      </c>
      <c r="F56" s="84" t="str">
        <f>VLOOKUP(E56,VIP!$A$2:$O11511,2,0)</f>
        <v>DRBR979</v>
      </c>
      <c r="G56" s="98" t="str">
        <f>VLOOKUP(E56,'LISTADO ATM'!$A$2:$B$894,2,0)</f>
        <v xml:space="preserve">ATM Oficina Luperón I </v>
      </c>
      <c r="H56" s="98" t="str">
        <f>VLOOKUP(E56,VIP!$A$2:$O16431,7,FALSE)</f>
        <v>Si</v>
      </c>
      <c r="I56" s="98" t="str">
        <f>VLOOKUP(E56,VIP!$A$2:$O8396,8,FALSE)</f>
        <v>Si</v>
      </c>
      <c r="J56" s="98" t="str">
        <f>VLOOKUP(E56,VIP!$A$2:$O8346,8,FALSE)</f>
        <v>Si</v>
      </c>
      <c r="K56" s="98" t="str">
        <f>VLOOKUP(E56,VIP!$A$2:$O11920,6,0)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6"/>
      <c r="Q56" s="105" t="s">
        <v>2228</v>
      </c>
    </row>
    <row r="57" spans="1:17" ht="18" x14ac:dyDescent="0.25">
      <c r="A57" s="102" t="str">
        <f>VLOOKUP(E57,'LISTADO ATM'!$A$2:$C$895,3,0)</f>
        <v>ESTE</v>
      </c>
      <c r="B57" s="111">
        <v>335776880</v>
      </c>
      <c r="C57" s="103">
        <v>44226.579918981479</v>
      </c>
      <c r="D57" s="102" t="s">
        <v>2189</v>
      </c>
      <c r="E57" s="99">
        <v>217</v>
      </c>
      <c r="F57" s="84" t="str">
        <f>VLOOKUP(E57,VIP!$A$2:$O11514,2,0)</f>
        <v>DRBR217</v>
      </c>
      <c r="G57" s="98" t="str">
        <f>VLOOKUP(E57,'LISTADO ATM'!$A$2:$B$894,2,0)</f>
        <v xml:space="preserve">ATM Oficina Bávaro </v>
      </c>
      <c r="H57" s="98" t="str">
        <f>VLOOKUP(E57,VIP!$A$2:$O16434,7,FALSE)</f>
        <v>Si</v>
      </c>
      <c r="I57" s="98" t="str">
        <f>VLOOKUP(E57,VIP!$A$2:$O8399,8,FALSE)</f>
        <v>Si</v>
      </c>
      <c r="J57" s="98" t="str">
        <f>VLOOKUP(E57,VIP!$A$2:$O8349,8,FALSE)</f>
        <v>Si</v>
      </c>
      <c r="K57" s="98" t="str">
        <f>VLOOKUP(E57,VIP!$A$2:$O11923,6,0)</f>
        <v>NO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6"/>
      <c r="Q57" s="105" t="s">
        <v>2228</v>
      </c>
    </row>
    <row r="58" spans="1:17" ht="18" x14ac:dyDescent="0.25">
      <c r="A58" s="102" t="str">
        <f>VLOOKUP(E58,'LISTADO ATM'!$A$2:$C$895,3,0)</f>
        <v>DISTRITO NACIONAL</v>
      </c>
      <c r="B58" s="111">
        <v>335775257</v>
      </c>
      <c r="C58" s="103">
        <v>44224.922858796293</v>
      </c>
      <c r="D58" s="102" t="s">
        <v>2189</v>
      </c>
      <c r="E58" s="99">
        <v>684</v>
      </c>
      <c r="F58" s="84" t="str">
        <f>VLOOKUP(E58,VIP!$A$2:$O11423,2,0)</f>
        <v>DRBR684</v>
      </c>
      <c r="G58" s="98" t="str">
        <f>VLOOKUP(E58,'LISTADO ATM'!$A$2:$B$894,2,0)</f>
        <v>ATM Estación Texaco Prolongación 27 Febrero</v>
      </c>
      <c r="H58" s="98" t="str">
        <f>VLOOKUP(E58,VIP!$A$2:$O16343,7,FALSE)</f>
        <v>NO</v>
      </c>
      <c r="I58" s="98" t="str">
        <f>VLOOKUP(E58,VIP!$A$2:$O8308,8,FALSE)</f>
        <v>NO</v>
      </c>
      <c r="J58" s="98" t="str">
        <f>VLOOKUP(E58,VIP!$A$2:$O8258,8,FALSE)</f>
        <v>NO</v>
      </c>
      <c r="K58" s="98" t="str">
        <f>VLOOKUP(E58,VIP!$A$2:$O11832,6,0)</f>
        <v>NO</v>
      </c>
      <c r="L58" s="106" t="s">
        <v>2254</v>
      </c>
      <c r="M58" s="125" t="s">
        <v>2509</v>
      </c>
      <c r="N58" s="104" t="s">
        <v>2497</v>
      </c>
      <c r="O58" s="102" t="s">
        <v>2483</v>
      </c>
      <c r="P58" s="102"/>
      <c r="Q58" s="125" t="s">
        <v>2549</v>
      </c>
    </row>
    <row r="59" spans="1:17" ht="18" x14ac:dyDescent="0.25">
      <c r="A59" s="102" t="str">
        <f>VLOOKUP(E59,'LISTADO ATM'!$A$2:$C$895,3,0)</f>
        <v>DISTRITO NACIONAL</v>
      </c>
      <c r="B59" s="111">
        <v>335775271</v>
      </c>
      <c r="C59" s="103">
        <v>44225.243761574071</v>
      </c>
      <c r="D59" s="102" t="s">
        <v>2189</v>
      </c>
      <c r="E59" s="99">
        <v>490</v>
      </c>
      <c r="F59" s="84" t="str">
        <f>VLOOKUP(E59,VIP!$A$2:$O11458,2,0)</f>
        <v>DRBR490</v>
      </c>
      <c r="G59" s="98" t="str">
        <f>VLOOKUP(E59,'LISTADO ATM'!$A$2:$B$894,2,0)</f>
        <v xml:space="preserve">ATM Hospital Ney Arias Lora </v>
      </c>
      <c r="H59" s="98" t="str">
        <f>VLOOKUP(E59,VIP!$A$2:$O16378,7,FALSE)</f>
        <v>Si</v>
      </c>
      <c r="I59" s="98" t="str">
        <f>VLOOKUP(E59,VIP!$A$2:$O8343,8,FALSE)</f>
        <v>Si</v>
      </c>
      <c r="J59" s="98" t="str">
        <f>VLOOKUP(E59,VIP!$A$2:$O8293,8,FALSE)</f>
        <v>Si</v>
      </c>
      <c r="K59" s="98" t="str">
        <f>VLOOKUP(E59,VIP!$A$2:$O11867,6,0)</f>
        <v>NO</v>
      </c>
      <c r="L59" s="106" t="s">
        <v>2254</v>
      </c>
      <c r="M59" s="123" t="s">
        <v>2509</v>
      </c>
      <c r="N59" s="104" t="s">
        <v>2497</v>
      </c>
      <c r="O59" s="102" t="s">
        <v>2483</v>
      </c>
      <c r="P59" s="102"/>
      <c r="Q59" s="123" t="s">
        <v>2510</v>
      </c>
    </row>
    <row r="60" spans="1:17" ht="18" x14ac:dyDescent="0.25">
      <c r="A60" s="102" t="str">
        <f>VLOOKUP(E60,'LISTADO ATM'!$A$2:$C$895,3,0)</f>
        <v>NORTE</v>
      </c>
      <c r="B60" s="111">
        <v>335776506</v>
      </c>
      <c r="C60" s="103">
        <v>44225.810127314813</v>
      </c>
      <c r="D60" s="102" t="s">
        <v>2190</v>
      </c>
      <c r="E60" s="99">
        <v>854</v>
      </c>
      <c r="F60" s="84" t="str">
        <f>VLOOKUP(E60,VIP!$A$2:$O11460,2,0)</f>
        <v>DRBR854</v>
      </c>
      <c r="G60" s="98" t="str">
        <f>VLOOKUP(E60,'LISTADO ATM'!$A$2:$B$894,2,0)</f>
        <v xml:space="preserve">ATM Centro Comercial Blanco Batista </v>
      </c>
      <c r="H60" s="98" t="str">
        <f>VLOOKUP(E60,VIP!$A$2:$O16380,7,FALSE)</f>
        <v>Si</v>
      </c>
      <c r="I60" s="98" t="str">
        <f>VLOOKUP(E60,VIP!$A$2:$O8345,8,FALSE)</f>
        <v>Si</v>
      </c>
      <c r="J60" s="98" t="str">
        <f>VLOOKUP(E60,VIP!$A$2:$O8295,8,FALSE)</f>
        <v>Si</v>
      </c>
      <c r="K60" s="98" t="str">
        <f>VLOOKUP(E60,VIP!$A$2:$O11869,6,0)</f>
        <v>NO</v>
      </c>
      <c r="L60" s="106" t="s">
        <v>2254</v>
      </c>
      <c r="M60" s="123" t="s">
        <v>2509</v>
      </c>
      <c r="N60" s="104" t="s">
        <v>2481</v>
      </c>
      <c r="O60" s="102" t="s">
        <v>2490</v>
      </c>
      <c r="P60" s="102"/>
      <c r="Q60" s="123" t="s">
        <v>2510</v>
      </c>
    </row>
    <row r="61" spans="1:17" ht="18" x14ac:dyDescent="0.25">
      <c r="A61" s="102" t="str">
        <f>VLOOKUP(E61,'LISTADO ATM'!$A$2:$C$895,3,0)</f>
        <v>ESTE</v>
      </c>
      <c r="B61" s="111">
        <v>335776509</v>
      </c>
      <c r="C61" s="103">
        <v>44225.817002314812</v>
      </c>
      <c r="D61" s="102" t="s">
        <v>2189</v>
      </c>
      <c r="E61" s="99">
        <v>795</v>
      </c>
      <c r="F61" s="84" t="str">
        <f>VLOOKUP(E61,VIP!$A$2:$O11459,2,0)</f>
        <v>DRBR795</v>
      </c>
      <c r="G61" s="98" t="str">
        <f>VLOOKUP(E61,'LISTADO ATM'!$A$2:$B$894,2,0)</f>
        <v xml:space="preserve">ATM UNP Guaymate (La Romana) </v>
      </c>
      <c r="H61" s="98" t="str">
        <f>VLOOKUP(E61,VIP!$A$2:$O16379,7,FALSE)</f>
        <v>Si</v>
      </c>
      <c r="I61" s="98" t="str">
        <f>VLOOKUP(E61,VIP!$A$2:$O8344,8,FALSE)</f>
        <v>Si</v>
      </c>
      <c r="J61" s="98" t="str">
        <f>VLOOKUP(E61,VIP!$A$2:$O8294,8,FALSE)</f>
        <v>Si</v>
      </c>
      <c r="K61" s="98" t="str">
        <f>VLOOKUP(E61,VIP!$A$2:$O11868,6,0)</f>
        <v>NO</v>
      </c>
      <c r="L61" s="106" t="s">
        <v>2254</v>
      </c>
      <c r="M61" s="123" t="s">
        <v>2509</v>
      </c>
      <c r="N61" s="104" t="s">
        <v>2481</v>
      </c>
      <c r="O61" s="102" t="s">
        <v>2483</v>
      </c>
      <c r="P61" s="102"/>
      <c r="Q61" s="123" t="s">
        <v>2510</v>
      </c>
    </row>
    <row r="62" spans="1:17" ht="18" x14ac:dyDescent="0.25">
      <c r="A62" s="102" t="str">
        <f>VLOOKUP(E62,'LISTADO ATM'!$A$2:$C$895,3,0)</f>
        <v>NORTE</v>
      </c>
      <c r="B62" s="111">
        <v>335776564</v>
      </c>
      <c r="C62" s="103">
        <v>44226.160474537035</v>
      </c>
      <c r="D62" s="102" t="s">
        <v>2189</v>
      </c>
      <c r="E62" s="99">
        <v>878</v>
      </c>
      <c r="F62" s="84" t="str">
        <f>VLOOKUP(E62,VIP!$A$2:$O11467,2,0)</f>
        <v>DRBR878</v>
      </c>
      <c r="G62" s="98" t="str">
        <f>VLOOKUP(E62,'LISTADO ATM'!$A$2:$B$894,2,0)</f>
        <v>ATM UNP Cabral Y Baez</v>
      </c>
      <c r="H62" s="98" t="str">
        <f>VLOOKUP(E62,VIP!$A$2:$O16387,7,FALSE)</f>
        <v>N/A</v>
      </c>
      <c r="I62" s="98" t="str">
        <f>VLOOKUP(E62,VIP!$A$2:$O8352,8,FALSE)</f>
        <v>N/A</v>
      </c>
      <c r="J62" s="98" t="str">
        <f>VLOOKUP(E62,VIP!$A$2:$O8302,8,FALSE)</f>
        <v>N/A</v>
      </c>
      <c r="K62" s="98" t="str">
        <f>VLOOKUP(E62,VIP!$A$2:$O11876,6,0)</f>
        <v>N/A</v>
      </c>
      <c r="L62" s="106" t="s">
        <v>2254</v>
      </c>
      <c r="M62" s="123" t="s">
        <v>2509</v>
      </c>
      <c r="N62" s="104" t="s">
        <v>2481</v>
      </c>
      <c r="O62" s="102" t="s">
        <v>2483</v>
      </c>
      <c r="P62" s="105"/>
      <c r="Q62" s="123" t="s">
        <v>2510</v>
      </c>
    </row>
    <row r="63" spans="1:17" ht="18" x14ac:dyDescent="0.25">
      <c r="A63" s="102" t="str">
        <f>VLOOKUP(E63,'LISTADO ATM'!$A$2:$C$895,3,0)</f>
        <v>ESTE</v>
      </c>
      <c r="B63" s="111">
        <v>335776565</v>
      </c>
      <c r="C63" s="103">
        <v>44226.190717592595</v>
      </c>
      <c r="D63" s="102" t="s">
        <v>2189</v>
      </c>
      <c r="E63" s="99">
        <v>822</v>
      </c>
      <c r="F63" s="84" t="str">
        <f>VLOOKUP(E63,VIP!$A$2:$O11466,2,0)</f>
        <v>DRBR822</v>
      </c>
      <c r="G63" s="98" t="str">
        <f>VLOOKUP(E63,'LISTADO ATM'!$A$2:$B$894,2,0)</f>
        <v xml:space="preserve">ATM INDUSPALMA </v>
      </c>
      <c r="H63" s="98" t="str">
        <f>VLOOKUP(E63,VIP!$A$2:$O16386,7,FALSE)</f>
        <v>Si</v>
      </c>
      <c r="I63" s="98" t="str">
        <f>VLOOKUP(E63,VIP!$A$2:$O8351,8,FALSE)</f>
        <v>Si</v>
      </c>
      <c r="J63" s="98" t="str">
        <f>VLOOKUP(E63,VIP!$A$2:$O8301,8,FALSE)</f>
        <v>Si</v>
      </c>
      <c r="K63" s="98" t="str">
        <f>VLOOKUP(E63,VIP!$A$2:$O11875,6,0)</f>
        <v>NO</v>
      </c>
      <c r="L63" s="106" t="s">
        <v>2254</v>
      </c>
      <c r="M63" s="123" t="s">
        <v>2509</v>
      </c>
      <c r="N63" s="104" t="s">
        <v>2481</v>
      </c>
      <c r="O63" s="102" t="s">
        <v>2483</v>
      </c>
      <c r="P63" s="105"/>
      <c r="Q63" s="123" t="s">
        <v>2510</v>
      </c>
    </row>
    <row r="64" spans="1:17" ht="18" x14ac:dyDescent="0.25">
      <c r="A64" s="102" t="str">
        <f>VLOOKUP(E64,'LISTADO ATM'!$A$2:$C$895,3,0)</f>
        <v>DISTRITO NACIONAL</v>
      </c>
      <c r="B64" s="111">
        <v>335776566</v>
      </c>
      <c r="C64" s="103">
        <v>44226.191550925927</v>
      </c>
      <c r="D64" s="102" t="s">
        <v>2189</v>
      </c>
      <c r="E64" s="99">
        <v>745</v>
      </c>
      <c r="F64" s="84" t="str">
        <f>VLOOKUP(E64,VIP!$A$2:$O11465,2,0)</f>
        <v>DRBR027</v>
      </c>
      <c r="G64" s="98" t="str">
        <f>VLOOKUP(E64,'LISTADO ATM'!$A$2:$B$894,2,0)</f>
        <v xml:space="preserve">ATM Oficina Ave. Duarte </v>
      </c>
      <c r="H64" s="98" t="str">
        <f>VLOOKUP(E64,VIP!$A$2:$O16385,7,FALSE)</f>
        <v>No</v>
      </c>
      <c r="I64" s="98" t="str">
        <f>VLOOKUP(E64,VIP!$A$2:$O8350,8,FALSE)</f>
        <v>No</v>
      </c>
      <c r="J64" s="98" t="str">
        <f>VLOOKUP(E64,VIP!$A$2:$O8300,8,FALSE)</f>
        <v>No</v>
      </c>
      <c r="K64" s="98" t="str">
        <f>VLOOKUP(E64,VIP!$A$2:$O11874,6,0)</f>
        <v>NO</v>
      </c>
      <c r="L64" s="106" t="s">
        <v>2254</v>
      </c>
      <c r="M64" s="123" t="s">
        <v>2509</v>
      </c>
      <c r="N64" s="104" t="s">
        <v>2481</v>
      </c>
      <c r="O64" s="102" t="s">
        <v>2483</v>
      </c>
      <c r="P64" s="105"/>
      <c r="Q64" s="123" t="s">
        <v>2510</v>
      </c>
    </row>
    <row r="65" spans="1:17" ht="18" x14ac:dyDescent="0.25">
      <c r="A65" s="102" t="str">
        <f>VLOOKUP(E65,'LISTADO ATM'!$A$2:$C$895,3,0)</f>
        <v>DISTRITO NACIONAL</v>
      </c>
      <c r="B65" s="111">
        <v>335776591</v>
      </c>
      <c r="C65" s="103">
        <v>44226.353009259263</v>
      </c>
      <c r="D65" s="102" t="s">
        <v>2189</v>
      </c>
      <c r="E65" s="99">
        <v>435</v>
      </c>
      <c r="F65" s="84" t="str">
        <f>VLOOKUP(E65,VIP!$A$2:$O11474,2,0)</f>
        <v>DRBR435</v>
      </c>
      <c r="G65" s="98" t="str">
        <f>VLOOKUP(E65,'LISTADO ATM'!$A$2:$B$894,2,0)</f>
        <v xml:space="preserve">ATM Autobanco Torre I </v>
      </c>
      <c r="H65" s="98" t="str">
        <f>VLOOKUP(E65,VIP!$A$2:$O16394,7,FALSE)</f>
        <v>Si</v>
      </c>
      <c r="I65" s="98" t="str">
        <f>VLOOKUP(E65,VIP!$A$2:$O8359,8,FALSE)</f>
        <v>Si</v>
      </c>
      <c r="J65" s="98" t="str">
        <f>VLOOKUP(E65,VIP!$A$2:$O8309,8,FALSE)</f>
        <v>Si</v>
      </c>
      <c r="K65" s="98" t="str">
        <f>VLOOKUP(E65,VIP!$A$2:$O11883,6,0)</f>
        <v>SI</v>
      </c>
      <c r="L65" s="106" t="s">
        <v>2254</v>
      </c>
      <c r="M65" s="123" t="s">
        <v>2509</v>
      </c>
      <c r="N65" s="104" t="s">
        <v>2481</v>
      </c>
      <c r="O65" s="102" t="s">
        <v>2483</v>
      </c>
      <c r="P65" s="105"/>
      <c r="Q65" s="123" t="s">
        <v>2519</v>
      </c>
    </row>
    <row r="66" spans="1:17" ht="18" x14ac:dyDescent="0.25">
      <c r="A66" s="102" t="str">
        <f>VLOOKUP(E66,'LISTADO ATM'!$A$2:$C$895,3,0)</f>
        <v>DISTRITO NACIONAL</v>
      </c>
      <c r="B66" s="111">
        <v>335776593</v>
      </c>
      <c r="C66" s="103">
        <v>44226.355613425927</v>
      </c>
      <c r="D66" s="102" t="s">
        <v>2189</v>
      </c>
      <c r="E66" s="99">
        <v>823</v>
      </c>
      <c r="F66" s="84" t="str">
        <f>VLOOKUP(E66,VIP!$A$2:$O11475,2,0)</f>
        <v>DRBR823</v>
      </c>
      <c r="G66" s="98" t="str">
        <f>VLOOKUP(E66,'LISTADO ATM'!$A$2:$B$894,2,0)</f>
        <v xml:space="preserve">ATM UNP El Carril (Haina) </v>
      </c>
      <c r="H66" s="98" t="str">
        <f>VLOOKUP(E66,VIP!$A$2:$O16395,7,FALSE)</f>
        <v>Si</v>
      </c>
      <c r="I66" s="98" t="str">
        <f>VLOOKUP(E66,VIP!$A$2:$O8360,8,FALSE)</f>
        <v>Si</v>
      </c>
      <c r="J66" s="98" t="str">
        <f>VLOOKUP(E66,VIP!$A$2:$O8310,8,FALSE)</f>
        <v>Si</v>
      </c>
      <c r="K66" s="98" t="str">
        <f>VLOOKUP(E66,VIP!$A$2:$O11884,6,0)</f>
        <v>NO</v>
      </c>
      <c r="L66" s="106" t="s">
        <v>2254</v>
      </c>
      <c r="M66" s="123" t="s">
        <v>2509</v>
      </c>
      <c r="N66" s="104" t="s">
        <v>2481</v>
      </c>
      <c r="O66" s="102" t="s">
        <v>2483</v>
      </c>
      <c r="P66" s="105"/>
      <c r="Q66" s="125" t="s">
        <v>2549</v>
      </c>
    </row>
    <row r="67" spans="1:17" ht="18" x14ac:dyDescent="0.25">
      <c r="A67" s="102" t="str">
        <f>VLOOKUP(E67,'LISTADO ATM'!$A$2:$C$895,3,0)</f>
        <v>DISTRITO NACIONAL</v>
      </c>
      <c r="B67" s="111">
        <v>335776541</v>
      </c>
      <c r="C67" s="103">
        <v>44225.937407407408</v>
      </c>
      <c r="D67" s="102" t="s">
        <v>2189</v>
      </c>
      <c r="E67" s="99">
        <v>836</v>
      </c>
      <c r="F67" s="84" t="str">
        <f>VLOOKUP(E67,VIP!$A$2:$O11467,2,0)</f>
        <v>DRBR836</v>
      </c>
      <c r="G67" s="98" t="str">
        <f>VLOOKUP(E67,'LISTADO ATM'!$A$2:$B$894,2,0)</f>
        <v xml:space="preserve">ATM UNP Plaza Luperón </v>
      </c>
      <c r="H67" s="98" t="str">
        <f>VLOOKUP(E67,VIP!$A$2:$O16387,7,FALSE)</f>
        <v>Si</v>
      </c>
      <c r="I67" s="98" t="str">
        <f>VLOOKUP(E67,VIP!$A$2:$O8352,8,FALSE)</f>
        <v>Si</v>
      </c>
      <c r="J67" s="98" t="str">
        <f>VLOOKUP(E67,VIP!$A$2:$O8302,8,FALSE)</f>
        <v>Si</v>
      </c>
      <c r="K67" s="98" t="str">
        <f>VLOOKUP(E67,VIP!$A$2:$O11876,6,0)</f>
        <v>NO</v>
      </c>
      <c r="L67" s="106" t="s">
        <v>2254</v>
      </c>
      <c r="M67" s="123" t="s">
        <v>2509</v>
      </c>
      <c r="N67" s="104" t="s">
        <v>2481</v>
      </c>
      <c r="O67" s="102" t="s">
        <v>2483</v>
      </c>
      <c r="P67" s="102"/>
      <c r="Q67" s="123" t="s">
        <v>2519</v>
      </c>
    </row>
    <row r="68" spans="1:17" ht="18" x14ac:dyDescent="0.25">
      <c r="A68" s="102" t="str">
        <f>VLOOKUP(E68,'LISTADO ATM'!$A$2:$C$895,3,0)</f>
        <v>DISTRITO NACIONAL</v>
      </c>
      <c r="B68" s="111">
        <v>335764730</v>
      </c>
      <c r="C68" s="103">
        <v>44211.489016203705</v>
      </c>
      <c r="D68" s="102" t="s">
        <v>2189</v>
      </c>
      <c r="E68" s="99">
        <v>486</v>
      </c>
      <c r="F68" s="84" t="str">
        <f>VLOOKUP(E68,VIP!$A$2:$O11356,2,0)</f>
        <v>DRBR486</v>
      </c>
      <c r="G68" s="98" t="str">
        <f>VLOOKUP(E68,'LISTADO ATM'!$A$2:$B$894,2,0)</f>
        <v xml:space="preserve">ATM Olé La Caleta </v>
      </c>
      <c r="H68" s="98" t="str">
        <f>VLOOKUP(E68,VIP!$A$2:$O16277,7,FALSE)</f>
        <v>Si</v>
      </c>
      <c r="I68" s="98" t="str">
        <f>VLOOKUP(E68,VIP!$A$2:$O8242,8,FALSE)</f>
        <v>Si</v>
      </c>
      <c r="J68" s="98" t="str">
        <f>VLOOKUP(E68,VIP!$A$2:$O8192,8,FALSE)</f>
        <v>Si</v>
      </c>
      <c r="K68" s="98" t="str">
        <f>VLOOKUP(E68,VIP!$A$2:$O11766,6,0)</f>
        <v>NO</v>
      </c>
      <c r="L68" s="106" t="s">
        <v>2254</v>
      </c>
      <c r="M68" s="105" t="s">
        <v>2473</v>
      </c>
      <c r="N68" s="104" t="s">
        <v>2497</v>
      </c>
      <c r="O68" s="102" t="s">
        <v>2483</v>
      </c>
      <c r="P68" s="102"/>
      <c r="Q68" s="105" t="s">
        <v>2254</v>
      </c>
    </row>
    <row r="69" spans="1:17" ht="18" x14ac:dyDescent="0.25">
      <c r="A69" s="102" t="str">
        <f>VLOOKUP(E69,'LISTADO ATM'!$A$2:$C$895,3,0)</f>
        <v>DISTRITO NACIONAL</v>
      </c>
      <c r="B69" s="111">
        <v>335775954</v>
      </c>
      <c r="C69" s="103">
        <v>44225.513506944444</v>
      </c>
      <c r="D69" s="102" t="s">
        <v>2189</v>
      </c>
      <c r="E69" s="99">
        <v>611</v>
      </c>
      <c r="F69" s="84" t="str">
        <f>VLOOKUP(E69,VIP!$A$2:$O11473,2,0)</f>
        <v>DRBR611</v>
      </c>
      <c r="G69" s="98" t="str">
        <f>VLOOKUP(E69,'LISTADO ATM'!$A$2:$B$894,2,0)</f>
        <v xml:space="preserve">ATM DGII Sede Central </v>
      </c>
      <c r="H69" s="98" t="str">
        <f>VLOOKUP(E69,VIP!$A$2:$O16393,7,FALSE)</f>
        <v>Si</v>
      </c>
      <c r="I69" s="98" t="str">
        <f>VLOOKUP(E69,VIP!$A$2:$O8358,8,FALSE)</f>
        <v>Si</v>
      </c>
      <c r="J69" s="98" t="str">
        <f>VLOOKUP(E69,VIP!$A$2:$O8308,8,FALSE)</f>
        <v>Si</v>
      </c>
      <c r="K69" s="98" t="str">
        <f>VLOOKUP(E69,VIP!$A$2:$O11882,6,0)</f>
        <v>NO</v>
      </c>
      <c r="L69" s="106" t="s">
        <v>2254</v>
      </c>
      <c r="M69" s="105" t="s">
        <v>2473</v>
      </c>
      <c r="N69" s="104" t="s">
        <v>2481</v>
      </c>
      <c r="O69" s="102" t="s">
        <v>2483</v>
      </c>
      <c r="P69" s="102"/>
      <c r="Q69" s="105" t="s">
        <v>2254</v>
      </c>
    </row>
    <row r="70" spans="1:17" ht="18" x14ac:dyDescent="0.25">
      <c r="A70" s="102" t="str">
        <f>VLOOKUP(E70,'LISTADO ATM'!$A$2:$C$895,3,0)</f>
        <v>NORTE</v>
      </c>
      <c r="B70" s="111">
        <v>335776119</v>
      </c>
      <c r="C70" s="103">
        <v>44225.598298611112</v>
      </c>
      <c r="D70" s="102" t="s">
        <v>2190</v>
      </c>
      <c r="E70" s="99">
        <v>991</v>
      </c>
      <c r="F70" s="84" t="str">
        <f>VLOOKUP(E70,VIP!$A$2:$O11462,2,0)</f>
        <v>DRBR991</v>
      </c>
      <c r="G70" s="98" t="str">
        <f>VLOOKUP(E70,'LISTADO ATM'!$A$2:$B$894,2,0)</f>
        <v xml:space="preserve">ATM UNP Las Matas de Santa Cruz </v>
      </c>
      <c r="H70" s="98" t="str">
        <f>VLOOKUP(E70,VIP!$A$2:$O16382,7,FALSE)</f>
        <v>Si</v>
      </c>
      <c r="I70" s="98" t="str">
        <f>VLOOKUP(E70,VIP!$A$2:$O8347,8,FALSE)</f>
        <v>Si</v>
      </c>
      <c r="J70" s="98" t="str">
        <f>VLOOKUP(E70,VIP!$A$2:$O8297,8,FALSE)</f>
        <v>Si</v>
      </c>
      <c r="K70" s="98" t="str">
        <f>VLOOKUP(E70,VIP!$A$2:$O11871,6,0)</f>
        <v>NO</v>
      </c>
      <c r="L70" s="106" t="s">
        <v>2254</v>
      </c>
      <c r="M70" s="105" t="s">
        <v>2473</v>
      </c>
      <c r="N70" s="104" t="s">
        <v>2481</v>
      </c>
      <c r="O70" s="102" t="s">
        <v>2501</v>
      </c>
      <c r="P70" s="102"/>
      <c r="Q70" s="105" t="s">
        <v>2254</v>
      </c>
    </row>
    <row r="71" spans="1:17" ht="18" x14ac:dyDescent="0.25">
      <c r="A71" s="102" t="str">
        <f>VLOOKUP(E71,'LISTADO ATM'!$A$2:$C$895,3,0)</f>
        <v>DISTRITO NACIONAL</v>
      </c>
      <c r="B71" s="111">
        <v>335776461</v>
      </c>
      <c r="C71" s="103">
        <v>44225.756678240738</v>
      </c>
      <c r="D71" s="102" t="s">
        <v>2189</v>
      </c>
      <c r="E71" s="99">
        <v>443</v>
      </c>
      <c r="F71" s="84" t="str">
        <f>VLOOKUP(E71,VIP!$A$2:$O11475,2,0)</f>
        <v>DRBR443</v>
      </c>
      <c r="G71" s="98" t="str">
        <f>VLOOKUP(E71,'LISTADO ATM'!$A$2:$B$894,2,0)</f>
        <v xml:space="preserve">ATM Edificio San Rafael </v>
      </c>
      <c r="H71" s="98" t="str">
        <f>VLOOKUP(E71,VIP!$A$2:$O16395,7,FALSE)</f>
        <v>Si</v>
      </c>
      <c r="I71" s="98" t="str">
        <f>VLOOKUP(E71,VIP!$A$2:$O8360,8,FALSE)</f>
        <v>Si</v>
      </c>
      <c r="J71" s="98" t="str">
        <f>VLOOKUP(E71,VIP!$A$2:$O8310,8,FALSE)</f>
        <v>Si</v>
      </c>
      <c r="K71" s="98" t="str">
        <f>VLOOKUP(E71,VIP!$A$2:$O11884,6,0)</f>
        <v>NO</v>
      </c>
      <c r="L71" s="106" t="s">
        <v>2254</v>
      </c>
      <c r="M71" s="105" t="s">
        <v>2473</v>
      </c>
      <c r="N71" s="104" t="s">
        <v>2481</v>
      </c>
      <c r="O71" s="102" t="s">
        <v>2483</v>
      </c>
      <c r="P71" s="102"/>
      <c r="Q71" s="105" t="s">
        <v>2254</v>
      </c>
    </row>
    <row r="72" spans="1:17" ht="18" x14ac:dyDescent="0.25">
      <c r="A72" s="102" t="str">
        <f>VLOOKUP(E72,'LISTADO ATM'!$A$2:$C$895,3,0)</f>
        <v>DISTRITO NACIONAL</v>
      </c>
      <c r="B72" s="111">
        <v>335776563</v>
      </c>
      <c r="C72" s="103">
        <v>44226.159629629627</v>
      </c>
      <c r="D72" s="102" t="s">
        <v>2189</v>
      </c>
      <c r="E72" s="99">
        <v>21</v>
      </c>
      <c r="F72" s="84" t="str">
        <f>VLOOKUP(E72,VIP!$A$2:$O11468,2,0)</f>
        <v>DRBR021</v>
      </c>
      <c r="G72" s="98" t="str">
        <f>VLOOKUP(E72,'LISTADO ATM'!$A$2:$B$894,2,0)</f>
        <v xml:space="preserve">ATM Oficina Mella </v>
      </c>
      <c r="H72" s="98" t="str">
        <f>VLOOKUP(E72,VIP!$A$2:$O16388,7,FALSE)</f>
        <v>Si</v>
      </c>
      <c r="I72" s="98" t="str">
        <f>VLOOKUP(E72,VIP!$A$2:$O8353,8,FALSE)</f>
        <v>No</v>
      </c>
      <c r="J72" s="98" t="str">
        <f>VLOOKUP(E72,VIP!$A$2:$O8303,8,FALSE)</f>
        <v>No</v>
      </c>
      <c r="K72" s="98" t="str">
        <f>VLOOKUP(E72,VIP!$A$2:$O11877,6,0)</f>
        <v>NO</v>
      </c>
      <c r="L72" s="106" t="s">
        <v>2254</v>
      </c>
      <c r="M72" s="105" t="s">
        <v>2473</v>
      </c>
      <c r="N72" s="104" t="s">
        <v>2481</v>
      </c>
      <c r="O72" s="102" t="s">
        <v>2483</v>
      </c>
      <c r="P72" s="105"/>
      <c r="Q72" s="105" t="s">
        <v>2254</v>
      </c>
    </row>
    <row r="73" spans="1:17" ht="18" x14ac:dyDescent="0.25">
      <c r="A73" s="102" t="str">
        <f>VLOOKUP(E73,'LISTADO ATM'!$A$2:$C$895,3,0)</f>
        <v>DISTRITO NACIONAL</v>
      </c>
      <c r="B73" s="111">
        <v>335776546</v>
      </c>
      <c r="C73" s="103">
        <v>44225.954155092593</v>
      </c>
      <c r="D73" s="102" t="s">
        <v>2189</v>
      </c>
      <c r="E73" s="99">
        <v>744</v>
      </c>
      <c r="F73" s="84" t="str">
        <f>VLOOKUP(E73,VIP!$A$2:$O11462,2,0)</f>
        <v>DRBR289</v>
      </c>
      <c r="G73" s="98" t="str">
        <f>VLOOKUP(E73,'LISTADO ATM'!$A$2:$B$894,2,0)</f>
        <v xml:space="preserve">ATM Multicentro La Sirena Venezuela </v>
      </c>
      <c r="H73" s="98" t="str">
        <f>VLOOKUP(E73,VIP!$A$2:$O16382,7,FALSE)</f>
        <v>Si</v>
      </c>
      <c r="I73" s="98" t="str">
        <f>VLOOKUP(E73,VIP!$A$2:$O8347,8,FALSE)</f>
        <v>Si</v>
      </c>
      <c r="J73" s="98" t="str">
        <f>VLOOKUP(E73,VIP!$A$2:$O8297,8,FALSE)</f>
        <v>Si</v>
      </c>
      <c r="K73" s="98" t="str">
        <f>VLOOKUP(E73,VIP!$A$2:$O11871,6,0)</f>
        <v>SI</v>
      </c>
      <c r="L73" s="106" t="s">
        <v>2254</v>
      </c>
      <c r="M73" s="105" t="s">
        <v>2473</v>
      </c>
      <c r="N73" s="104" t="s">
        <v>2481</v>
      </c>
      <c r="O73" s="102" t="s">
        <v>2483</v>
      </c>
      <c r="P73" s="105"/>
      <c r="Q73" s="105" t="s">
        <v>2506</v>
      </c>
    </row>
    <row r="74" spans="1:17" ht="18" x14ac:dyDescent="0.25">
      <c r="A74" s="102" t="str">
        <f>VLOOKUP(E74,'LISTADO ATM'!$A$2:$C$895,3,0)</f>
        <v>NORTE</v>
      </c>
      <c r="B74" s="111">
        <v>335775761</v>
      </c>
      <c r="C74" s="103">
        <v>44225.455555555556</v>
      </c>
      <c r="D74" s="102" t="s">
        <v>2498</v>
      </c>
      <c r="E74" s="99">
        <v>774</v>
      </c>
      <c r="F74" s="84" t="str">
        <f>VLOOKUP(E74,VIP!$A$2:$O11488,2,0)</f>
        <v>DRBR061</v>
      </c>
      <c r="G74" s="98" t="str">
        <f>VLOOKUP(E74,'LISTADO ATM'!$A$2:$B$894,2,0)</f>
        <v xml:space="preserve">ATM Oficina Montecristi </v>
      </c>
      <c r="H74" s="98" t="str">
        <f>VLOOKUP(E74,VIP!$A$2:$O16408,7,FALSE)</f>
        <v>Si</v>
      </c>
      <c r="I74" s="98" t="str">
        <f>VLOOKUP(E74,VIP!$A$2:$O8373,8,FALSE)</f>
        <v>Si</v>
      </c>
      <c r="J74" s="98" t="str">
        <f>VLOOKUP(E74,VIP!$A$2:$O8323,8,FALSE)</f>
        <v>Si</v>
      </c>
      <c r="K74" s="98" t="str">
        <f>VLOOKUP(E74,VIP!$A$2:$O11897,6,0)</f>
        <v>NO</v>
      </c>
      <c r="L74" s="106" t="s">
        <v>2505</v>
      </c>
      <c r="M74" s="105" t="s">
        <v>2473</v>
      </c>
      <c r="N74" s="104" t="s">
        <v>2502</v>
      </c>
      <c r="O74" s="102" t="s">
        <v>2499</v>
      </c>
      <c r="P74" s="102"/>
      <c r="Q74" s="105" t="s">
        <v>2505</v>
      </c>
    </row>
    <row r="75" spans="1:17" ht="18" x14ac:dyDescent="0.25">
      <c r="A75" s="102" t="str">
        <f>VLOOKUP(E75,'LISTADO ATM'!$A$2:$C$895,3,0)</f>
        <v>DISTRITO NACIONAL</v>
      </c>
      <c r="B75" s="111">
        <v>335775846</v>
      </c>
      <c r="C75" s="103">
        <v>44225.478715277779</v>
      </c>
      <c r="D75" s="102" t="s">
        <v>2477</v>
      </c>
      <c r="E75" s="99">
        <v>165</v>
      </c>
      <c r="F75" s="84" t="str">
        <f>VLOOKUP(E75,VIP!$A$2:$O11479,2,0)</f>
        <v>DRBR165</v>
      </c>
      <c r="G75" s="98" t="str">
        <f>VLOOKUP(E75,'LISTADO ATM'!$A$2:$B$894,2,0)</f>
        <v>ATM Autoservicio Megacentro</v>
      </c>
      <c r="H75" s="98" t="str">
        <f>VLOOKUP(E75,VIP!$A$2:$O16399,7,FALSE)</f>
        <v>Si</v>
      </c>
      <c r="I75" s="98" t="str">
        <f>VLOOKUP(E75,VIP!$A$2:$O8364,8,FALSE)</f>
        <v>Si</v>
      </c>
      <c r="J75" s="98" t="str">
        <f>VLOOKUP(E75,VIP!$A$2:$O8314,8,FALSE)</f>
        <v>Si</v>
      </c>
      <c r="K75" s="98" t="str">
        <f>VLOOKUP(E75,VIP!$A$2:$O11888,6,0)</f>
        <v>SI</v>
      </c>
      <c r="L75" s="106" t="s">
        <v>2505</v>
      </c>
      <c r="M75" s="105" t="s">
        <v>2473</v>
      </c>
      <c r="N75" s="104" t="s">
        <v>2481</v>
      </c>
      <c r="O75" s="102" t="s">
        <v>2482</v>
      </c>
      <c r="P75" s="102"/>
      <c r="Q75" s="105" t="s">
        <v>2505</v>
      </c>
    </row>
    <row r="76" spans="1:17" ht="18" x14ac:dyDescent="0.25">
      <c r="A76" s="102" t="str">
        <f>VLOOKUP(E76,'LISTADO ATM'!$A$2:$C$895,3,0)</f>
        <v>DISTRITO NACIONAL</v>
      </c>
      <c r="B76" s="111">
        <v>335776545</v>
      </c>
      <c r="C76" s="103">
        <v>44225.953090277777</v>
      </c>
      <c r="D76" s="102" t="s">
        <v>2477</v>
      </c>
      <c r="E76" s="99">
        <v>929</v>
      </c>
      <c r="F76" s="84" t="str">
        <f>VLOOKUP(E76,VIP!$A$2:$O11463,2,0)</f>
        <v>DRBR929</v>
      </c>
      <c r="G76" s="98" t="str">
        <f>VLOOKUP(E76,'LISTADO ATM'!$A$2:$B$894,2,0)</f>
        <v>ATM Autoservicio Nacional El Conde</v>
      </c>
      <c r="H76" s="98" t="str">
        <f>VLOOKUP(E76,VIP!$A$2:$O16383,7,FALSE)</f>
        <v>Si</v>
      </c>
      <c r="I76" s="98" t="str">
        <f>VLOOKUP(E76,VIP!$A$2:$O8348,8,FALSE)</f>
        <v>Si</v>
      </c>
      <c r="J76" s="98" t="str">
        <f>VLOOKUP(E76,VIP!$A$2:$O8298,8,FALSE)</f>
        <v>Si</v>
      </c>
      <c r="K76" s="98" t="str">
        <f>VLOOKUP(E76,VIP!$A$2:$O11872,6,0)</f>
        <v>NO</v>
      </c>
      <c r="L76" s="106" t="s">
        <v>2505</v>
      </c>
      <c r="M76" s="105" t="s">
        <v>2473</v>
      </c>
      <c r="N76" s="104" t="s">
        <v>2481</v>
      </c>
      <c r="O76" s="102" t="s">
        <v>2482</v>
      </c>
      <c r="P76" s="102"/>
      <c r="Q76" s="105" t="s">
        <v>2507</v>
      </c>
    </row>
    <row r="77" spans="1:17" ht="18" x14ac:dyDescent="0.25">
      <c r="A77" s="102" t="str">
        <f>VLOOKUP(E77,'LISTADO ATM'!$A$2:$C$895,3,0)</f>
        <v>NORTE</v>
      </c>
      <c r="B77" s="111">
        <v>335776122</v>
      </c>
      <c r="C77" s="103">
        <v>44225.600173611114</v>
      </c>
      <c r="D77" s="102" t="s">
        <v>2190</v>
      </c>
      <c r="E77" s="99">
        <v>779</v>
      </c>
      <c r="F77" s="84" t="str">
        <f>VLOOKUP(E77,VIP!$A$2:$O11461,2,0)</f>
        <v>DRBR206</v>
      </c>
      <c r="G77" s="98" t="str">
        <f>VLOOKUP(E77,'LISTADO ATM'!$A$2:$B$894,2,0)</f>
        <v xml:space="preserve">ATM Zona Franca Esperanza I (Mao) </v>
      </c>
      <c r="H77" s="98" t="str">
        <f>VLOOKUP(E77,VIP!$A$2:$O16381,7,FALSE)</f>
        <v>Si</v>
      </c>
      <c r="I77" s="98" t="str">
        <f>VLOOKUP(E77,VIP!$A$2:$O8346,8,FALSE)</f>
        <v>Si</v>
      </c>
      <c r="J77" s="98" t="str">
        <f>VLOOKUP(E77,VIP!$A$2:$O8296,8,FALSE)</f>
        <v>Si</v>
      </c>
      <c r="K77" s="98" t="str">
        <f>VLOOKUP(E77,VIP!$A$2:$O11870,6,0)</f>
        <v>NO</v>
      </c>
      <c r="L77" s="106" t="s">
        <v>2504</v>
      </c>
      <c r="M77" s="123" t="s">
        <v>2509</v>
      </c>
      <c r="N77" s="104" t="s">
        <v>2481</v>
      </c>
      <c r="O77" s="102" t="s">
        <v>2503</v>
      </c>
      <c r="P77" s="102"/>
      <c r="Q77" s="123" t="s">
        <v>2519</v>
      </c>
    </row>
    <row r="78" spans="1:17" ht="18" x14ac:dyDescent="0.25">
      <c r="A78" s="102" t="str">
        <f>VLOOKUP(E78,'LISTADO ATM'!$A$2:$C$895,3,0)</f>
        <v>SUR</v>
      </c>
      <c r="B78" s="111">
        <v>335776659</v>
      </c>
      <c r="C78" s="103">
        <v>44226.412256944444</v>
      </c>
      <c r="D78" s="102" t="s">
        <v>2494</v>
      </c>
      <c r="E78" s="99">
        <v>873</v>
      </c>
      <c r="F78" s="84" t="str">
        <f>VLOOKUP(E78,VIP!$A$2:$O11484,2,0)</f>
        <v>DRBR873</v>
      </c>
      <c r="G78" s="98" t="str">
        <f>VLOOKUP(E78,'LISTADO ATM'!$A$2:$B$894,2,0)</f>
        <v xml:space="preserve">ATM Centro de Caja San Cristóbal II </v>
      </c>
      <c r="H78" s="98" t="str">
        <f>VLOOKUP(E78,VIP!$A$2:$O16404,7,FALSE)</f>
        <v>Si</v>
      </c>
      <c r="I78" s="98" t="str">
        <f>VLOOKUP(E78,VIP!$A$2:$O8369,8,FALSE)</f>
        <v>Si</v>
      </c>
      <c r="J78" s="98" t="str">
        <f>VLOOKUP(E78,VIP!$A$2:$O8319,8,FALSE)</f>
        <v>Si</v>
      </c>
      <c r="K78" s="98" t="str">
        <f>VLOOKUP(E78,VIP!$A$2:$O11893,6,0)</f>
        <v>SI</v>
      </c>
      <c r="L78" s="106" t="s">
        <v>2466</v>
      </c>
      <c r="M78" s="123" t="s">
        <v>2509</v>
      </c>
      <c r="N78" s="104" t="s">
        <v>2481</v>
      </c>
      <c r="O78" s="102" t="s">
        <v>2495</v>
      </c>
      <c r="P78" s="105"/>
      <c r="Q78" s="125" t="s">
        <v>2534</v>
      </c>
    </row>
    <row r="79" spans="1:17" ht="18" x14ac:dyDescent="0.25">
      <c r="A79" s="102" t="str">
        <f>VLOOKUP(E79,'LISTADO ATM'!$A$2:$C$895,3,0)</f>
        <v>SUR</v>
      </c>
      <c r="B79" s="111">
        <v>335776703</v>
      </c>
      <c r="C79" s="103">
        <v>44226.443784722222</v>
      </c>
      <c r="D79" s="102" t="s">
        <v>2494</v>
      </c>
      <c r="E79" s="99">
        <v>825</v>
      </c>
      <c r="F79" s="84" t="str">
        <f>VLOOKUP(E79,VIP!$A$2:$O11492,2,0)</f>
        <v>DRBR825</v>
      </c>
      <c r="G79" s="98" t="str">
        <f>VLOOKUP(E79,'LISTADO ATM'!$A$2:$B$894,2,0)</f>
        <v xml:space="preserve">ATM Estacion Eco Cibeles (Las Matas de Farfán) </v>
      </c>
      <c r="H79" s="98" t="str">
        <f>VLOOKUP(E79,VIP!$A$2:$O16412,7,FALSE)</f>
        <v>Si</v>
      </c>
      <c r="I79" s="98" t="str">
        <f>VLOOKUP(E79,VIP!$A$2:$O8377,8,FALSE)</f>
        <v>Si</v>
      </c>
      <c r="J79" s="98" t="str">
        <f>VLOOKUP(E79,VIP!$A$2:$O8327,8,FALSE)</f>
        <v>Si</v>
      </c>
      <c r="K79" s="98" t="str">
        <f>VLOOKUP(E79,VIP!$A$2:$O11901,6,0)</f>
        <v>NO</v>
      </c>
      <c r="L79" s="106" t="s">
        <v>2466</v>
      </c>
      <c r="M79" s="123" t="s">
        <v>2509</v>
      </c>
      <c r="N79" s="104" t="s">
        <v>2481</v>
      </c>
      <c r="O79" s="102" t="s">
        <v>2495</v>
      </c>
      <c r="P79" s="105"/>
      <c r="Q79" s="123" t="s">
        <v>2519</v>
      </c>
    </row>
    <row r="80" spans="1:17" ht="18" x14ac:dyDescent="0.25">
      <c r="A80" s="102" t="str">
        <f>VLOOKUP(E80,'LISTADO ATM'!$A$2:$C$895,3,0)</f>
        <v>DISTRITO NACIONAL</v>
      </c>
      <c r="B80" s="111">
        <v>335769547</v>
      </c>
      <c r="C80" s="103">
        <v>44217.503275462965</v>
      </c>
      <c r="D80" s="102" t="s">
        <v>2477</v>
      </c>
      <c r="E80" s="99">
        <v>719</v>
      </c>
      <c r="F80" s="84" t="str">
        <f>VLOOKUP(E80,VIP!$A$2:$O11358,2,0)</f>
        <v>DRBR419</v>
      </c>
      <c r="G80" s="98" t="str">
        <f>VLOOKUP(E80,'LISTADO ATM'!$A$2:$B$894,2,0)</f>
        <v xml:space="preserve">ATM Ayuntamiento Municipal San Luís </v>
      </c>
      <c r="H80" s="98" t="str">
        <f>VLOOKUP(E80,VIP!$A$2:$O16279,7,FALSE)</f>
        <v>Si</v>
      </c>
      <c r="I80" s="98" t="str">
        <f>VLOOKUP(E80,VIP!$A$2:$O8244,8,FALSE)</f>
        <v>Si</v>
      </c>
      <c r="J80" s="98" t="str">
        <f>VLOOKUP(E80,VIP!$A$2:$O8194,8,FALSE)</f>
        <v>Si</v>
      </c>
      <c r="K80" s="98" t="str">
        <f>VLOOKUP(E80,VIP!$A$2:$O11768,6,0)</f>
        <v>NO</v>
      </c>
      <c r="L80" s="106" t="s">
        <v>2466</v>
      </c>
      <c r="M80" s="123" t="s">
        <v>2509</v>
      </c>
      <c r="N80" s="104" t="s">
        <v>2481</v>
      </c>
      <c r="O80" s="102" t="s">
        <v>2482</v>
      </c>
      <c r="P80" s="106"/>
      <c r="Q80" s="123" t="s">
        <v>2519</v>
      </c>
    </row>
    <row r="81" spans="1:17" ht="18" x14ac:dyDescent="0.25">
      <c r="A81" s="102" t="str">
        <f>VLOOKUP(E81,'LISTADO ATM'!$A$2:$C$895,3,0)</f>
        <v>DISTRITO NACIONAL</v>
      </c>
      <c r="B81" s="111">
        <v>335775228</v>
      </c>
      <c r="C81" s="103">
        <v>44224.808472222219</v>
      </c>
      <c r="D81" s="102" t="s">
        <v>2477</v>
      </c>
      <c r="E81" s="99">
        <v>407</v>
      </c>
      <c r="F81" s="84" t="str">
        <f>VLOOKUP(E81,VIP!$A$2:$O11444,2,0)</f>
        <v>DRBR407</v>
      </c>
      <c r="G81" s="98" t="str">
        <f>VLOOKUP(E81,'LISTADO ATM'!$A$2:$B$894,2,0)</f>
        <v xml:space="preserve">ATM Multicentro La Sirena Villa Mella </v>
      </c>
      <c r="H81" s="98" t="str">
        <f>VLOOKUP(E81,VIP!$A$2:$O16364,7,FALSE)</f>
        <v>Si</v>
      </c>
      <c r="I81" s="98" t="str">
        <f>VLOOKUP(E81,VIP!$A$2:$O8329,8,FALSE)</f>
        <v>Si</v>
      </c>
      <c r="J81" s="98" t="str">
        <f>VLOOKUP(E81,VIP!$A$2:$O8279,8,FALSE)</f>
        <v>Si</v>
      </c>
      <c r="K81" s="98" t="str">
        <f>VLOOKUP(E81,VIP!$A$2:$O11853,6,0)</f>
        <v>NO</v>
      </c>
      <c r="L81" s="106" t="s">
        <v>2466</v>
      </c>
      <c r="M81" s="123" t="s">
        <v>2509</v>
      </c>
      <c r="N81" s="104" t="s">
        <v>2481</v>
      </c>
      <c r="O81" s="102" t="s">
        <v>2482</v>
      </c>
      <c r="P81" s="102"/>
      <c r="Q81" s="123" t="s">
        <v>2519</v>
      </c>
    </row>
    <row r="82" spans="1:17" ht="18" x14ac:dyDescent="0.25">
      <c r="A82" s="102" t="str">
        <f>VLOOKUP(E82,'LISTADO ATM'!$A$2:$C$895,3,0)</f>
        <v>DISTRITO NACIONAL</v>
      </c>
      <c r="B82" s="111">
        <v>335775267</v>
      </c>
      <c r="C82" s="103">
        <v>44225.139074074075</v>
      </c>
      <c r="D82" s="102" t="s">
        <v>2477</v>
      </c>
      <c r="E82" s="99">
        <v>515</v>
      </c>
      <c r="F82" s="84" t="str">
        <f>VLOOKUP(E82,VIP!$A$2:$O11461,2,0)</f>
        <v>DRBR515</v>
      </c>
      <c r="G82" s="98" t="str">
        <f>VLOOKUP(E82,'LISTADO ATM'!$A$2:$B$894,2,0)</f>
        <v xml:space="preserve">ATM Oficina Agora Mall I </v>
      </c>
      <c r="H82" s="98" t="str">
        <f>VLOOKUP(E82,VIP!$A$2:$O16381,7,FALSE)</f>
        <v>Si</v>
      </c>
      <c r="I82" s="98" t="str">
        <f>VLOOKUP(E82,VIP!$A$2:$O8346,8,FALSE)</f>
        <v>Si</v>
      </c>
      <c r="J82" s="98" t="str">
        <f>VLOOKUP(E82,VIP!$A$2:$O8296,8,FALSE)</f>
        <v>Si</v>
      </c>
      <c r="K82" s="98" t="str">
        <f>VLOOKUP(E82,VIP!$A$2:$O11870,6,0)</f>
        <v>SI</v>
      </c>
      <c r="L82" s="106" t="s">
        <v>2466</v>
      </c>
      <c r="M82" s="123" t="s">
        <v>2509</v>
      </c>
      <c r="N82" s="104" t="s">
        <v>2481</v>
      </c>
      <c r="O82" s="102" t="s">
        <v>2482</v>
      </c>
      <c r="P82" s="102"/>
      <c r="Q82" s="123" t="s">
        <v>2519</v>
      </c>
    </row>
    <row r="83" spans="1:17" ht="18" x14ac:dyDescent="0.25">
      <c r="A83" s="102" t="str">
        <f>VLOOKUP(E83,'LISTADO ATM'!$A$2:$C$895,3,0)</f>
        <v>DISTRITO NACIONAL</v>
      </c>
      <c r="B83" s="111">
        <v>335776178</v>
      </c>
      <c r="C83" s="103">
        <v>44225.621886574074</v>
      </c>
      <c r="D83" s="102" t="s">
        <v>2477</v>
      </c>
      <c r="E83" s="99">
        <v>13</v>
      </c>
      <c r="F83" s="84" t="str">
        <f>VLOOKUP(E83,VIP!$A$2:$O11460,2,0)</f>
        <v>DRBR013</v>
      </c>
      <c r="G83" s="98" t="str">
        <f>VLOOKUP(E83,'LISTADO ATM'!$A$2:$B$894,2,0)</f>
        <v xml:space="preserve">ATM CDEEE </v>
      </c>
      <c r="H83" s="98" t="str">
        <f>VLOOKUP(E83,VIP!$A$2:$O16380,7,FALSE)</f>
        <v>Si</v>
      </c>
      <c r="I83" s="98" t="str">
        <f>VLOOKUP(E83,VIP!$A$2:$O8345,8,FALSE)</f>
        <v>Si</v>
      </c>
      <c r="J83" s="98" t="str">
        <f>VLOOKUP(E83,VIP!$A$2:$O8295,8,FALSE)</f>
        <v>Si</v>
      </c>
      <c r="K83" s="98" t="str">
        <f>VLOOKUP(E83,VIP!$A$2:$O11869,6,0)</f>
        <v>NO</v>
      </c>
      <c r="L83" s="106" t="s">
        <v>2466</v>
      </c>
      <c r="M83" s="123" t="s">
        <v>2509</v>
      </c>
      <c r="N83" s="104" t="s">
        <v>2481</v>
      </c>
      <c r="O83" s="102" t="s">
        <v>2482</v>
      </c>
      <c r="P83" s="102"/>
      <c r="Q83" s="123" t="s">
        <v>2519</v>
      </c>
    </row>
    <row r="84" spans="1:17" ht="18" x14ac:dyDescent="0.25">
      <c r="A84" s="102" t="str">
        <f>VLOOKUP(E84,'LISTADO ATM'!$A$2:$C$895,3,0)</f>
        <v>DISTRITO NACIONAL</v>
      </c>
      <c r="B84" s="111">
        <v>335776186</v>
      </c>
      <c r="C84" s="103">
        <v>44225.62400462963</v>
      </c>
      <c r="D84" s="102" t="s">
        <v>2477</v>
      </c>
      <c r="E84" s="99">
        <v>194</v>
      </c>
      <c r="F84" s="84" t="str">
        <f>VLOOKUP(E84,VIP!$A$2:$O11459,2,0)</f>
        <v>DRBR194</v>
      </c>
      <c r="G84" s="98" t="str">
        <f>VLOOKUP(E84,'LISTADO ATM'!$A$2:$B$894,2,0)</f>
        <v xml:space="preserve">ATM UNP Pantoja </v>
      </c>
      <c r="H84" s="98" t="str">
        <f>VLOOKUP(E84,VIP!$A$2:$O16379,7,FALSE)</f>
        <v>Si</v>
      </c>
      <c r="I84" s="98" t="str">
        <f>VLOOKUP(E84,VIP!$A$2:$O8344,8,FALSE)</f>
        <v>No</v>
      </c>
      <c r="J84" s="98" t="str">
        <f>VLOOKUP(E84,VIP!$A$2:$O8294,8,FALSE)</f>
        <v>No</v>
      </c>
      <c r="K84" s="98" t="str">
        <f>VLOOKUP(E84,VIP!$A$2:$O11868,6,0)</f>
        <v>NO</v>
      </c>
      <c r="L84" s="106" t="s">
        <v>2466</v>
      </c>
      <c r="M84" s="123" t="s">
        <v>2509</v>
      </c>
      <c r="N84" s="104" t="s">
        <v>2481</v>
      </c>
      <c r="O84" s="102" t="s">
        <v>2482</v>
      </c>
      <c r="P84" s="102"/>
      <c r="Q84" s="123" t="s">
        <v>2519</v>
      </c>
    </row>
    <row r="85" spans="1:17" ht="18" x14ac:dyDescent="0.25">
      <c r="A85" s="102" t="str">
        <f>VLOOKUP(E85,'LISTADO ATM'!$A$2:$C$895,3,0)</f>
        <v>DISTRITO NACIONAL</v>
      </c>
      <c r="B85" s="111">
        <v>335776209</v>
      </c>
      <c r="C85" s="103">
        <v>44225.632557870369</v>
      </c>
      <c r="D85" s="102" t="s">
        <v>2477</v>
      </c>
      <c r="E85" s="99">
        <v>566</v>
      </c>
      <c r="F85" s="84" t="str">
        <f>VLOOKUP(E85,VIP!$A$2:$O11495,2,0)</f>
        <v>DRBR508</v>
      </c>
      <c r="G85" s="98" t="str">
        <f>VLOOKUP(E85,'LISTADO ATM'!$A$2:$B$894,2,0)</f>
        <v xml:space="preserve">ATM Hiper Olé Aut. Duarte </v>
      </c>
      <c r="H85" s="98" t="str">
        <f>VLOOKUP(E85,VIP!$A$2:$O16415,7,FALSE)</f>
        <v>Si</v>
      </c>
      <c r="I85" s="98" t="str">
        <f>VLOOKUP(E85,VIP!$A$2:$O8380,8,FALSE)</f>
        <v>Si</v>
      </c>
      <c r="J85" s="98" t="str">
        <f>VLOOKUP(E85,VIP!$A$2:$O8330,8,FALSE)</f>
        <v>Si</v>
      </c>
      <c r="K85" s="98" t="str">
        <f>VLOOKUP(E85,VIP!$A$2:$O11904,6,0)</f>
        <v>NO</v>
      </c>
      <c r="L85" s="106" t="s">
        <v>2466</v>
      </c>
      <c r="M85" s="123" t="s">
        <v>2509</v>
      </c>
      <c r="N85" s="104" t="s">
        <v>2481</v>
      </c>
      <c r="O85" s="102" t="s">
        <v>2482</v>
      </c>
      <c r="P85" s="102"/>
      <c r="Q85" s="125" t="s">
        <v>2535</v>
      </c>
    </row>
    <row r="86" spans="1:17" ht="18" x14ac:dyDescent="0.25">
      <c r="A86" s="102" t="str">
        <f>VLOOKUP(E86,'LISTADO ATM'!$A$2:$C$895,3,0)</f>
        <v>DISTRITO NACIONAL</v>
      </c>
      <c r="B86" s="111">
        <v>335776263</v>
      </c>
      <c r="C86" s="103">
        <v>44225.653506944444</v>
      </c>
      <c r="D86" s="102" t="s">
        <v>2477</v>
      </c>
      <c r="E86" s="99">
        <v>561</v>
      </c>
      <c r="F86" s="84" t="str">
        <f>VLOOKUP(E86,VIP!$A$2:$O11488,2,0)</f>
        <v>DRBR133</v>
      </c>
      <c r="G86" s="98" t="str">
        <f>VLOOKUP(E86,'LISTADO ATM'!$A$2:$B$894,2,0)</f>
        <v xml:space="preserve">ATM Comando Regional P.N. S.D. Este </v>
      </c>
      <c r="H86" s="98" t="str">
        <f>VLOOKUP(E86,VIP!$A$2:$O16408,7,FALSE)</f>
        <v>Si</v>
      </c>
      <c r="I86" s="98" t="str">
        <f>VLOOKUP(E86,VIP!$A$2:$O8373,8,FALSE)</f>
        <v>Si</v>
      </c>
      <c r="J86" s="98" t="str">
        <f>VLOOKUP(E86,VIP!$A$2:$O8323,8,FALSE)</f>
        <v>Si</v>
      </c>
      <c r="K86" s="98" t="str">
        <f>VLOOKUP(E86,VIP!$A$2:$O11897,6,0)</f>
        <v>NO</v>
      </c>
      <c r="L86" s="106" t="s">
        <v>2466</v>
      </c>
      <c r="M86" s="123" t="s">
        <v>2509</v>
      </c>
      <c r="N86" s="104" t="s">
        <v>2481</v>
      </c>
      <c r="O86" s="102" t="s">
        <v>2482</v>
      </c>
      <c r="P86" s="102"/>
      <c r="Q86" s="123" t="s">
        <v>2519</v>
      </c>
    </row>
    <row r="87" spans="1:17" ht="18" x14ac:dyDescent="0.25">
      <c r="A87" s="102" t="str">
        <f>VLOOKUP(E87,'LISTADO ATM'!$A$2:$C$895,3,0)</f>
        <v>ESTE</v>
      </c>
      <c r="B87" s="111">
        <v>335776394</v>
      </c>
      <c r="C87" s="103">
        <v>44225.710694444446</v>
      </c>
      <c r="D87" s="102" t="s">
        <v>2477</v>
      </c>
      <c r="E87" s="99">
        <v>293</v>
      </c>
      <c r="F87" s="84" t="str">
        <f>VLOOKUP(E87,VIP!$A$2:$O11484,2,0)</f>
        <v>DRBR293</v>
      </c>
      <c r="G87" s="98" t="str">
        <f>VLOOKUP(E87,'LISTADO ATM'!$A$2:$B$894,2,0)</f>
        <v xml:space="preserve">ATM S/M Nueva Visión (San Pedro) </v>
      </c>
      <c r="H87" s="98" t="str">
        <f>VLOOKUP(E87,VIP!$A$2:$O16404,7,FALSE)</f>
        <v>Si</v>
      </c>
      <c r="I87" s="98" t="str">
        <f>VLOOKUP(E87,VIP!$A$2:$O8369,8,FALSE)</f>
        <v>Si</v>
      </c>
      <c r="J87" s="98" t="str">
        <f>VLOOKUP(E87,VIP!$A$2:$O8319,8,FALSE)</f>
        <v>Si</v>
      </c>
      <c r="K87" s="98" t="str">
        <f>VLOOKUP(E87,VIP!$A$2:$O11893,6,0)</f>
        <v>NO</v>
      </c>
      <c r="L87" s="106" t="s">
        <v>2466</v>
      </c>
      <c r="M87" s="123" t="s">
        <v>2509</v>
      </c>
      <c r="N87" s="104" t="s">
        <v>2481</v>
      </c>
      <c r="O87" s="102" t="s">
        <v>2482</v>
      </c>
      <c r="P87" s="102"/>
      <c r="Q87" s="123" t="s">
        <v>2519</v>
      </c>
    </row>
    <row r="88" spans="1:17" ht="18" x14ac:dyDescent="0.25">
      <c r="A88" s="102" t="str">
        <f>VLOOKUP(E88,'LISTADO ATM'!$A$2:$C$895,3,0)</f>
        <v>NORTE</v>
      </c>
      <c r="B88" s="111">
        <v>335776518</v>
      </c>
      <c r="C88" s="103">
        <v>44225.88422453704</v>
      </c>
      <c r="D88" s="102" t="s">
        <v>2494</v>
      </c>
      <c r="E88" s="99">
        <v>752</v>
      </c>
      <c r="F88" s="84" t="str">
        <f>VLOOKUP(E88,VIP!$A$2:$O11488,2,0)</f>
        <v>DRBR280</v>
      </c>
      <c r="G88" s="98" t="str">
        <f>VLOOKUP(E88,'LISTADO ATM'!$A$2:$B$894,2,0)</f>
        <v xml:space="preserve">ATM UNP Las Carolinas (La Vega) </v>
      </c>
      <c r="H88" s="98" t="str">
        <f>VLOOKUP(E88,VIP!$A$2:$O16408,7,FALSE)</f>
        <v>Si</v>
      </c>
      <c r="I88" s="98" t="str">
        <f>VLOOKUP(E88,VIP!$A$2:$O8373,8,FALSE)</f>
        <v>Si</v>
      </c>
      <c r="J88" s="98" t="str">
        <f>VLOOKUP(E88,VIP!$A$2:$O8323,8,FALSE)</f>
        <v>Si</v>
      </c>
      <c r="K88" s="98" t="str">
        <f>VLOOKUP(E88,VIP!$A$2:$O11897,6,0)</f>
        <v>SI</v>
      </c>
      <c r="L88" s="106" t="s">
        <v>2466</v>
      </c>
      <c r="M88" s="123" t="s">
        <v>2509</v>
      </c>
      <c r="N88" s="104" t="s">
        <v>2481</v>
      </c>
      <c r="O88" s="102" t="s">
        <v>2495</v>
      </c>
      <c r="P88" s="102"/>
      <c r="Q88" s="123" t="s">
        <v>2519</v>
      </c>
    </row>
    <row r="89" spans="1:17" ht="18" x14ac:dyDescent="0.25">
      <c r="A89" s="102" t="str">
        <f>VLOOKUP(E89,'LISTADO ATM'!$A$2:$C$895,3,0)</f>
        <v>DISTRITO NACIONAL</v>
      </c>
      <c r="B89" s="111">
        <v>335776521</v>
      </c>
      <c r="C89" s="103">
        <v>44225.892129629632</v>
      </c>
      <c r="D89" s="102" t="s">
        <v>2477</v>
      </c>
      <c r="E89" s="99">
        <v>382</v>
      </c>
      <c r="F89" s="84" t="str">
        <f>VLOOKUP(E89,VIP!$A$2:$O11485,2,0)</f>
        <v xml:space="preserve">DRBR382 </v>
      </c>
      <c r="G89" s="98" t="str">
        <f>VLOOKUP(E89,'LISTADO ATM'!$A$2:$B$894,2,0)</f>
        <v>ATM Estacion Del Metro Maria Montes</v>
      </c>
      <c r="H89" s="98" t="str">
        <f>VLOOKUP(E89,VIP!$A$2:$O16405,7,FALSE)</f>
        <v>N/A</v>
      </c>
      <c r="I89" s="98" t="str">
        <f>VLOOKUP(E89,VIP!$A$2:$O8370,8,FALSE)</f>
        <v>N/A</v>
      </c>
      <c r="J89" s="98" t="str">
        <f>VLOOKUP(E89,VIP!$A$2:$O8320,8,FALSE)</f>
        <v>N/A</v>
      </c>
      <c r="K89" s="98" t="str">
        <f>VLOOKUP(E89,VIP!$A$2:$O11894,6,0)</f>
        <v>N/A</v>
      </c>
      <c r="L89" s="106" t="s">
        <v>2466</v>
      </c>
      <c r="M89" s="123" t="s">
        <v>2509</v>
      </c>
      <c r="N89" s="104" t="s">
        <v>2481</v>
      </c>
      <c r="O89" s="102" t="s">
        <v>2482</v>
      </c>
      <c r="P89" s="102"/>
      <c r="Q89" s="123" t="s">
        <v>2519</v>
      </c>
    </row>
    <row r="90" spans="1:17" ht="18" x14ac:dyDescent="0.25">
      <c r="A90" s="102" t="str">
        <f>VLOOKUP(E90,'LISTADO ATM'!$A$2:$C$895,3,0)</f>
        <v>SUR</v>
      </c>
      <c r="B90" s="111">
        <v>335776524</v>
      </c>
      <c r="C90" s="103">
        <v>44225.899907407409</v>
      </c>
      <c r="D90" s="102" t="s">
        <v>2477</v>
      </c>
      <c r="E90" s="99">
        <v>356</v>
      </c>
      <c r="F90" s="84" t="str">
        <f>VLOOKUP(E90,VIP!$A$2:$O11482,2,0)</f>
        <v>DRBR356</v>
      </c>
      <c r="G90" s="98" t="str">
        <f>VLOOKUP(E90,'LISTADO ATM'!$A$2:$B$894,2,0)</f>
        <v xml:space="preserve">ATM Estación Sigma (San Cristóbal) </v>
      </c>
      <c r="H90" s="98" t="str">
        <f>VLOOKUP(E90,VIP!$A$2:$O16402,7,FALSE)</f>
        <v>Si</v>
      </c>
      <c r="I90" s="98" t="str">
        <f>VLOOKUP(E90,VIP!$A$2:$O8367,8,FALSE)</f>
        <v>Si</v>
      </c>
      <c r="J90" s="98" t="str">
        <f>VLOOKUP(E90,VIP!$A$2:$O8317,8,FALSE)</f>
        <v>Si</v>
      </c>
      <c r="K90" s="98" t="str">
        <f>VLOOKUP(E90,VIP!$A$2:$O11891,6,0)</f>
        <v>NO</v>
      </c>
      <c r="L90" s="106" t="s">
        <v>2466</v>
      </c>
      <c r="M90" s="123" t="s">
        <v>2509</v>
      </c>
      <c r="N90" s="104" t="s">
        <v>2481</v>
      </c>
      <c r="O90" s="102" t="s">
        <v>2482</v>
      </c>
      <c r="P90" s="102"/>
      <c r="Q90" s="125" t="s">
        <v>2550</v>
      </c>
    </row>
    <row r="91" spans="1:17" ht="18" x14ac:dyDescent="0.25">
      <c r="A91" s="102" t="str">
        <f>VLOOKUP(E91,'LISTADO ATM'!$A$2:$C$895,3,0)</f>
        <v>DISTRITO NACIONAL</v>
      </c>
      <c r="B91" s="111">
        <v>335776537</v>
      </c>
      <c r="C91" s="103">
        <v>44225.928819444445</v>
      </c>
      <c r="D91" s="102" t="s">
        <v>2477</v>
      </c>
      <c r="E91" s="99">
        <v>642</v>
      </c>
      <c r="F91" s="84" t="str">
        <f>VLOOKUP(E91,VIP!$A$2:$O11469,2,0)</f>
        <v>DRBR24O</v>
      </c>
      <c r="G91" s="98" t="str">
        <f>VLOOKUP(E91,'LISTADO ATM'!$A$2:$B$894,2,0)</f>
        <v xml:space="preserve">ATM OMSA Sto. Dgo. </v>
      </c>
      <c r="H91" s="98" t="str">
        <f>VLOOKUP(E91,VIP!$A$2:$O16389,7,FALSE)</f>
        <v>Si</v>
      </c>
      <c r="I91" s="98" t="str">
        <f>VLOOKUP(E91,VIP!$A$2:$O8354,8,FALSE)</f>
        <v>Si</v>
      </c>
      <c r="J91" s="98" t="str">
        <f>VLOOKUP(E91,VIP!$A$2:$O8304,8,FALSE)</f>
        <v>Si</v>
      </c>
      <c r="K91" s="98" t="str">
        <f>VLOOKUP(E91,VIP!$A$2:$O11878,6,0)</f>
        <v>NO</v>
      </c>
      <c r="L91" s="106" t="s">
        <v>2466</v>
      </c>
      <c r="M91" s="123" t="s">
        <v>2509</v>
      </c>
      <c r="N91" s="104" t="s">
        <v>2481</v>
      </c>
      <c r="O91" s="102" t="s">
        <v>2482</v>
      </c>
      <c r="P91" s="102"/>
      <c r="Q91" s="125" t="s">
        <v>2536</v>
      </c>
    </row>
    <row r="92" spans="1:17" ht="18" x14ac:dyDescent="0.25">
      <c r="A92" s="102" t="str">
        <f>VLOOKUP(E92,'LISTADO ATM'!$A$2:$C$895,3,0)</f>
        <v>DISTRITO NACIONAL</v>
      </c>
      <c r="B92" s="111">
        <v>335776676</v>
      </c>
      <c r="C92" s="103">
        <v>44226.419016203705</v>
      </c>
      <c r="D92" s="102" t="s">
        <v>2477</v>
      </c>
      <c r="E92" s="99">
        <v>815</v>
      </c>
      <c r="F92" s="84" t="str">
        <f>VLOOKUP(E92,VIP!$A$2:$O11487,2,0)</f>
        <v>DRBR24A</v>
      </c>
      <c r="G92" s="98" t="str">
        <f>VLOOKUP(E92,'LISTADO ATM'!$A$2:$B$894,2,0)</f>
        <v xml:space="preserve">ATM Oficina Atalaya del Mar </v>
      </c>
      <c r="H92" s="98" t="str">
        <f>VLOOKUP(E92,VIP!$A$2:$O16407,7,FALSE)</f>
        <v>Si</v>
      </c>
      <c r="I92" s="98" t="str">
        <f>VLOOKUP(E92,VIP!$A$2:$O8372,8,FALSE)</f>
        <v>Si</v>
      </c>
      <c r="J92" s="98" t="str">
        <f>VLOOKUP(E92,VIP!$A$2:$O8322,8,FALSE)</f>
        <v>Si</v>
      </c>
      <c r="K92" s="98" t="str">
        <f>VLOOKUP(E92,VIP!$A$2:$O11896,6,0)</f>
        <v>SI</v>
      </c>
      <c r="L92" s="106" t="s">
        <v>2466</v>
      </c>
      <c r="M92" s="123" t="s">
        <v>2509</v>
      </c>
      <c r="N92" s="104" t="s">
        <v>2481</v>
      </c>
      <c r="O92" s="102" t="s">
        <v>2482</v>
      </c>
      <c r="P92" s="105"/>
      <c r="Q92" s="123" t="s">
        <v>2519</v>
      </c>
    </row>
    <row r="93" spans="1:17" ht="18" x14ac:dyDescent="0.25">
      <c r="A93" s="102" t="str">
        <f>VLOOKUP(E93,'LISTADO ATM'!$A$2:$C$895,3,0)</f>
        <v>DISTRITO NACIONAL</v>
      </c>
      <c r="B93" s="111">
        <v>335776765</v>
      </c>
      <c r="C93" s="103">
        <v>44226.489884259259</v>
      </c>
      <c r="D93" s="102" t="s">
        <v>2477</v>
      </c>
      <c r="E93" s="99">
        <v>39</v>
      </c>
      <c r="F93" s="84" t="str">
        <f>VLOOKUP(E93,VIP!$A$2:$O11499,2,0)</f>
        <v>DRBR039</v>
      </c>
      <c r="G93" s="98" t="str">
        <f>VLOOKUP(E93,'LISTADO ATM'!$A$2:$B$894,2,0)</f>
        <v xml:space="preserve">ATM Oficina Ovando </v>
      </c>
      <c r="H93" s="98" t="str">
        <f>VLOOKUP(E93,VIP!$A$2:$O16419,7,FALSE)</f>
        <v>Si</v>
      </c>
      <c r="I93" s="98" t="str">
        <f>VLOOKUP(E93,VIP!$A$2:$O8384,8,FALSE)</f>
        <v>No</v>
      </c>
      <c r="J93" s="98" t="str">
        <f>VLOOKUP(E93,VIP!$A$2:$O8334,8,FALSE)</f>
        <v>No</v>
      </c>
      <c r="K93" s="98" t="str">
        <f>VLOOKUP(E93,VIP!$A$2:$O11908,6,0)</f>
        <v>NO</v>
      </c>
      <c r="L93" s="106" t="s">
        <v>2466</v>
      </c>
      <c r="M93" s="125" t="s">
        <v>2509</v>
      </c>
      <c r="N93" s="104" t="s">
        <v>2481</v>
      </c>
      <c r="O93" s="102" t="s">
        <v>2482</v>
      </c>
      <c r="P93" s="106"/>
      <c r="Q93" s="125" t="s">
        <v>2537</v>
      </c>
    </row>
    <row r="94" spans="1:17" ht="18" x14ac:dyDescent="0.25">
      <c r="A94" s="102" t="str">
        <f>VLOOKUP(E94,'LISTADO ATM'!$A$2:$C$895,3,0)</f>
        <v>DISTRITO NACIONAL</v>
      </c>
      <c r="B94" s="111">
        <v>335776644</v>
      </c>
      <c r="C94" s="103">
        <v>44226.406180555554</v>
      </c>
      <c r="D94" s="102" t="s">
        <v>2494</v>
      </c>
      <c r="E94" s="99">
        <v>527</v>
      </c>
      <c r="F94" s="84" t="str">
        <f>VLOOKUP(E94,VIP!$A$2:$O11481,2,0)</f>
        <v>DRBR527</v>
      </c>
      <c r="G94" s="98" t="str">
        <f>VLOOKUP(E94,'LISTADO ATM'!$A$2:$B$894,2,0)</f>
        <v>ATM Oficina Zona Oriental II</v>
      </c>
      <c r="H94" s="98" t="str">
        <f>VLOOKUP(E94,VIP!$A$2:$O16401,7,FALSE)</f>
        <v>Si</v>
      </c>
      <c r="I94" s="98" t="str">
        <f>VLOOKUP(E94,VIP!$A$2:$O8366,8,FALSE)</f>
        <v>Si</v>
      </c>
      <c r="J94" s="98" t="str">
        <f>VLOOKUP(E94,VIP!$A$2:$O8316,8,FALSE)</f>
        <v>Si</v>
      </c>
      <c r="K94" s="98" t="str">
        <f>VLOOKUP(E94,VIP!$A$2:$O11890,6,0)</f>
        <v>SI</v>
      </c>
      <c r="L94" s="106" t="s">
        <v>2466</v>
      </c>
      <c r="M94" s="105" t="s">
        <v>2473</v>
      </c>
      <c r="N94" s="104" t="s">
        <v>2481</v>
      </c>
      <c r="O94" s="102" t="s">
        <v>2495</v>
      </c>
      <c r="P94" s="105"/>
      <c r="Q94" s="105" t="s">
        <v>2466</v>
      </c>
    </row>
    <row r="95" spans="1:17" ht="18" x14ac:dyDescent="0.25">
      <c r="A95" s="102" t="str">
        <f>VLOOKUP(E95,'LISTADO ATM'!$A$2:$C$895,3,0)</f>
        <v>DISTRITO NACIONAL</v>
      </c>
      <c r="B95" s="111">
        <v>335776632</v>
      </c>
      <c r="C95" s="103">
        <v>44226.398784722223</v>
      </c>
      <c r="D95" s="102" t="s">
        <v>2477</v>
      </c>
      <c r="E95" s="99">
        <v>769</v>
      </c>
      <c r="F95" s="84" t="str">
        <f>VLOOKUP(E95,VIP!$A$2:$O11478,2,0)</f>
        <v>DRBR769</v>
      </c>
      <c r="G95" s="98" t="str">
        <f>VLOOKUP(E95,'LISTADO ATM'!$A$2:$B$894,2,0)</f>
        <v>ATM UNP Pablo Mella Morales</v>
      </c>
      <c r="H95" s="98" t="str">
        <f>VLOOKUP(E95,VIP!$A$2:$O16398,7,FALSE)</f>
        <v>Si</v>
      </c>
      <c r="I95" s="98" t="str">
        <f>VLOOKUP(E95,VIP!$A$2:$O8363,8,FALSE)</f>
        <v>Si</v>
      </c>
      <c r="J95" s="98" t="str">
        <f>VLOOKUP(E95,VIP!$A$2:$O8313,8,FALSE)</f>
        <v>Si</v>
      </c>
      <c r="K95" s="98" t="str">
        <f>VLOOKUP(E95,VIP!$A$2:$O11887,6,0)</f>
        <v>NO</v>
      </c>
      <c r="L95" s="106" t="s">
        <v>2466</v>
      </c>
      <c r="M95" s="105" t="s">
        <v>2473</v>
      </c>
      <c r="N95" s="104" t="s">
        <v>2481</v>
      </c>
      <c r="O95" s="102" t="s">
        <v>2482</v>
      </c>
      <c r="P95" s="105"/>
      <c r="Q95" s="105" t="s">
        <v>2466</v>
      </c>
    </row>
    <row r="96" spans="1:17" ht="18" x14ac:dyDescent="0.25">
      <c r="A96" s="102" t="str">
        <f>VLOOKUP(E96,'LISTADO ATM'!$A$2:$C$895,3,0)</f>
        <v>SUR</v>
      </c>
      <c r="B96" s="111">
        <v>335776572</v>
      </c>
      <c r="C96" s="103">
        <v>44226.303518518522</v>
      </c>
      <c r="D96" s="102" t="s">
        <v>2477</v>
      </c>
      <c r="E96" s="99">
        <v>537</v>
      </c>
      <c r="F96" s="84" t="str">
        <f>VLOOKUP(E96,VIP!$A$2:$O11464,2,0)</f>
        <v>DRBR537</v>
      </c>
      <c r="G96" s="98" t="str">
        <f>VLOOKUP(E96,'LISTADO ATM'!$A$2:$B$894,2,0)</f>
        <v xml:space="preserve">ATM Estación Texaco Enriquillo (Barahona) </v>
      </c>
      <c r="H96" s="98" t="str">
        <f>VLOOKUP(E96,VIP!$A$2:$O16384,7,FALSE)</f>
        <v>Si</v>
      </c>
      <c r="I96" s="98" t="str">
        <f>VLOOKUP(E96,VIP!$A$2:$O8349,8,FALSE)</f>
        <v>Si</v>
      </c>
      <c r="J96" s="98" t="str">
        <f>VLOOKUP(E96,VIP!$A$2:$O8299,8,FALSE)</f>
        <v>Si</v>
      </c>
      <c r="K96" s="98" t="str">
        <f>VLOOKUP(E96,VIP!$A$2:$O11873,6,0)</f>
        <v>NO</v>
      </c>
      <c r="L96" s="106" t="s">
        <v>2466</v>
      </c>
      <c r="M96" s="105" t="s">
        <v>2473</v>
      </c>
      <c r="N96" s="104" t="s">
        <v>2481</v>
      </c>
      <c r="O96" s="102" t="s">
        <v>2482</v>
      </c>
      <c r="P96" s="105"/>
      <c r="Q96" s="105" t="s">
        <v>2466</v>
      </c>
    </row>
    <row r="97" spans="1:17" ht="18" x14ac:dyDescent="0.25">
      <c r="A97" s="102" t="str">
        <f>VLOOKUP(E97,'LISTADO ATM'!$A$2:$C$895,3,0)</f>
        <v>DISTRITO NACIONAL</v>
      </c>
      <c r="B97" s="111">
        <v>335776893</v>
      </c>
      <c r="C97" s="103">
        <v>44226.626215277778</v>
      </c>
      <c r="D97" s="102" t="s">
        <v>2477</v>
      </c>
      <c r="E97" s="99">
        <v>21</v>
      </c>
      <c r="F97" s="84" t="str">
        <f>VLOOKUP(E97,VIP!$A$2:$O11524,2,0)</f>
        <v>DRBR021</v>
      </c>
      <c r="G97" s="98" t="str">
        <f>VLOOKUP(E97,'LISTADO ATM'!$A$2:$B$894,2,0)</f>
        <v xml:space="preserve">ATM Oficina Mella </v>
      </c>
      <c r="H97" s="98" t="str">
        <f>VLOOKUP(E97,VIP!$A$2:$O16444,7,FALSE)</f>
        <v>Si</v>
      </c>
      <c r="I97" s="98" t="str">
        <f>VLOOKUP(E97,VIP!$A$2:$O8409,8,FALSE)</f>
        <v>No</v>
      </c>
      <c r="J97" s="98" t="str">
        <f>VLOOKUP(E97,VIP!$A$2:$O8359,8,FALSE)</f>
        <v>No</v>
      </c>
      <c r="K97" s="98" t="str">
        <f>VLOOKUP(E97,VIP!$A$2:$O11933,6,0)</f>
        <v>NO</v>
      </c>
      <c r="L97" s="106" t="s">
        <v>2466</v>
      </c>
      <c r="M97" s="105" t="s">
        <v>2473</v>
      </c>
      <c r="N97" s="104" t="s">
        <v>2481</v>
      </c>
      <c r="O97" s="102" t="s">
        <v>2482</v>
      </c>
      <c r="P97" s="106"/>
      <c r="Q97" s="105" t="s">
        <v>2466</v>
      </c>
    </row>
    <row r="98" spans="1:17" ht="18" x14ac:dyDescent="0.25">
      <c r="A98" s="102" t="str">
        <f>VLOOKUP(E98,'LISTADO ATM'!$A$2:$C$895,3,0)</f>
        <v>ESTE</v>
      </c>
      <c r="B98" s="111">
        <v>335776897</v>
      </c>
      <c r="C98" s="103">
        <v>44226.638298611113</v>
      </c>
      <c r="D98" s="102" t="s">
        <v>2477</v>
      </c>
      <c r="E98" s="99">
        <v>386</v>
      </c>
      <c r="F98" s="84" t="str">
        <f>VLOOKUP(E98,VIP!$A$2:$O11527,2,0)</f>
        <v>DRBR386</v>
      </c>
      <c r="G98" s="98" t="str">
        <f>VLOOKUP(E98,'LISTADO ATM'!$A$2:$B$894,2,0)</f>
        <v xml:space="preserve">ATM Plaza Verón II </v>
      </c>
      <c r="H98" s="98" t="str">
        <f>VLOOKUP(E98,VIP!$A$2:$O16447,7,FALSE)</f>
        <v>Si</v>
      </c>
      <c r="I98" s="98" t="str">
        <f>VLOOKUP(E98,VIP!$A$2:$O8412,8,FALSE)</f>
        <v>Si</v>
      </c>
      <c r="J98" s="98" t="str">
        <f>VLOOKUP(E98,VIP!$A$2:$O8362,8,FALSE)</f>
        <v>Si</v>
      </c>
      <c r="K98" s="98" t="str">
        <f>VLOOKUP(E98,VIP!$A$2:$O11936,6,0)</f>
        <v>NO</v>
      </c>
      <c r="L98" s="106" t="s">
        <v>2466</v>
      </c>
      <c r="M98" s="105" t="s">
        <v>2473</v>
      </c>
      <c r="N98" s="104" t="s">
        <v>2481</v>
      </c>
      <c r="O98" s="102" t="s">
        <v>2482</v>
      </c>
      <c r="P98" s="106"/>
      <c r="Q98" s="105" t="s">
        <v>2466</v>
      </c>
    </row>
    <row r="99" spans="1:17" ht="18" x14ac:dyDescent="0.25">
      <c r="A99" s="102" t="str">
        <f>VLOOKUP(E99,'LISTADO ATM'!$A$2:$C$895,3,0)</f>
        <v>SUR</v>
      </c>
      <c r="B99" s="111">
        <v>335776442</v>
      </c>
      <c r="C99" s="103">
        <v>44225.738703703704</v>
      </c>
      <c r="D99" s="102" t="s">
        <v>2189</v>
      </c>
      <c r="E99" s="99">
        <v>829</v>
      </c>
      <c r="F99" s="84" t="str">
        <f>VLOOKUP(E99,VIP!$A$2:$O11480,2,0)</f>
        <v>DRBR829</v>
      </c>
      <c r="G99" s="98" t="str">
        <f>VLOOKUP(E99,'LISTADO ATM'!$A$2:$B$894,2,0)</f>
        <v xml:space="preserve">ATM UNP Multicentro Sirena Baní </v>
      </c>
      <c r="H99" s="98" t="str">
        <f>VLOOKUP(E99,VIP!$A$2:$O16400,7,FALSE)</f>
        <v>Si</v>
      </c>
      <c r="I99" s="98" t="str">
        <f>VLOOKUP(E99,VIP!$A$2:$O8365,8,FALSE)</f>
        <v>Si</v>
      </c>
      <c r="J99" s="98" t="str">
        <f>VLOOKUP(E99,VIP!$A$2:$O8315,8,FALSE)</f>
        <v>Si</v>
      </c>
      <c r="K99" s="98" t="str">
        <f>VLOOKUP(E99,VIP!$A$2:$O11889,6,0)</f>
        <v>NO</v>
      </c>
      <c r="L99" s="106" t="s">
        <v>2441</v>
      </c>
      <c r="M99" s="105" t="s">
        <v>2473</v>
      </c>
      <c r="N99" s="104" t="s">
        <v>2481</v>
      </c>
      <c r="O99" s="102" t="s">
        <v>2483</v>
      </c>
      <c r="P99" s="102"/>
      <c r="Q99" s="105" t="s">
        <v>2441</v>
      </c>
    </row>
    <row r="100" spans="1:17" ht="18" x14ac:dyDescent="0.25">
      <c r="A100" s="102" t="str">
        <f>VLOOKUP(E100,'LISTADO ATM'!$A$2:$C$895,3,0)</f>
        <v>DISTRITO NACIONAL</v>
      </c>
      <c r="B100" s="111">
        <v>335776550</v>
      </c>
      <c r="C100" s="103">
        <v>44225.957905092589</v>
      </c>
      <c r="D100" s="102" t="s">
        <v>2189</v>
      </c>
      <c r="E100" s="99">
        <v>545</v>
      </c>
      <c r="F100" s="84" t="str">
        <f>VLOOKUP(E100,VIP!$A$2:$O11461,2,0)</f>
        <v>DRBR995</v>
      </c>
      <c r="G100" s="98" t="str">
        <f>VLOOKUP(E100,'LISTADO ATM'!$A$2:$B$894,2,0)</f>
        <v xml:space="preserve">ATM Oficina Isabel La Católica II  </v>
      </c>
      <c r="H100" s="98" t="str">
        <f>VLOOKUP(E100,VIP!$A$2:$O16381,7,FALSE)</f>
        <v>Si</v>
      </c>
      <c r="I100" s="98" t="str">
        <f>VLOOKUP(E100,VIP!$A$2:$O8346,8,FALSE)</f>
        <v>Si</v>
      </c>
      <c r="J100" s="98" t="str">
        <f>VLOOKUP(E100,VIP!$A$2:$O8296,8,FALSE)</f>
        <v>Si</v>
      </c>
      <c r="K100" s="98" t="str">
        <f>VLOOKUP(E100,VIP!$A$2:$O11870,6,0)</f>
        <v>NO</v>
      </c>
      <c r="L100" s="106" t="s">
        <v>2435</v>
      </c>
      <c r="M100" s="123" t="s">
        <v>2509</v>
      </c>
      <c r="N100" s="104" t="s">
        <v>2481</v>
      </c>
      <c r="O100" s="102" t="s">
        <v>2483</v>
      </c>
      <c r="P100" s="105"/>
      <c r="Q100" s="123" t="s">
        <v>2519</v>
      </c>
    </row>
    <row r="101" spans="1:17" ht="18" x14ac:dyDescent="0.25">
      <c r="A101" s="102" t="str">
        <f>VLOOKUP(E101,'LISTADO ATM'!$A$2:$C$895,3,0)</f>
        <v>NORTE</v>
      </c>
      <c r="B101" s="111">
        <v>335776590</v>
      </c>
      <c r="C101" s="103">
        <v>44226.345717592594</v>
      </c>
      <c r="D101" s="102" t="s">
        <v>2190</v>
      </c>
      <c r="E101" s="99">
        <v>754</v>
      </c>
      <c r="F101" s="84" t="str">
        <f>VLOOKUP(E101,VIP!$A$2:$O11473,2,0)</f>
        <v>DRBR754</v>
      </c>
      <c r="G101" s="98" t="str">
        <f>VLOOKUP(E101,'LISTADO ATM'!$A$2:$B$894,2,0)</f>
        <v xml:space="preserve">ATM Autobanco Oficina Licey al Medio </v>
      </c>
      <c r="H101" s="98" t="str">
        <f>VLOOKUP(E101,VIP!$A$2:$O16393,7,FALSE)</f>
        <v>Si</v>
      </c>
      <c r="I101" s="98" t="str">
        <f>VLOOKUP(E101,VIP!$A$2:$O8358,8,FALSE)</f>
        <v>Si</v>
      </c>
      <c r="J101" s="98" t="str">
        <f>VLOOKUP(E101,VIP!$A$2:$O8308,8,FALSE)</f>
        <v>Si</v>
      </c>
      <c r="K101" s="98" t="str">
        <f>VLOOKUP(E101,VIP!$A$2:$O11882,6,0)</f>
        <v>NO</v>
      </c>
      <c r="L101" s="106" t="s">
        <v>2435</v>
      </c>
      <c r="M101" s="123" t="s">
        <v>2509</v>
      </c>
      <c r="N101" s="104" t="s">
        <v>2481</v>
      </c>
      <c r="O101" s="102" t="s">
        <v>2490</v>
      </c>
      <c r="P101" s="105"/>
      <c r="Q101" s="123" t="s">
        <v>2519</v>
      </c>
    </row>
    <row r="102" spans="1:17" ht="18" x14ac:dyDescent="0.25">
      <c r="A102" s="102" t="str">
        <f>VLOOKUP(E102,'LISTADO ATM'!$A$2:$C$895,3,0)</f>
        <v>DISTRITO NACIONAL</v>
      </c>
      <c r="B102" s="111">
        <v>335776878</v>
      </c>
      <c r="C102" s="103">
        <v>44226.578530092593</v>
      </c>
      <c r="D102" s="102" t="s">
        <v>2189</v>
      </c>
      <c r="E102" s="99">
        <v>823</v>
      </c>
      <c r="F102" s="84" t="str">
        <f>VLOOKUP(E102,VIP!$A$2:$O11512,2,0)</f>
        <v>DRBR823</v>
      </c>
      <c r="G102" s="98" t="str">
        <f>VLOOKUP(E102,'LISTADO ATM'!$A$2:$B$894,2,0)</f>
        <v xml:space="preserve">ATM UNP El Carril (Haina) </v>
      </c>
      <c r="H102" s="98" t="str">
        <f>VLOOKUP(E102,VIP!$A$2:$O16432,7,FALSE)</f>
        <v>Si</v>
      </c>
      <c r="I102" s="98" t="str">
        <f>VLOOKUP(E102,VIP!$A$2:$O8397,8,FALSE)</f>
        <v>Si</v>
      </c>
      <c r="J102" s="98" t="str">
        <f>VLOOKUP(E102,VIP!$A$2:$O8347,8,FALSE)</f>
        <v>Si</v>
      </c>
      <c r="K102" s="98" t="str">
        <f>VLOOKUP(E102,VIP!$A$2:$O11921,6,0)</f>
        <v>NO</v>
      </c>
      <c r="L102" s="106" t="s">
        <v>2435</v>
      </c>
      <c r="M102" s="123" t="s">
        <v>2509</v>
      </c>
      <c r="N102" s="104" t="s">
        <v>2481</v>
      </c>
      <c r="O102" s="102" t="s">
        <v>2483</v>
      </c>
      <c r="P102" s="106"/>
      <c r="Q102" s="125" t="s">
        <v>2549</v>
      </c>
    </row>
    <row r="103" spans="1:17" ht="18" x14ac:dyDescent="0.25">
      <c r="A103" s="102" t="str">
        <f>VLOOKUP(E103,'LISTADO ATM'!$A$2:$C$895,3,0)</f>
        <v>ESTE</v>
      </c>
      <c r="B103" s="111">
        <v>335776777</v>
      </c>
      <c r="C103" s="103">
        <v>44226.497118055559</v>
      </c>
      <c r="D103" s="102" t="s">
        <v>2189</v>
      </c>
      <c r="E103" s="99">
        <v>480</v>
      </c>
      <c r="F103" s="84" t="str">
        <f>VLOOKUP(E103,VIP!$A$2:$O11501,2,0)</f>
        <v>DRBR480</v>
      </c>
      <c r="G103" s="98" t="str">
        <f>VLOOKUP(E103,'LISTADO ATM'!$A$2:$B$894,2,0)</f>
        <v>ATM UNP Farmaconal Higuey</v>
      </c>
      <c r="H103" s="98" t="str">
        <f>VLOOKUP(E103,VIP!$A$2:$O16421,7,FALSE)</f>
        <v>N/A</v>
      </c>
      <c r="I103" s="98" t="str">
        <f>VLOOKUP(E103,VIP!$A$2:$O8386,8,FALSE)</f>
        <v>N/A</v>
      </c>
      <c r="J103" s="98" t="str">
        <f>VLOOKUP(E103,VIP!$A$2:$O8336,8,FALSE)</f>
        <v>N/A</v>
      </c>
      <c r="K103" s="98" t="str">
        <f>VLOOKUP(E103,VIP!$A$2:$O11910,6,0)</f>
        <v>N/A</v>
      </c>
      <c r="L103" s="106" t="s">
        <v>2529</v>
      </c>
      <c r="M103" s="105" t="s">
        <v>2473</v>
      </c>
      <c r="N103" s="104" t="s">
        <v>2481</v>
      </c>
      <c r="O103" s="102" t="s">
        <v>2483</v>
      </c>
      <c r="P103" s="106"/>
      <c r="Q103" s="105" t="s">
        <v>2529</v>
      </c>
    </row>
    <row r="104" spans="1:17" ht="18" x14ac:dyDescent="0.25">
      <c r="A104" s="102" t="str">
        <f>VLOOKUP(E104,'LISTADO ATM'!$A$2:$C$895,3,0)</f>
        <v>ESTE</v>
      </c>
      <c r="B104" s="111">
        <v>335776698</v>
      </c>
      <c r="C104" s="103">
        <v>44226.437962962962</v>
      </c>
      <c r="D104" s="102" t="s">
        <v>2477</v>
      </c>
      <c r="E104" s="99">
        <v>742</v>
      </c>
      <c r="F104" s="84" t="str">
        <f>VLOOKUP(E104,VIP!$A$2:$O11491,2,0)</f>
        <v>DRBR990</v>
      </c>
      <c r="G104" s="98" t="str">
        <f>VLOOKUP(E104,'LISTADO ATM'!$A$2:$B$894,2,0)</f>
        <v xml:space="preserve">ATM Oficina Plaza del Rey (La Romana) </v>
      </c>
      <c r="H104" s="98" t="str">
        <f>VLOOKUP(E104,VIP!$A$2:$O16411,7,FALSE)</f>
        <v>Si</v>
      </c>
      <c r="I104" s="98" t="str">
        <f>VLOOKUP(E104,VIP!$A$2:$O8376,8,FALSE)</f>
        <v>Si</v>
      </c>
      <c r="J104" s="98" t="str">
        <f>VLOOKUP(E104,VIP!$A$2:$O8326,8,FALSE)</f>
        <v>Si</v>
      </c>
      <c r="K104" s="98" t="str">
        <f>VLOOKUP(E104,VIP!$A$2:$O11900,6,0)</f>
        <v>NO</v>
      </c>
      <c r="L104" s="106" t="s">
        <v>2430</v>
      </c>
      <c r="M104" s="123" t="s">
        <v>2509</v>
      </c>
      <c r="N104" s="104" t="s">
        <v>2481</v>
      </c>
      <c r="O104" s="102" t="s">
        <v>2482</v>
      </c>
      <c r="P104" s="105"/>
      <c r="Q104" s="123" t="s">
        <v>2519</v>
      </c>
    </row>
    <row r="105" spans="1:17" ht="18" x14ac:dyDescent="0.25">
      <c r="A105" s="102" t="str">
        <f>VLOOKUP(E105,'LISTADO ATM'!$A$2:$C$895,3,0)</f>
        <v>DISTRITO NACIONAL</v>
      </c>
      <c r="B105" s="111">
        <v>335775459</v>
      </c>
      <c r="C105" s="103">
        <v>44225.373090277775</v>
      </c>
      <c r="D105" s="102" t="s">
        <v>2477</v>
      </c>
      <c r="E105" s="99">
        <v>312</v>
      </c>
      <c r="F105" s="84" t="str">
        <f>VLOOKUP(E105,VIP!$A$2:$O11467,2,0)</f>
        <v>DRBR312</v>
      </c>
      <c r="G105" s="98" t="str">
        <f>VLOOKUP(E105,'LISTADO ATM'!$A$2:$B$894,2,0)</f>
        <v xml:space="preserve">ATM Oficina Tiradentes II (Naco) </v>
      </c>
      <c r="H105" s="98" t="str">
        <f>VLOOKUP(E105,VIP!$A$2:$O16387,7,FALSE)</f>
        <v>Si</v>
      </c>
      <c r="I105" s="98" t="str">
        <f>VLOOKUP(E105,VIP!$A$2:$O8352,8,FALSE)</f>
        <v>Si</v>
      </c>
      <c r="J105" s="98" t="str">
        <f>VLOOKUP(E105,VIP!$A$2:$O8302,8,FALSE)</f>
        <v>Si</v>
      </c>
      <c r="K105" s="98" t="str">
        <f>VLOOKUP(E105,VIP!$A$2:$O11876,6,0)</f>
        <v>NO</v>
      </c>
      <c r="L105" s="106" t="s">
        <v>2430</v>
      </c>
      <c r="M105" s="123" t="s">
        <v>2509</v>
      </c>
      <c r="N105" s="104" t="s">
        <v>2481</v>
      </c>
      <c r="O105" s="102" t="s">
        <v>2482</v>
      </c>
      <c r="P105" s="102"/>
      <c r="Q105" s="125" t="s">
        <v>2546</v>
      </c>
    </row>
    <row r="106" spans="1:17" ht="18" x14ac:dyDescent="0.25">
      <c r="A106" s="102" t="str">
        <f>VLOOKUP(E106,'LISTADO ATM'!$A$2:$C$895,3,0)</f>
        <v>DISTRITO NACIONAL</v>
      </c>
      <c r="B106" s="111">
        <v>335774939</v>
      </c>
      <c r="C106" s="103">
        <v>44224.609409722223</v>
      </c>
      <c r="D106" s="102" t="s">
        <v>2477</v>
      </c>
      <c r="E106" s="99">
        <v>875</v>
      </c>
      <c r="F106" s="84" t="str">
        <f>VLOOKUP(E106,VIP!$A$2:$O11436,2,0)</f>
        <v>DRBR875</v>
      </c>
      <c r="G106" s="98" t="str">
        <f>VLOOKUP(E106,'LISTADO ATM'!$A$2:$B$894,2,0)</f>
        <v xml:space="preserve">ATM Texaco Aut. Duarte KM 14 1/2 (Los Alcarrizos) </v>
      </c>
      <c r="H106" s="98" t="str">
        <f>VLOOKUP(E106,VIP!$A$2:$O16356,7,FALSE)</f>
        <v>Si</v>
      </c>
      <c r="I106" s="98" t="str">
        <f>VLOOKUP(E106,VIP!$A$2:$O8321,8,FALSE)</f>
        <v>Si</v>
      </c>
      <c r="J106" s="98" t="str">
        <f>VLOOKUP(E106,VIP!$A$2:$O8271,8,FALSE)</f>
        <v>Si</v>
      </c>
      <c r="K106" s="98" t="str">
        <f>VLOOKUP(E106,VIP!$A$2:$O11845,6,0)</f>
        <v>NO</v>
      </c>
      <c r="L106" s="106" t="s">
        <v>2430</v>
      </c>
      <c r="M106" s="123" t="s">
        <v>2509</v>
      </c>
      <c r="N106" s="104" t="s">
        <v>2481</v>
      </c>
      <c r="O106" s="102" t="s">
        <v>2482</v>
      </c>
      <c r="P106" s="102"/>
      <c r="Q106" s="123" t="s">
        <v>2519</v>
      </c>
    </row>
    <row r="107" spans="1:17" ht="18" x14ac:dyDescent="0.25">
      <c r="A107" s="102" t="str">
        <f>VLOOKUP(E107,'LISTADO ATM'!$A$2:$C$895,3,0)</f>
        <v>ESTE</v>
      </c>
      <c r="B107" s="111">
        <v>335775194</v>
      </c>
      <c r="C107" s="103">
        <v>44224.7421412037</v>
      </c>
      <c r="D107" s="102" t="s">
        <v>2477</v>
      </c>
      <c r="E107" s="99">
        <v>429</v>
      </c>
      <c r="F107" s="84" t="str">
        <f>VLOOKUP(E107,VIP!$A$2:$O11425,2,0)</f>
        <v>DRBR429</v>
      </c>
      <c r="G107" s="98" t="str">
        <f>VLOOKUP(E107,'LISTADO ATM'!$A$2:$B$894,2,0)</f>
        <v xml:space="preserve">ATM Oficina Jumbo La Romana </v>
      </c>
      <c r="H107" s="98" t="str">
        <f>VLOOKUP(E107,VIP!$A$2:$O16345,7,FALSE)</f>
        <v>Si</v>
      </c>
      <c r="I107" s="98" t="str">
        <f>VLOOKUP(E107,VIP!$A$2:$O8310,8,FALSE)</f>
        <v>Si</v>
      </c>
      <c r="J107" s="98" t="str">
        <f>VLOOKUP(E107,VIP!$A$2:$O8260,8,FALSE)</f>
        <v>Si</v>
      </c>
      <c r="K107" s="98" t="str">
        <f>VLOOKUP(E107,VIP!$A$2:$O11834,6,0)</f>
        <v>NO</v>
      </c>
      <c r="L107" s="106" t="s">
        <v>2430</v>
      </c>
      <c r="M107" s="123" t="s">
        <v>2509</v>
      </c>
      <c r="N107" s="104" t="s">
        <v>2481</v>
      </c>
      <c r="O107" s="102" t="s">
        <v>2482</v>
      </c>
      <c r="P107" s="102"/>
      <c r="Q107" s="123" t="s">
        <v>2519</v>
      </c>
    </row>
    <row r="108" spans="1:17" ht="18" x14ac:dyDescent="0.25">
      <c r="A108" s="102" t="str">
        <f>VLOOKUP(E108,'LISTADO ATM'!$A$2:$C$895,3,0)</f>
        <v>NORTE</v>
      </c>
      <c r="B108" s="111">
        <v>335775343</v>
      </c>
      <c r="C108" s="103">
        <v>44225.346354166664</v>
      </c>
      <c r="D108" s="102" t="s">
        <v>2498</v>
      </c>
      <c r="E108" s="99">
        <v>136</v>
      </c>
      <c r="F108" s="84" t="str">
        <f>VLOOKUP(E108,VIP!$A$2:$O11477,2,0)</f>
        <v>DRBR136</v>
      </c>
      <c r="G108" s="98" t="str">
        <f>VLOOKUP(E108,'LISTADO ATM'!$A$2:$B$894,2,0)</f>
        <v>ATM S/M Xtra (Santiago)</v>
      </c>
      <c r="H108" s="98" t="str">
        <f>VLOOKUP(E108,VIP!$A$2:$O16397,7,FALSE)</f>
        <v>Si</v>
      </c>
      <c r="I108" s="98" t="str">
        <f>VLOOKUP(E108,VIP!$A$2:$O8362,8,FALSE)</f>
        <v>Si</v>
      </c>
      <c r="J108" s="98" t="str">
        <f>VLOOKUP(E108,VIP!$A$2:$O8312,8,FALSE)</f>
        <v>Si</v>
      </c>
      <c r="K108" s="98" t="str">
        <f>VLOOKUP(E108,VIP!$A$2:$O11886,6,0)</f>
        <v>NO</v>
      </c>
      <c r="L108" s="106" t="s">
        <v>2430</v>
      </c>
      <c r="M108" s="123" t="s">
        <v>2509</v>
      </c>
      <c r="N108" s="104" t="s">
        <v>2481</v>
      </c>
      <c r="O108" s="102" t="s">
        <v>2499</v>
      </c>
      <c r="P108" s="102"/>
      <c r="Q108" s="123" t="s">
        <v>2519</v>
      </c>
    </row>
    <row r="109" spans="1:17" s="86" customFormat="1" ht="18" x14ac:dyDescent="0.25">
      <c r="A109" s="102" t="str">
        <f>VLOOKUP(E109,'LISTADO ATM'!$A$2:$C$895,3,0)</f>
        <v>SUR</v>
      </c>
      <c r="B109" s="111">
        <v>335776035</v>
      </c>
      <c r="C109" s="103">
        <v>44225.551701388889</v>
      </c>
      <c r="D109" s="102" t="s">
        <v>2477</v>
      </c>
      <c r="E109" s="99">
        <v>301</v>
      </c>
      <c r="F109" s="84" t="str">
        <f>VLOOKUP(E109,VIP!$A$2:$O11469,2,0)</f>
        <v>DRBR301</v>
      </c>
      <c r="G109" s="98" t="str">
        <f>VLOOKUP(E109,'LISTADO ATM'!$A$2:$B$894,2,0)</f>
        <v xml:space="preserve">ATM UNP Alfa y Omega (Barahona) </v>
      </c>
      <c r="H109" s="98" t="str">
        <f>VLOOKUP(E109,VIP!$A$2:$O16389,7,FALSE)</f>
        <v>Si</v>
      </c>
      <c r="I109" s="98" t="str">
        <f>VLOOKUP(E109,VIP!$A$2:$O8354,8,FALSE)</f>
        <v>Si</v>
      </c>
      <c r="J109" s="98" t="str">
        <f>VLOOKUP(E109,VIP!$A$2:$O8304,8,FALSE)</f>
        <v>Si</v>
      </c>
      <c r="K109" s="98" t="str">
        <f>VLOOKUP(E109,VIP!$A$2:$O11878,6,0)</f>
        <v>NO</v>
      </c>
      <c r="L109" s="106" t="s">
        <v>2430</v>
      </c>
      <c r="M109" s="123" t="s">
        <v>2509</v>
      </c>
      <c r="N109" s="104" t="s">
        <v>2481</v>
      </c>
      <c r="O109" s="102" t="s">
        <v>2482</v>
      </c>
      <c r="P109" s="102"/>
      <c r="Q109" s="123" t="s">
        <v>2519</v>
      </c>
    </row>
    <row r="110" spans="1:17" s="86" customFormat="1" ht="18" x14ac:dyDescent="0.25">
      <c r="A110" s="102" t="str">
        <f>VLOOKUP(E110,'LISTADO ATM'!$A$2:$C$895,3,0)</f>
        <v>DISTRITO NACIONAL</v>
      </c>
      <c r="B110" s="111">
        <v>335776050</v>
      </c>
      <c r="C110" s="103">
        <v>44225.561874999999</v>
      </c>
      <c r="D110" s="102" t="s">
        <v>2477</v>
      </c>
      <c r="E110" s="99">
        <v>26</v>
      </c>
      <c r="F110" s="84" t="str">
        <f>VLOOKUP(E110,VIP!$A$2:$O11467,2,0)</f>
        <v>DRBR221</v>
      </c>
      <c r="G110" s="98" t="str">
        <f>VLOOKUP(E110,'LISTADO ATM'!$A$2:$B$894,2,0)</f>
        <v>ATM S/M Jumbo San Isidro</v>
      </c>
      <c r="H110" s="98" t="str">
        <f>VLOOKUP(E110,VIP!$A$2:$O16387,7,FALSE)</f>
        <v>Si</v>
      </c>
      <c r="I110" s="98" t="str">
        <f>VLOOKUP(E110,VIP!$A$2:$O8352,8,FALSE)</f>
        <v>Si</v>
      </c>
      <c r="J110" s="98" t="str">
        <f>VLOOKUP(E110,VIP!$A$2:$O8302,8,FALSE)</f>
        <v>Si</v>
      </c>
      <c r="K110" s="98" t="str">
        <f>VLOOKUP(E110,VIP!$A$2:$O11876,6,0)</f>
        <v>NO</v>
      </c>
      <c r="L110" s="106" t="s">
        <v>2430</v>
      </c>
      <c r="M110" s="123" t="s">
        <v>2509</v>
      </c>
      <c r="N110" s="104" t="s">
        <v>2481</v>
      </c>
      <c r="O110" s="102" t="s">
        <v>2482</v>
      </c>
      <c r="P110" s="102"/>
      <c r="Q110" s="123" t="s">
        <v>2519</v>
      </c>
    </row>
    <row r="111" spans="1:17" s="86" customFormat="1" ht="18" x14ac:dyDescent="0.25">
      <c r="A111" s="102" t="str">
        <f>VLOOKUP(E111,'LISTADO ATM'!$A$2:$C$895,3,0)</f>
        <v>DISTRITO NACIONAL</v>
      </c>
      <c r="B111" s="111">
        <v>335776191</v>
      </c>
      <c r="C111" s="103">
        <v>44225.626909722225</v>
      </c>
      <c r="D111" s="102" t="s">
        <v>2477</v>
      </c>
      <c r="E111" s="99">
        <v>587</v>
      </c>
      <c r="F111" s="84" t="str">
        <f>VLOOKUP(E111,VIP!$A$2:$O11458,2,0)</f>
        <v>DRBR123</v>
      </c>
      <c r="G111" s="98" t="str">
        <f>VLOOKUP(E111,'LISTADO ATM'!$A$2:$B$894,2,0)</f>
        <v xml:space="preserve">ATM Cuerpo de Ayudantes Militares </v>
      </c>
      <c r="H111" s="98" t="str">
        <f>VLOOKUP(E111,VIP!$A$2:$O16378,7,FALSE)</f>
        <v>Si</v>
      </c>
      <c r="I111" s="98" t="str">
        <f>VLOOKUP(E111,VIP!$A$2:$O8343,8,FALSE)</f>
        <v>Si</v>
      </c>
      <c r="J111" s="98" t="str">
        <f>VLOOKUP(E111,VIP!$A$2:$O8293,8,FALSE)</f>
        <v>Si</v>
      </c>
      <c r="K111" s="98" t="str">
        <f>VLOOKUP(E111,VIP!$A$2:$O11867,6,0)</f>
        <v>NO</v>
      </c>
      <c r="L111" s="106" t="s">
        <v>2430</v>
      </c>
      <c r="M111" s="123" t="s">
        <v>2509</v>
      </c>
      <c r="N111" s="104" t="s">
        <v>2481</v>
      </c>
      <c r="O111" s="102" t="s">
        <v>2482</v>
      </c>
      <c r="P111" s="102"/>
      <c r="Q111" s="123" t="s">
        <v>2519</v>
      </c>
    </row>
    <row r="112" spans="1:17" s="86" customFormat="1" ht="18" x14ac:dyDescent="0.25">
      <c r="A112" s="102" t="str">
        <f>VLOOKUP(E112,'LISTADO ATM'!$A$2:$C$895,3,0)</f>
        <v>ESTE</v>
      </c>
      <c r="B112" s="111">
        <v>335776200</v>
      </c>
      <c r="C112" s="103">
        <v>44225.630474537036</v>
      </c>
      <c r="D112" s="102" t="s">
        <v>2477</v>
      </c>
      <c r="E112" s="99">
        <v>630</v>
      </c>
      <c r="F112" s="84" t="str">
        <f>VLOOKUP(E112,VIP!$A$2:$O11496,2,0)</f>
        <v>DRBR112</v>
      </c>
      <c r="G112" s="98" t="str">
        <f>VLOOKUP(E112,'LISTADO ATM'!$A$2:$B$894,2,0)</f>
        <v xml:space="preserve">ATM Oficina Plaza Zaglul (SPM) </v>
      </c>
      <c r="H112" s="98" t="str">
        <f>VLOOKUP(E112,VIP!$A$2:$O16416,7,FALSE)</f>
        <v>Si</v>
      </c>
      <c r="I112" s="98" t="str">
        <f>VLOOKUP(E112,VIP!$A$2:$O8381,8,FALSE)</f>
        <v>Si</v>
      </c>
      <c r="J112" s="98" t="str">
        <f>VLOOKUP(E112,VIP!$A$2:$O8331,8,FALSE)</f>
        <v>Si</v>
      </c>
      <c r="K112" s="98" t="str">
        <f>VLOOKUP(E112,VIP!$A$2:$O11905,6,0)</f>
        <v>NO</v>
      </c>
      <c r="L112" s="106" t="s">
        <v>2430</v>
      </c>
      <c r="M112" s="123" t="s">
        <v>2509</v>
      </c>
      <c r="N112" s="104" t="s">
        <v>2481</v>
      </c>
      <c r="O112" s="102" t="s">
        <v>2482</v>
      </c>
      <c r="P112" s="102"/>
      <c r="Q112" s="123" t="s">
        <v>2519</v>
      </c>
    </row>
    <row r="113" spans="1:17" s="86" customFormat="1" ht="18" x14ac:dyDescent="0.25">
      <c r="A113" s="102" t="str">
        <f>VLOOKUP(E113,'LISTADO ATM'!$A$2:$C$895,3,0)</f>
        <v>DISTRITO NACIONAL</v>
      </c>
      <c r="B113" s="111">
        <v>335776222</v>
      </c>
      <c r="C113" s="103">
        <v>44225.637141203704</v>
      </c>
      <c r="D113" s="102" t="s">
        <v>2477</v>
      </c>
      <c r="E113" s="99">
        <v>904</v>
      </c>
      <c r="F113" s="84" t="str">
        <f>VLOOKUP(E113,VIP!$A$2:$O11494,2,0)</f>
        <v>DRBR24B</v>
      </c>
      <c r="G113" s="98" t="str">
        <f>VLOOKUP(E113,'LISTADO ATM'!$A$2:$B$894,2,0)</f>
        <v xml:space="preserve">ATM Oficina Multicentro La Sirena Churchill </v>
      </c>
      <c r="H113" s="98" t="str">
        <f>VLOOKUP(E113,VIP!$A$2:$O16414,7,FALSE)</f>
        <v>Si</v>
      </c>
      <c r="I113" s="98" t="str">
        <f>VLOOKUP(E113,VIP!$A$2:$O8379,8,FALSE)</f>
        <v>Si</v>
      </c>
      <c r="J113" s="98" t="str">
        <f>VLOOKUP(E113,VIP!$A$2:$O8329,8,FALSE)</f>
        <v>Si</v>
      </c>
      <c r="K113" s="98" t="str">
        <f>VLOOKUP(E113,VIP!$A$2:$O11903,6,0)</f>
        <v>SI</v>
      </c>
      <c r="L113" s="106" t="s">
        <v>2430</v>
      </c>
      <c r="M113" s="123" t="s">
        <v>2509</v>
      </c>
      <c r="N113" s="104" t="s">
        <v>2481</v>
      </c>
      <c r="O113" s="102" t="s">
        <v>2482</v>
      </c>
      <c r="P113" s="102"/>
      <c r="Q113" s="123" t="s">
        <v>2519</v>
      </c>
    </row>
    <row r="114" spans="1:17" s="86" customFormat="1" ht="18" x14ac:dyDescent="0.25">
      <c r="A114" s="102" t="str">
        <f>VLOOKUP(E114,'LISTADO ATM'!$A$2:$C$895,3,0)</f>
        <v>DISTRITO NACIONAL</v>
      </c>
      <c r="B114" s="111">
        <v>335776245</v>
      </c>
      <c r="C114" s="103">
        <v>44225.644571759258</v>
      </c>
      <c r="D114" s="102" t="s">
        <v>2477</v>
      </c>
      <c r="E114" s="99">
        <v>976</v>
      </c>
      <c r="F114" s="84" t="str">
        <f>VLOOKUP(E114,VIP!$A$2:$O11491,2,0)</f>
        <v>DRBR24W</v>
      </c>
      <c r="G114" s="98" t="str">
        <f>VLOOKUP(E114,'LISTADO ATM'!$A$2:$B$894,2,0)</f>
        <v xml:space="preserve">ATM Oficina Diamond Plaza I </v>
      </c>
      <c r="H114" s="98" t="str">
        <f>VLOOKUP(E114,VIP!$A$2:$O16411,7,FALSE)</f>
        <v>Si</v>
      </c>
      <c r="I114" s="98" t="str">
        <f>VLOOKUP(E114,VIP!$A$2:$O8376,8,FALSE)</f>
        <v>Si</v>
      </c>
      <c r="J114" s="98" t="str">
        <f>VLOOKUP(E114,VIP!$A$2:$O8326,8,FALSE)</f>
        <v>Si</v>
      </c>
      <c r="K114" s="98" t="str">
        <f>VLOOKUP(E114,VIP!$A$2:$O11900,6,0)</f>
        <v>NO</v>
      </c>
      <c r="L114" s="106" t="s">
        <v>2430</v>
      </c>
      <c r="M114" s="123" t="s">
        <v>2509</v>
      </c>
      <c r="N114" s="104" t="s">
        <v>2481</v>
      </c>
      <c r="O114" s="102" t="s">
        <v>2482</v>
      </c>
      <c r="P114" s="102"/>
      <c r="Q114" s="125" t="s">
        <v>2538</v>
      </c>
    </row>
    <row r="115" spans="1:17" s="86" customFormat="1" ht="18" x14ac:dyDescent="0.25">
      <c r="A115" s="102" t="str">
        <f>VLOOKUP(E115,'LISTADO ATM'!$A$2:$C$895,3,0)</f>
        <v>DISTRITO NACIONAL</v>
      </c>
      <c r="B115" s="111">
        <v>335776257</v>
      </c>
      <c r="C115" s="103">
        <v>44225.648726851854</v>
      </c>
      <c r="D115" s="102" t="s">
        <v>2477</v>
      </c>
      <c r="E115" s="99">
        <v>784</v>
      </c>
      <c r="F115" s="84" t="str">
        <f>VLOOKUP(E115,VIP!$A$2:$O11490,2,0)</f>
        <v>DRBR762</v>
      </c>
      <c r="G115" s="98" t="str">
        <f>VLOOKUP(E115,'LISTADO ATM'!$A$2:$B$894,2,0)</f>
        <v xml:space="preserve">ATM Tribunal Superior Electoral </v>
      </c>
      <c r="H115" s="98" t="str">
        <f>VLOOKUP(E115,VIP!$A$2:$O16410,7,FALSE)</f>
        <v>Si</v>
      </c>
      <c r="I115" s="98" t="str">
        <f>VLOOKUP(E115,VIP!$A$2:$O8375,8,FALSE)</f>
        <v>Si</v>
      </c>
      <c r="J115" s="98" t="str">
        <f>VLOOKUP(E115,VIP!$A$2:$O8325,8,FALSE)</f>
        <v>Si</v>
      </c>
      <c r="K115" s="98" t="str">
        <f>VLOOKUP(E115,VIP!$A$2:$O11899,6,0)</f>
        <v>NO</v>
      </c>
      <c r="L115" s="106" t="s">
        <v>2430</v>
      </c>
      <c r="M115" s="123" t="s">
        <v>2509</v>
      </c>
      <c r="N115" s="104" t="s">
        <v>2481</v>
      </c>
      <c r="O115" s="102" t="s">
        <v>2482</v>
      </c>
      <c r="P115" s="102"/>
      <c r="Q115" s="123" t="s">
        <v>2519</v>
      </c>
    </row>
    <row r="116" spans="1:17" s="86" customFormat="1" ht="18" x14ac:dyDescent="0.25">
      <c r="A116" s="102" t="str">
        <f>VLOOKUP(E116,'LISTADO ATM'!$A$2:$C$895,3,0)</f>
        <v>DISTRITO NACIONAL</v>
      </c>
      <c r="B116" s="111">
        <v>335776283</v>
      </c>
      <c r="C116" s="103">
        <v>44225.661851851852</v>
      </c>
      <c r="D116" s="102" t="s">
        <v>2477</v>
      </c>
      <c r="E116" s="99">
        <v>710</v>
      </c>
      <c r="F116" s="84" t="str">
        <f>VLOOKUP(E116,VIP!$A$2:$O11487,2,0)</f>
        <v>DRBR506</v>
      </c>
      <c r="G116" s="98" t="str">
        <f>VLOOKUP(E116,'LISTADO ATM'!$A$2:$B$894,2,0)</f>
        <v xml:space="preserve">ATM S/M Soberano </v>
      </c>
      <c r="H116" s="98" t="str">
        <f>VLOOKUP(E116,VIP!$A$2:$O16407,7,FALSE)</f>
        <v>Si</v>
      </c>
      <c r="I116" s="98" t="str">
        <f>VLOOKUP(E116,VIP!$A$2:$O8372,8,FALSE)</f>
        <v>Si</v>
      </c>
      <c r="J116" s="98" t="str">
        <f>VLOOKUP(E116,VIP!$A$2:$O8322,8,FALSE)</f>
        <v>Si</v>
      </c>
      <c r="K116" s="98" t="str">
        <f>VLOOKUP(E116,VIP!$A$2:$O11896,6,0)</f>
        <v>NO</v>
      </c>
      <c r="L116" s="106" t="s">
        <v>2430</v>
      </c>
      <c r="M116" s="123" t="s">
        <v>2509</v>
      </c>
      <c r="N116" s="104" t="s">
        <v>2481</v>
      </c>
      <c r="O116" s="102" t="s">
        <v>2482</v>
      </c>
      <c r="P116" s="102"/>
      <c r="Q116" s="123" t="s">
        <v>2519</v>
      </c>
    </row>
    <row r="117" spans="1:17" ht="18" x14ac:dyDescent="0.25">
      <c r="A117" s="102" t="str">
        <f>VLOOKUP(E117,'LISTADO ATM'!$A$2:$C$895,3,0)</f>
        <v>DISTRITO NACIONAL</v>
      </c>
      <c r="B117" s="111">
        <v>335776382</v>
      </c>
      <c r="C117" s="103">
        <v>44225.70585648148</v>
      </c>
      <c r="D117" s="102" t="s">
        <v>2477</v>
      </c>
      <c r="E117" s="99">
        <v>20</v>
      </c>
      <c r="F117" s="84" t="str">
        <f>VLOOKUP(E117,VIP!$A$2:$O11486,2,0)</f>
        <v>DRBR049</v>
      </c>
      <c r="G117" s="98" t="str">
        <f>VLOOKUP(E117,'LISTADO ATM'!$A$2:$B$894,2,0)</f>
        <v>ATM S/M Aprezio Las Palmas</v>
      </c>
      <c r="H117" s="98" t="str">
        <f>VLOOKUP(E117,VIP!$A$2:$O16406,7,FALSE)</f>
        <v>Si</v>
      </c>
      <c r="I117" s="98" t="str">
        <f>VLOOKUP(E117,VIP!$A$2:$O8371,8,FALSE)</f>
        <v>Si</v>
      </c>
      <c r="J117" s="98" t="str">
        <f>VLOOKUP(E117,VIP!$A$2:$O8321,8,FALSE)</f>
        <v>Si</v>
      </c>
      <c r="K117" s="98" t="str">
        <f>VLOOKUP(E117,VIP!$A$2:$O11895,6,0)</f>
        <v>NO</v>
      </c>
      <c r="L117" s="106" t="s">
        <v>2430</v>
      </c>
      <c r="M117" s="123" t="s">
        <v>2509</v>
      </c>
      <c r="N117" s="104" t="s">
        <v>2481</v>
      </c>
      <c r="O117" s="102" t="s">
        <v>2482</v>
      </c>
      <c r="P117" s="102"/>
      <c r="Q117" s="125" t="s">
        <v>2539</v>
      </c>
    </row>
    <row r="118" spans="1:17" ht="18" x14ac:dyDescent="0.25">
      <c r="A118" s="102" t="str">
        <f>VLOOKUP(E118,'LISTADO ATM'!$A$2:$C$895,3,0)</f>
        <v>DISTRITO NACIONAL</v>
      </c>
      <c r="B118" s="111">
        <v>335776388</v>
      </c>
      <c r="C118" s="103">
        <v>44225.707916666666</v>
      </c>
      <c r="D118" s="102" t="s">
        <v>2477</v>
      </c>
      <c r="E118" s="99">
        <v>147</v>
      </c>
      <c r="F118" s="84" t="str">
        <f>VLOOKUP(E118,VIP!$A$2:$O11485,2,0)</f>
        <v>DRBR147</v>
      </c>
      <c r="G118" s="98" t="str">
        <f>VLOOKUP(E118,'LISTADO ATM'!$A$2:$B$894,2,0)</f>
        <v xml:space="preserve">ATM Kiosco Megacentro I </v>
      </c>
      <c r="H118" s="98" t="str">
        <f>VLOOKUP(E118,VIP!$A$2:$O16405,7,FALSE)</f>
        <v>Si</v>
      </c>
      <c r="I118" s="98" t="str">
        <f>VLOOKUP(E118,VIP!$A$2:$O8370,8,FALSE)</f>
        <v>Si</v>
      </c>
      <c r="J118" s="98" t="str">
        <f>VLOOKUP(E118,VIP!$A$2:$O8320,8,FALSE)</f>
        <v>Si</v>
      </c>
      <c r="K118" s="98" t="str">
        <f>VLOOKUP(E118,VIP!$A$2:$O11894,6,0)</f>
        <v>NO</v>
      </c>
      <c r="L118" s="106" t="s">
        <v>2430</v>
      </c>
      <c r="M118" s="123" t="s">
        <v>2509</v>
      </c>
      <c r="N118" s="104" t="s">
        <v>2481</v>
      </c>
      <c r="O118" s="102" t="s">
        <v>2482</v>
      </c>
      <c r="P118" s="102"/>
      <c r="Q118" s="123" t="s">
        <v>2519</v>
      </c>
    </row>
    <row r="119" spans="1:17" ht="18" x14ac:dyDescent="0.25">
      <c r="A119" s="102" t="str">
        <f>VLOOKUP(E119,'LISTADO ATM'!$A$2:$C$895,3,0)</f>
        <v>NORTE</v>
      </c>
      <c r="B119" s="111">
        <v>335776515</v>
      </c>
      <c r="C119" s="103">
        <v>44225.868750000001</v>
      </c>
      <c r="D119" s="102" t="s">
        <v>2498</v>
      </c>
      <c r="E119" s="99">
        <v>307</v>
      </c>
      <c r="F119" s="84" t="str">
        <f>VLOOKUP(E119,VIP!$A$2:$O11460,2,0)</f>
        <v>DRBR307</v>
      </c>
      <c r="G119" s="98" t="str">
        <f>VLOOKUP(E119,'LISTADO ATM'!$A$2:$B$894,2,0)</f>
        <v>ATM Oficina Nagua II</v>
      </c>
      <c r="H119" s="98" t="str">
        <f>VLOOKUP(E119,VIP!$A$2:$O16380,7,FALSE)</f>
        <v>Si</v>
      </c>
      <c r="I119" s="98" t="str">
        <f>VLOOKUP(E119,VIP!$A$2:$O8345,8,FALSE)</f>
        <v>Si</v>
      </c>
      <c r="J119" s="98" t="str">
        <f>VLOOKUP(E119,VIP!$A$2:$O8295,8,FALSE)</f>
        <v>Si</v>
      </c>
      <c r="K119" s="98" t="str">
        <f>VLOOKUP(E119,VIP!$A$2:$O11869,6,0)</f>
        <v>SI</v>
      </c>
      <c r="L119" s="106" t="s">
        <v>2430</v>
      </c>
      <c r="M119" s="123" t="s">
        <v>2509</v>
      </c>
      <c r="N119" s="104" t="s">
        <v>2481</v>
      </c>
      <c r="O119" s="102" t="s">
        <v>2499</v>
      </c>
      <c r="P119" s="102"/>
      <c r="Q119" s="123" t="s">
        <v>2519</v>
      </c>
    </row>
    <row r="120" spans="1:17" ht="18" x14ac:dyDescent="0.25">
      <c r="A120" s="102" t="str">
        <f>VLOOKUP(E120,'LISTADO ATM'!$A$2:$C$895,3,0)</f>
        <v>DISTRITO NACIONAL</v>
      </c>
      <c r="B120" s="111">
        <v>335776516</v>
      </c>
      <c r="C120" s="103">
        <v>44225.880381944444</v>
      </c>
      <c r="D120" s="102" t="s">
        <v>2477</v>
      </c>
      <c r="E120" s="99">
        <v>698</v>
      </c>
      <c r="F120" s="84" t="str">
        <f>VLOOKUP(E120,VIP!$A$2:$O11490,2,0)</f>
        <v>DRBR698</v>
      </c>
      <c r="G120" s="98" t="str">
        <f>VLOOKUP(E120,'LISTADO ATM'!$A$2:$B$894,2,0)</f>
        <v>ATM Parador Bellamar</v>
      </c>
      <c r="H120" s="98" t="str">
        <f>VLOOKUP(E120,VIP!$A$2:$O16410,7,FALSE)</f>
        <v>Si</v>
      </c>
      <c r="I120" s="98" t="str">
        <f>VLOOKUP(E120,VIP!$A$2:$O8375,8,FALSE)</f>
        <v>Si</v>
      </c>
      <c r="J120" s="98" t="str">
        <f>VLOOKUP(E120,VIP!$A$2:$O8325,8,FALSE)</f>
        <v>Si</v>
      </c>
      <c r="K120" s="98" t="str">
        <f>VLOOKUP(E120,VIP!$A$2:$O11899,6,0)</f>
        <v>NO</v>
      </c>
      <c r="L120" s="106" t="s">
        <v>2430</v>
      </c>
      <c r="M120" s="123" t="s">
        <v>2509</v>
      </c>
      <c r="N120" s="104" t="s">
        <v>2481</v>
      </c>
      <c r="O120" s="102" t="s">
        <v>2482</v>
      </c>
      <c r="P120" s="102"/>
      <c r="Q120" s="123" t="s">
        <v>2519</v>
      </c>
    </row>
    <row r="121" spans="1:17" ht="18" x14ac:dyDescent="0.25">
      <c r="A121" s="102" t="str">
        <f>VLOOKUP(E121,'LISTADO ATM'!$A$2:$C$895,3,0)</f>
        <v>DISTRITO NACIONAL</v>
      </c>
      <c r="B121" s="111">
        <v>335776517</v>
      </c>
      <c r="C121" s="103">
        <v>44225.881689814814</v>
      </c>
      <c r="D121" s="102" t="s">
        <v>2477</v>
      </c>
      <c r="E121" s="99">
        <v>583</v>
      </c>
      <c r="F121" s="84" t="str">
        <f>VLOOKUP(E121,VIP!$A$2:$O11489,2,0)</f>
        <v>DRBR431</v>
      </c>
      <c r="G121" s="98" t="str">
        <f>VLOOKUP(E121,'LISTADO ATM'!$A$2:$B$894,2,0)</f>
        <v xml:space="preserve">ATM Ministerio Fuerzas Armadas I </v>
      </c>
      <c r="H121" s="98" t="str">
        <f>VLOOKUP(E121,VIP!$A$2:$O16409,7,FALSE)</f>
        <v>Si</v>
      </c>
      <c r="I121" s="98" t="str">
        <f>VLOOKUP(E121,VIP!$A$2:$O8374,8,FALSE)</f>
        <v>Si</v>
      </c>
      <c r="J121" s="98" t="str">
        <f>VLOOKUP(E121,VIP!$A$2:$O8324,8,FALSE)</f>
        <v>Si</v>
      </c>
      <c r="K121" s="98" t="str">
        <f>VLOOKUP(E121,VIP!$A$2:$O11898,6,0)</f>
        <v>NO</v>
      </c>
      <c r="L121" s="106" t="s">
        <v>2430</v>
      </c>
      <c r="M121" s="123" t="s">
        <v>2509</v>
      </c>
      <c r="N121" s="104" t="s">
        <v>2481</v>
      </c>
      <c r="O121" s="102" t="s">
        <v>2482</v>
      </c>
      <c r="P121" s="102"/>
      <c r="Q121" s="123" t="s">
        <v>2519</v>
      </c>
    </row>
    <row r="122" spans="1:17" ht="18" x14ac:dyDescent="0.25">
      <c r="A122" s="102" t="str">
        <f>VLOOKUP(E122,'LISTADO ATM'!$A$2:$C$895,3,0)</f>
        <v>DISTRITO NACIONAL</v>
      </c>
      <c r="B122" s="111">
        <v>335776520</v>
      </c>
      <c r="C122" s="103">
        <v>44225.888761574075</v>
      </c>
      <c r="D122" s="102" t="s">
        <v>2477</v>
      </c>
      <c r="E122" s="99">
        <v>908</v>
      </c>
      <c r="F122" s="84" t="str">
        <f>VLOOKUP(E122,VIP!$A$2:$O11486,2,0)</f>
        <v>DRBR16D</v>
      </c>
      <c r="G122" s="98" t="str">
        <f>VLOOKUP(E122,'LISTADO ATM'!$A$2:$B$894,2,0)</f>
        <v xml:space="preserve">ATM Oficina Plaza Botánika </v>
      </c>
      <c r="H122" s="98" t="str">
        <f>VLOOKUP(E122,VIP!$A$2:$O16406,7,FALSE)</f>
        <v>Si</v>
      </c>
      <c r="I122" s="98" t="str">
        <f>VLOOKUP(E122,VIP!$A$2:$O8371,8,FALSE)</f>
        <v>Si</v>
      </c>
      <c r="J122" s="98" t="str">
        <f>VLOOKUP(E122,VIP!$A$2:$O8321,8,FALSE)</f>
        <v>Si</v>
      </c>
      <c r="K122" s="98" t="str">
        <f>VLOOKUP(E122,VIP!$A$2:$O11895,6,0)</f>
        <v>NO</v>
      </c>
      <c r="L122" s="106" t="s">
        <v>2430</v>
      </c>
      <c r="M122" s="123" t="s">
        <v>2509</v>
      </c>
      <c r="N122" s="104" t="s">
        <v>2481</v>
      </c>
      <c r="O122" s="102" t="s">
        <v>2482</v>
      </c>
      <c r="P122" s="102"/>
      <c r="Q122" s="123" t="s">
        <v>2510</v>
      </c>
    </row>
    <row r="123" spans="1:17" ht="18" x14ac:dyDescent="0.25">
      <c r="A123" s="102" t="str">
        <f>VLOOKUP(E123,'LISTADO ATM'!$A$2:$C$895,3,0)</f>
        <v>DISTRITO NACIONAL</v>
      </c>
      <c r="B123" s="111">
        <v>335776525</v>
      </c>
      <c r="C123" s="103">
        <v>44225.901458333334</v>
      </c>
      <c r="D123" s="102" t="s">
        <v>2477</v>
      </c>
      <c r="E123" s="99">
        <v>12</v>
      </c>
      <c r="F123" s="84" t="str">
        <f>VLOOKUP(E123,VIP!$A$2:$O11481,2,0)</f>
        <v>DRBR012</v>
      </c>
      <c r="G123" s="98" t="str">
        <f>VLOOKUP(E123,'LISTADO ATM'!$A$2:$B$894,2,0)</f>
        <v xml:space="preserve">ATM Comercial Ganadera (San Isidro) </v>
      </c>
      <c r="H123" s="98" t="str">
        <f>VLOOKUP(E123,VIP!$A$2:$O16401,7,FALSE)</f>
        <v>Si</v>
      </c>
      <c r="I123" s="98" t="str">
        <f>VLOOKUP(E123,VIP!$A$2:$O8366,8,FALSE)</f>
        <v>No</v>
      </c>
      <c r="J123" s="98" t="str">
        <f>VLOOKUP(E123,VIP!$A$2:$O8316,8,FALSE)</f>
        <v>No</v>
      </c>
      <c r="K123" s="98" t="str">
        <f>VLOOKUP(E123,VIP!$A$2:$O11890,6,0)</f>
        <v>NO</v>
      </c>
      <c r="L123" s="106" t="s">
        <v>2430</v>
      </c>
      <c r="M123" s="123" t="s">
        <v>2509</v>
      </c>
      <c r="N123" s="104" t="s">
        <v>2481</v>
      </c>
      <c r="O123" s="102" t="s">
        <v>2482</v>
      </c>
      <c r="P123" s="102"/>
      <c r="Q123" s="123" t="s">
        <v>2519</v>
      </c>
    </row>
    <row r="124" spans="1:17" ht="18" x14ac:dyDescent="0.25">
      <c r="A124" s="102" t="str">
        <f>VLOOKUP(E124,'LISTADO ATM'!$A$2:$C$895,3,0)</f>
        <v>DISTRITO NACIONAL</v>
      </c>
      <c r="B124" s="111">
        <v>335776526</v>
      </c>
      <c r="C124" s="103">
        <v>44225.903090277781</v>
      </c>
      <c r="D124" s="102" t="s">
        <v>2477</v>
      </c>
      <c r="E124" s="99">
        <v>565</v>
      </c>
      <c r="F124" s="84" t="str">
        <f>VLOOKUP(E124,VIP!$A$2:$O11480,2,0)</f>
        <v>DRBR24H</v>
      </c>
      <c r="G124" s="98" t="str">
        <f>VLOOKUP(E124,'LISTADO ATM'!$A$2:$B$894,2,0)</f>
        <v xml:space="preserve">ATM S/M La Cadena Núñez de Cáceres </v>
      </c>
      <c r="H124" s="98" t="str">
        <f>VLOOKUP(E124,VIP!$A$2:$O16400,7,FALSE)</f>
        <v>Si</v>
      </c>
      <c r="I124" s="98" t="str">
        <f>VLOOKUP(E124,VIP!$A$2:$O8365,8,FALSE)</f>
        <v>Si</v>
      </c>
      <c r="J124" s="98" t="str">
        <f>VLOOKUP(E124,VIP!$A$2:$O8315,8,FALSE)</f>
        <v>Si</v>
      </c>
      <c r="K124" s="98" t="str">
        <f>VLOOKUP(E124,VIP!$A$2:$O11889,6,0)</f>
        <v>NO</v>
      </c>
      <c r="L124" s="106" t="s">
        <v>2430</v>
      </c>
      <c r="M124" s="123" t="s">
        <v>2509</v>
      </c>
      <c r="N124" s="104" t="s">
        <v>2481</v>
      </c>
      <c r="O124" s="102" t="s">
        <v>2482</v>
      </c>
      <c r="P124" s="102"/>
      <c r="Q124" s="123" t="s">
        <v>2519</v>
      </c>
    </row>
    <row r="125" spans="1:17" ht="18" x14ac:dyDescent="0.25">
      <c r="A125" s="102" t="str">
        <f>VLOOKUP(E125,'LISTADO ATM'!$A$2:$C$895,3,0)</f>
        <v>ESTE</v>
      </c>
      <c r="B125" s="111">
        <v>335776527</v>
      </c>
      <c r="C125" s="103">
        <v>44225.905162037037</v>
      </c>
      <c r="D125" s="102" t="s">
        <v>2477</v>
      </c>
      <c r="E125" s="99">
        <v>114</v>
      </c>
      <c r="F125" s="84" t="str">
        <f>VLOOKUP(E125,VIP!$A$2:$O11479,2,0)</f>
        <v>DRBR114</v>
      </c>
      <c r="G125" s="98" t="str">
        <f>VLOOKUP(E125,'LISTADO ATM'!$A$2:$B$894,2,0)</f>
        <v xml:space="preserve">ATM Oficina Hato Mayor </v>
      </c>
      <c r="H125" s="98" t="str">
        <f>VLOOKUP(E125,VIP!$A$2:$O16399,7,FALSE)</f>
        <v>Si</v>
      </c>
      <c r="I125" s="98" t="str">
        <f>VLOOKUP(E125,VIP!$A$2:$O8364,8,FALSE)</f>
        <v>Si</v>
      </c>
      <c r="J125" s="98" t="str">
        <f>VLOOKUP(E125,VIP!$A$2:$O8314,8,FALSE)</f>
        <v>Si</v>
      </c>
      <c r="K125" s="98" t="str">
        <f>VLOOKUP(E125,VIP!$A$2:$O11888,6,0)</f>
        <v>NO</v>
      </c>
      <c r="L125" s="106" t="s">
        <v>2430</v>
      </c>
      <c r="M125" s="123" t="s">
        <v>2509</v>
      </c>
      <c r="N125" s="104" t="s">
        <v>2481</v>
      </c>
      <c r="O125" s="102" t="s">
        <v>2482</v>
      </c>
      <c r="P125" s="102"/>
      <c r="Q125" s="123" t="s">
        <v>2519</v>
      </c>
    </row>
    <row r="126" spans="1:17" ht="18" x14ac:dyDescent="0.25">
      <c r="A126" s="102" t="str">
        <f>VLOOKUP(E126,'LISTADO ATM'!$A$2:$C$895,3,0)</f>
        <v>ESTE</v>
      </c>
      <c r="B126" s="111">
        <v>335776528</v>
      </c>
      <c r="C126" s="103">
        <v>44225.90724537037</v>
      </c>
      <c r="D126" s="102" t="s">
        <v>2477</v>
      </c>
      <c r="E126" s="99">
        <v>838</v>
      </c>
      <c r="F126" s="84" t="str">
        <f>VLOOKUP(E126,VIP!$A$2:$O11478,2,0)</f>
        <v>DRBR838</v>
      </c>
      <c r="G126" s="98" t="str">
        <f>VLOOKUP(E126,'LISTADO ATM'!$A$2:$B$894,2,0)</f>
        <v xml:space="preserve">ATM UNP Consuelo </v>
      </c>
      <c r="H126" s="98" t="str">
        <f>VLOOKUP(E126,VIP!$A$2:$O16398,7,FALSE)</f>
        <v>Si</v>
      </c>
      <c r="I126" s="98" t="str">
        <f>VLOOKUP(E126,VIP!$A$2:$O8363,8,FALSE)</f>
        <v>Si</v>
      </c>
      <c r="J126" s="98" t="str">
        <f>VLOOKUP(E126,VIP!$A$2:$O8313,8,FALSE)</f>
        <v>Si</v>
      </c>
      <c r="K126" s="98" t="str">
        <f>VLOOKUP(E126,VIP!$A$2:$O11887,6,0)</f>
        <v>NO</v>
      </c>
      <c r="L126" s="106" t="s">
        <v>2430</v>
      </c>
      <c r="M126" s="125" t="s">
        <v>2509</v>
      </c>
      <c r="N126" s="104" t="s">
        <v>2481</v>
      </c>
      <c r="O126" s="102" t="s">
        <v>2482</v>
      </c>
      <c r="P126" s="102"/>
      <c r="Q126" s="125" t="s">
        <v>2551</v>
      </c>
    </row>
    <row r="127" spans="1:17" ht="18" x14ac:dyDescent="0.25">
      <c r="A127" s="102" t="str">
        <f>VLOOKUP(E127,'LISTADO ATM'!$A$2:$C$895,3,0)</f>
        <v>NORTE</v>
      </c>
      <c r="B127" s="111">
        <v>335776529</v>
      </c>
      <c r="C127" s="103">
        <v>44225.909259259257</v>
      </c>
      <c r="D127" s="102" t="s">
        <v>2494</v>
      </c>
      <c r="E127" s="99">
        <v>746</v>
      </c>
      <c r="F127" s="84" t="str">
        <f>VLOOKUP(E127,VIP!$A$2:$O11477,2,0)</f>
        <v>DRBR156</v>
      </c>
      <c r="G127" s="98" t="str">
        <f>VLOOKUP(E127,'LISTADO ATM'!$A$2:$B$894,2,0)</f>
        <v xml:space="preserve">ATM Oficina Las Terrenas </v>
      </c>
      <c r="H127" s="98" t="str">
        <f>VLOOKUP(E127,VIP!$A$2:$O16397,7,FALSE)</f>
        <v>Si</v>
      </c>
      <c r="I127" s="98" t="str">
        <f>VLOOKUP(E127,VIP!$A$2:$O8362,8,FALSE)</f>
        <v>Si</v>
      </c>
      <c r="J127" s="98" t="str">
        <f>VLOOKUP(E127,VIP!$A$2:$O8312,8,FALSE)</f>
        <v>Si</v>
      </c>
      <c r="K127" s="98" t="str">
        <f>VLOOKUP(E127,VIP!$A$2:$O11886,6,0)</f>
        <v>SI</v>
      </c>
      <c r="L127" s="106" t="s">
        <v>2430</v>
      </c>
      <c r="M127" s="123" t="s">
        <v>2509</v>
      </c>
      <c r="N127" s="104" t="s">
        <v>2481</v>
      </c>
      <c r="O127" s="102" t="s">
        <v>2495</v>
      </c>
      <c r="P127" s="102"/>
      <c r="Q127" s="123" t="s">
        <v>2510</v>
      </c>
    </row>
    <row r="128" spans="1:17" ht="18" x14ac:dyDescent="0.25">
      <c r="A128" s="102" t="str">
        <f>VLOOKUP(E128,'LISTADO ATM'!$A$2:$C$895,3,0)</f>
        <v>SUR</v>
      </c>
      <c r="B128" s="111">
        <v>335776530</v>
      </c>
      <c r="C128" s="103">
        <v>44225.911041666666</v>
      </c>
      <c r="D128" s="102" t="s">
        <v>2477</v>
      </c>
      <c r="E128" s="99">
        <v>84</v>
      </c>
      <c r="F128" s="84" t="str">
        <f>VLOOKUP(E128,VIP!$A$2:$O11476,2,0)</f>
        <v>DRBR084</v>
      </c>
      <c r="G128" s="98" t="str">
        <f>VLOOKUP(E128,'LISTADO ATM'!$A$2:$B$894,2,0)</f>
        <v xml:space="preserve">ATM Oficina Multicentro Sirena San Cristóbal </v>
      </c>
      <c r="H128" s="98" t="str">
        <f>VLOOKUP(E128,VIP!$A$2:$O16396,7,FALSE)</f>
        <v>Si</v>
      </c>
      <c r="I128" s="98" t="str">
        <f>VLOOKUP(E128,VIP!$A$2:$O8361,8,FALSE)</f>
        <v>Si</v>
      </c>
      <c r="J128" s="98" t="str">
        <f>VLOOKUP(E128,VIP!$A$2:$O8311,8,FALSE)</f>
        <v>Si</v>
      </c>
      <c r="K128" s="98" t="str">
        <f>VLOOKUP(E128,VIP!$A$2:$O11885,6,0)</f>
        <v>SI</v>
      </c>
      <c r="L128" s="106" t="s">
        <v>2430</v>
      </c>
      <c r="M128" s="123" t="s">
        <v>2509</v>
      </c>
      <c r="N128" s="104" t="s">
        <v>2481</v>
      </c>
      <c r="O128" s="102" t="s">
        <v>2482</v>
      </c>
      <c r="P128" s="102"/>
      <c r="Q128" s="123" t="s">
        <v>2519</v>
      </c>
    </row>
    <row r="129" spans="1:17" ht="18" x14ac:dyDescent="0.25">
      <c r="A129" s="102" t="str">
        <f>VLOOKUP(E129,'LISTADO ATM'!$A$2:$C$895,3,0)</f>
        <v>DISTRITO NACIONAL</v>
      </c>
      <c r="B129" s="111">
        <v>335776531</v>
      </c>
      <c r="C129" s="103">
        <v>44225.912881944445</v>
      </c>
      <c r="D129" s="102" t="s">
        <v>2477</v>
      </c>
      <c r="E129" s="99">
        <v>192</v>
      </c>
      <c r="F129" s="84" t="str">
        <f>VLOOKUP(E129,VIP!$A$2:$O11475,2,0)</f>
        <v>DRBR192</v>
      </c>
      <c r="G129" s="98" t="str">
        <f>VLOOKUP(E129,'LISTADO ATM'!$A$2:$B$894,2,0)</f>
        <v xml:space="preserve">ATM Autobanco Luperón II </v>
      </c>
      <c r="H129" s="98" t="str">
        <f>VLOOKUP(E129,VIP!$A$2:$O16395,7,FALSE)</f>
        <v>Si</v>
      </c>
      <c r="I129" s="98" t="str">
        <f>VLOOKUP(E129,VIP!$A$2:$O8360,8,FALSE)</f>
        <v>Si</v>
      </c>
      <c r="J129" s="98" t="str">
        <f>VLOOKUP(E129,VIP!$A$2:$O8310,8,FALSE)</f>
        <v>Si</v>
      </c>
      <c r="K129" s="98" t="str">
        <f>VLOOKUP(E129,VIP!$A$2:$O11884,6,0)</f>
        <v>NO</v>
      </c>
      <c r="L129" s="106" t="s">
        <v>2430</v>
      </c>
      <c r="M129" s="123" t="s">
        <v>2509</v>
      </c>
      <c r="N129" s="104" t="s">
        <v>2481</v>
      </c>
      <c r="O129" s="102" t="s">
        <v>2482</v>
      </c>
      <c r="P129" s="102"/>
      <c r="Q129" s="123" t="s">
        <v>2519</v>
      </c>
    </row>
    <row r="130" spans="1:17" ht="18" x14ac:dyDescent="0.25">
      <c r="A130" s="102" t="str">
        <f>VLOOKUP(E130,'LISTADO ATM'!$A$2:$C$895,3,0)</f>
        <v>DISTRITO NACIONAL</v>
      </c>
      <c r="B130" s="111">
        <v>335776532</v>
      </c>
      <c r="C130" s="103">
        <v>44225.915509259263</v>
      </c>
      <c r="D130" s="102" t="s">
        <v>2477</v>
      </c>
      <c r="E130" s="99">
        <v>672</v>
      </c>
      <c r="F130" s="84" t="str">
        <f>VLOOKUP(E130,VIP!$A$2:$O11474,2,0)</f>
        <v>DRBR672</v>
      </c>
      <c r="G130" s="98" t="str">
        <f>VLOOKUP(E130,'LISTADO ATM'!$A$2:$B$894,2,0)</f>
        <v>ATM Destacamento Policía Nacional La Victoria</v>
      </c>
      <c r="H130" s="98" t="str">
        <f>VLOOKUP(E130,VIP!$A$2:$O16394,7,FALSE)</f>
        <v>Si</v>
      </c>
      <c r="I130" s="98" t="str">
        <f>VLOOKUP(E130,VIP!$A$2:$O8359,8,FALSE)</f>
        <v>Si</v>
      </c>
      <c r="J130" s="98" t="str">
        <f>VLOOKUP(E130,VIP!$A$2:$O8309,8,FALSE)</f>
        <v>Si</v>
      </c>
      <c r="K130" s="98" t="str">
        <f>VLOOKUP(E130,VIP!$A$2:$O11883,6,0)</f>
        <v>SI</v>
      </c>
      <c r="L130" s="106" t="s">
        <v>2430</v>
      </c>
      <c r="M130" s="123" t="s">
        <v>2509</v>
      </c>
      <c r="N130" s="104" t="s">
        <v>2481</v>
      </c>
      <c r="O130" s="102" t="s">
        <v>2482</v>
      </c>
      <c r="P130" s="102"/>
      <c r="Q130" s="125" t="s">
        <v>2552</v>
      </c>
    </row>
    <row r="131" spans="1:17" ht="18" x14ac:dyDescent="0.25">
      <c r="A131" s="102" t="str">
        <f>VLOOKUP(E131,'LISTADO ATM'!$A$2:$C$895,3,0)</f>
        <v>DISTRITO NACIONAL</v>
      </c>
      <c r="B131" s="111">
        <v>335776533</v>
      </c>
      <c r="C131" s="103">
        <v>44225.917500000003</v>
      </c>
      <c r="D131" s="102" t="s">
        <v>2477</v>
      </c>
      <c r="E131" s="99">
        <v>391</v>
      </c>
      <c r="F131" s="84" t="str">
        <f>VLOOKUP(E131,VIP!$A$2:$O11473,2,0)</f>
        <v>DRBR391</v>
      </c>
      <c r="G131" s="98" t="str">
        <f>VLOOKUP(E131,'LISTADO ATM'!$A$2:$B$894,2,0)</f>
        <v xml:space="preserve">ATM S/M Jumbo Luperón </v>
      </c>
      <c r="H131" s="98" t="str">
        <f>VLOOKUP(E131,VIP!$A$2:$O16393,7,FALSE)</f>
        <v>Si</v>
      </c>
      <c r="I131" s="98" t="str">
        <f>VLOOKUP(E131,VIP!$A$2:$O8358,8,FALSE)</f>
        <v>Si</v>
      </c>
      <c r="J131" s="98" t="str">
        <f>VLOOKUP(E131,VIP!$A$2:$O8308,8,FALSE)</f>
        <v>Si</v>
      </c>
      <c r="K131" s="98" t="str">
        <f>VLOOKUP(E131,VIP!$A$2:$O11882,6,0)</f>
        <v>NO</v>
      </c>
      <c r="L131" s="106" t="s">
        <v>2430</v>
      </c>
      <c r="M131" s="123" t="s">
        <v>2509</v>
      </c>
      <c r="N131" s="104" t="s">
        <v>2481</v>
      </c>
      <c r="O131" s="102" t="s">
        <v>2482</v>
      </c>
      <c r="P131" s="102"/>
      <c r="Q131" s="123" t="s">
        <v>2519</v>
      </c>
    </row>
    <row r="132" spans="1:17" ht="18" x14ac:dyDescent="0.25">
      <c r="A132" s="102" t="str">
        <f>VLOOKUP(E132,'LISTADO ATM'!$A$2:$C$895,3,0)</f>
        <v>DISTRITO NACIONAL</v>
      </c>
      <c r="B132" s="111">
        <v>335776534</v>
      </c>
      <c r="C132" s="103">
        <v>44225.918854166666</v>
      </c>
      <c r="D132" s="102" t="s">
        <v>2477</v>
      </c>
      <c r="E132" s="99">
        <v>629</v>
      </c>
      <c r="F132" s="84" t="str">
        <f>VLOOKUP(E132,VIP!$A$2:$O11472,2,0)</f>
        <v>DRBR24M</v>
      </c>
      <c r="G132" s="98" t="str">
        <f>VLOOKUP(E132,'LISTADO ATM'!$A$2:$B$894,2,0)</f>
        <v xml:space="preserve">ATM Oficina Americana Independencia I </v>
      </c>
      <c r="H132" s="98" t="str">
        <f>VLOOKUP(E132,VIP!$A$2:$O16392,7,FALSE)</f>
        <v>Si</v>
      </c>
      <c r="I132" s="98" t="str">
        <f>VLOOKUP(E132,VIP!$A$2:$O8357,8,FALSE)</f>
        <v>Si</v>
      </c>
      <c r="J132" s="98" t="str">
        <f>VLOOKUP(E132,VIP!$A$2:$O8307,8,FALSE)</f>
        <v>Si</v>
      </c>
      <c r="K132" s="98" t="str">
        <f>VLOOKUP(E132,VIP!$A$2:$O11881,6,0)</f>
        <v>SI</v>
      </c>
      <c r="L132" s="106" t="s">
        <v>2430</v>
      </c>
      <c r="M132" s="123" t="s">
        <v>2509</v>
      </c>
      <c r="N132" s="104" t="s">
        <v>2481</v>
      </c>
      <c r="O132" s="102" t="s">
        <v>2482</v>
      </c>
      <c r="P132" s="102"/>
      <c r="Q132" s="123" t="s">
        <v>2510</v>
      </c>
    </row>
    <row r="133" spans="1:17" ht="18" x14ac:dyDescent="0.25">
      <c r="A133" s="102" t="str">
        <f>VLOOKUP(E133,'LISTADO ATM'!$A$2:$C$895,3,0)</f>
        <v>DISTRITO NACIONAL</v>
      </c>
      <c r="B133" s="111">
        <v>335776536</v>
      </c>
      <c r="C133" s="103">
        <v>44225.926122685189</v>
      </c>
      <c r="D133" s="102" t="s">
        <v>2477</v>
      </c>
      <c r="E133" s="99">
        <v>436</v>
      </c>
      <c r="F133" s="84" t="str">
        <f>VLOOKUP(E133,VIP!$A$2:$O11470,2,0)</f>
        <v>DRBR436</v>
      </c>
      <c r="G133" s="98" t="str">
        <f>VLOOKUP(E133,'LISTADO ATM'!$A$2:$B$894,2,0)</f>
        <v xml:space="preserve">ATM Autobanco Torre II </v>
      </c>
      <c r="H133" s="98" t="str">
        <f>VLOOKUP(E133,VIP!$A$2:$O16390,7,FALSE)</f>
        <v>Si</v>
      </c>
      <c r="I133" s="98" t="str">
        <f>VLOOKUP(E133,VIP!$A$2:$O8355,8,FALSE)</f>
        <v>Si</v>
      </c>
      <c r="J133" s="98" t="str">
        <f>VLOOKUP(E133,VIP!$A$2:$O8305,8,FALSE)</f>
        <v>Si</v>
      </c>
      <c r="K133" s="98" t="str">
        <f>VLOOKUP(E133,VIP!$A$2:$O11879,6,0)</f>
        <v>SI</v>
      </c>
      <c r="L133" s="106" t="s">
        <v>2430</v>
      </c>
      <c r="M133" s="123" t="s">
        <v>2509</v>
      </c>
      <c r="N133" s="104" t="s">
        <v>2481</v>
      </c>
      <c r="O133" s="102" t="s">
        <v>2482</v>
      </c>
      <c r="P133" s="102"/>
      <c r="Q133" s="123" t="s">
        <v>2519</v>
      </c>
    </row>
    <row r="134" spans="1:17" ht="18" x14ac:dyDescent="0.25">
      <c r="A134" s="102" t="str">
        <f>VLOOKUP(E134,'LISTADO ATM'!$A$2:$C$895,3,0)</f>
        <v>DISTRITO NACIONAL</v>
      </c>
      <c r="B134" s="111">
        <v>335776538</v>
      </c>
      <c r="C134" s="103">
        <v>44225.931250000001</v>
      </c>
      <c r="D134" s="102" t="s">
        <v>2477</v>
      </c>
      <c r="E134" s="99">
        <v>326</v>
      </c>
      <c r="F134" s="84" t="str">
        <f>VLOOKUP(E134,VIP!$A$2:$O11468,2,0)</f>
        <v>DRBR326</v>
      </c>
      <c r="G134" s="98" t="str">
        <f>VLOOKUP(E134,'LISTADO ATM'!$A$2:$B$894,2,0)</f>
        <v>ATM Autoservicio Jiménez Moya II</v>
      </c>
      <c r="H134" s="98" t="str">
        <f>VLOOKUP(E134,VIP!$A$2:$O16388,7,FALSE)</f>
        <v>Si</v>
      </c>
      <c r="I134" s="98" t="str">
        <f>VLOOKUP(E134,VIP!$A$2:$O8353,8,FALSE)</f>
        <v>Si</v>
      </c>
      <c r="J134" s="98" t="str">
        <f>VLOOKUP(E134,VIP!$A$2:$O8303,8,FALSE)</f>
        <v>Si</v>
      </c>
      <c r="K134" s="98" t="str">
        <f>VLOOKUP(E134,VIP!$A$2:$O11877,6,0)</f>
        <v>NO</v>
      </c>
      <c r="L134" s="106" t="s">
        <v>2430</v>
      </c>
      <c r="M134" s="123" t="s">
        <v>2509</v>
      </c>
      <c r="N134" s="104" t="s">
        <v>2481</v>
      </c>
      <c r="O134" s="102" t="s">
        <v>2482</v>
      </c>
      <c r="P134" s="102"/>
      <c r="Q134" s="123" t="s">
        <v>2510</v>
      </c>
    </row>
    <row r="135" spans="1:17" ht="18" x14ac:dyDescent="0.25">
      <c r="A135" s="102" t="str">
        <f>VLOOKUP(E135,'LISTADO ATM'!$A$2:$C$895,3,0)</f>
        <v>SUR</v>
      </c>
      <c r="B135" s="111">
        <v>335776567</v>
      </c>
      <c r="C135" s="103">
        <v>44226.249131944445</v>
      </c>
      <c r="D135" s="102" t="s">
        <v>2477</v>
      </c>
      <c r="E135" s="99">
        <v>783</v>
      </c>
      <c r="F135" s="84" t="str">
        <f>VLOOKUP(E135,VIP!$A$2:$O11464,2,0)</f>
        <v>DRBR303</v>
      </c>
      <c r="G135" s="98" t="str">
        <f>VLOOKUP(E135,'LISTADO ATM'!$A$2:$B$894,2,0)</f>
        <v xml:space="preserve">ATM Autobanco Alfa y Omega (Barahona) </v>
      </c>
      <c r="H135" s="98" t="str">
        <f>VLOOKUP(E135,VIP!$A$2:$O16384,7,FALSE)</f>
        <v>Si</v>
      </c>
      <c r="I135" s="98" t="str">
        <f>VLOOKUP(E135,VIP!$A$2:$O8349,8,FALSE)</f>
        <v>Si</v>
      </c>
      <c r="J135" s="98" t="str">
        <f>VLOOKUP(E135,VIP!$A$2:$O8299,8,FALSE)</f>
        <v>Si</v>
      </c>
      <c r="K135" s="98" t="str">
        <f>VLOOKUP(E135,VIP!$A$2:$O11873,6,0)</f>
        <v>NO</v>
      </c>
      <c r="L135" s="106" t="s">
        <v>2430</v>
      </c>
      <c r="M135" s="123" t="s">
        <v>2509</v>
      </c>
      <c r="N135" s="104" t="s">
        <v>2481</v>
      </c>
      <c r="O135" s="102" t="s">
        <v>2482</v>
      </c>
      <c r="P135" s="105"/>
      <c r="Q135" s="123" t="s">
        <v>2510</v>
      </c>
    </row>
    <row r="136" spans="1:17" ht="18" x14ac:dyDescent="0.25">
      <c r="A136" s="102" t="str">
        <f>VLOOKUP(E136,'LISTADO ATM'!$A$2:$C$895,3,0)</f>
        <v>NORTE</v>
      </c>
      <c r="B136" s="111">
        <v>335776568</v>
      </c>
      <c r="C136" s="103">
        <v>44226.266574074078</v>
      </c>
      <c r="D136" s="102" t="s">
        <v>2498</v>
      </c>
      <c r="E136" s="99">
        <v>157</v>
      </c>
      <c r="F136" s="84" t="str">
        <f>VLOOKUP(E136,VIP!$A$2:$O11463,2,0)</f>
        <v>DRBR157</v>
      </c>
      <c r="G136" s="98" t="str">
        <f>VLOOKUP(E136,'LISTADO ATM'!$A$2:$B$894,2,0)</f>
        <v xml:space="preserve">ATM Oficina Samaná </v>
      </c>
      <c r="H136" s="98" t="str">
        <f>VLOOKUP(E136,VIP!$A$2:$O16383,7,FALSE)</f>
        <v>Si</v>
      </c>
      <c r="I136" s="98" t="str">
        <f>VLOOKUP(E136,VIP!$A$2:$O8348,8,FALSE)</f>
        <v>Si</v>
      </c>
      <c r="J136" s="98" t="str">
        <f>VLOOKUP(E136,VIP!$A$2:$O8298,8,FALSE)</f>
        <v>Si</v>
      </c>
      <c r="K136" s="98" t="str">
        <f>VLOOKUP(E136,VIP!$A$2:$O11872,6,0)</f>
        <v>SI</v>
      </c>
      <c r="L136" s="106" t="s">
        <v>2430</v>
      </c>
      <c r="M136" s="123" t="s">
        <v>2509</v>
      </c>
      <c r="N136" s="104" t="s">
        <v>2481</v>
      </c>
      <c r="O136" s="102" t="s">
        <v>2499</v>
      </c>
      <c r="P136" s="105"/>
      <c r="Q136" s="123" t="s">
        <v>2510</v>
      </c>
    </row>
    <row r="137" spans="1:17" ht="18" x14ac:dyDescent="0.25">
      <c r="A137" s="102" t="str">
        <f>VLOOKUP(E137,'LISTADO ATM'!$A$2:$C$895,3,0)</f>
        <v>DISTRITO NACIONAL</v>
      </c>
      <c r="B137" s="111">
        <v>335776570</v>
      </c>
      <c r="C137" s="103">
        <v>44226.268958333334</v>
      </c>
      <c r="D137" s="102" t="s">
        <v>2477</v>
      </c>
      <c r="E137" s="99">
        <v>708</v>
      </c>
      <c r="F137" s="84" t="str">
        <f>VLOOKUP(E137,VIP!$A$2:$O11462,2,0)</f>
        <v>DRBR505</v>
      </c>
      <c r="G137" s="98" t="str">
        <f>VLOOKUP(E137,'LISTADO ATM'!$A$2:$B$894,2,0)</f>
        <v xml:space="preserve">ATM El Vestir De Hoy </v>
      </c>
      <c r="H137" s="98" t="str">
        <f>VLOOKUP(E137,VIP!$A$2:$O16382,7,FALSE)</f>
        <v>Si</v>
      </c>
      <c r="I137" s="98" t="str">
        <f>VLOOKUP(E137,VIP!$A$2:$O8347,8,FALSE)</f>
        <v>Si</v>
      </c>
      <c r="J137" s="98" t="str">
        <f>VLOOKUP(E137,VIP!$A$2:$O8297,8,FALSE)</f>
        <v>Si</v>
      </c>
      <c r="K137" s="98" t="str">
        <f>VLOOKUP(E137,VIP!$A$2:$O11871,6,0)</f>
        <v>NO</v>
      </c>
      <c r="L137" s="106" t="s">
        <v>2430</v>
      </c>
      <c r="M137" s="123" t="s">
        <v>2509</v>
      </c>
      <c r="N137" s="104" t="s">
        <v>2481</v>
      </c>
      <c r="O137" s="102" t="s">
        <v>2482</v>
      </c>
      <c r="P137" s="105"/>
      <c r="Q137" s="125" t="s">
        <v>2540</v>
      </c>
    </row>
    <row r="138" spans="1:17" ht="18" x14ac:dyDescent="0.25">
      <c r="A138" s="102" t="str">
        <f>VLOOKUP(E138,'LISTADO ATM'!$A$2:$C$895,3,0)</f>
        <v>SUR</v>
      </c>
      <c r="B138" s="111">
        <v>335776573</v>
      </c>
      <c r="C138" s="103">
        <v>44226.307997685188</v>
      </c>
      <c r="D138" s="102" t="s">
        <v>2477</v>
      </c>
      <c r="E138" s="99">
        <v>584</v>
      </c>
      <c r="F138" s="84" t="str">
        <f>VLOOKUP(E138,VIP!$A$2:$O11465,2,0)</f>
        <v>DRBR404</v>
      </c>
      <c r="G138" s="98" t="str">
        <f>VLOOKUP(E138,'LISTADO ATM'!$A$2:$B$894,2,0)</f>
        <v xml:space="preserve">ATM Oficina San Cristóbal I </v>
      </c>
      <c r="H138" s="98" t="str">
        <f>VLOOKUP(E138,VIP!$A$2:$O16385,7,FALSE)</f>
        <v>Si</v>
      </c>
      <c r="I138" s="98" t="str">
        <f>VLOOKUP(E138,VIP!$A$2:$O8350,8,FALSE)</f>
        <v>Si</v>
      </c>
      <c r="J138" s="98" t="str">
        <f>VLOOKUP(E138,VIP!$A$2:$O8300,8,FALSE)</f>
        <v>Si</v>
      </c>
      <c r="K138" s="98" t="str">
        <f>VLOOKUP(E138,VIP!$A$2:$O11874,6,0)</f>
        <v>SI</v>
      </c>
      <c r="L138" s="106" t="s">
        <v>2430</v>
      </c>
      <c r="M138" s="123" t="s">
        <v>2509</v>
      </c>
      <c r="N138" s="104" t="s">
        <v>2481</v>
      </c>
      <c r="O138" s="102" t="s">
        <v>2482</v>
      </c>
      <c r="P138" s="105"/>
      <c r="Q138" s="125" t="s">
        <v>2541</v>
      </c>
    </row>
    <row r="139" spans="1:17" ht="18" x14ac:dyDescent="0.25">
      <c r="A139" s="102" t="str">
        <f>VLOOKUP(E139,'LISTADO ATM'!$A$2:$C$895,3,0)</f>
        <v>SUR</v>
      </c>
      <c r="B139" s="111">
        <v>335776574</v>
      </c>
      <c r="C139" s="103">
        <v>44226.310532407406</v>
      </c>
      <c r="D139" s="102" t="s">
        <v>2477</v>
      </c>
      <c r="E139" s="99">
        <v>512</v>
      </c>
      <c r="F139" s="84" t="str">
        <f>VLOOKUP(E139,VIP!$A$2:$O11466,2,0)</f>
        <v>DRBR512</v>
      </c>
      <c r="G139" s="98" t="str">
        <f>VLOOKUP(E139,'LISTADO ATM'!$A$2:$B$894,2,0)</f>
        <v>ATM Plaza Jesús Ferreira</v>
      </c>
      <c r="H139" s="98" t="str">
        <f>VLOOKUP(E139,VIP!$A$2:$O16386,7,FALSE)</f>
        <v>N/A</v>
      </c>
      <c r="I139" s="98" t="str">
        <f>VLOOKUP(E139,VIP!$A$2:$O8351,8,FALSE)</f>
        <v>N/A</v>
      </c>
      <c r="J139" s="98" t="str">
        <f>VLOOKUP(E139,VIP!$A$2:$O8301,8,FALSE)</f>
        <v>N/A</v>
      </c>
      <c r="K139" s="98" t="str">
        <f>VLOOKUP(E139,VIP!$A$2:$O11875,6,0)</f>
        <v>N/A</v>
      </c>
      <c r="L139" s="106" t="s">
        <v>2430</v>
      </c>
      <c r="M139" s="123" t="s">
        <v>2509</v>
      </c>
      <c r="N139" s="104" t="s">
        <v>2481</v>
      </c>
      <c r="O139" s="102" t="s">
        <v>2482</v>
      </c>
      <c r="P139" s="105"/>
      <c r="Q139" s="125" t="s">
        <v>2538</v>
      </c>
    </row>
    <row r="140" spans="1:17" ht="18" x14ac:dyDescent="0.25">
      <c r="A140" s="102" t="str">
        <f>VLOOKUP(E140,'LISTADO ATM'!$A$2:$C$895,3,0)</f>
        <v>DISTRITO NACIONAL</v>
      </c>
      <c r="B140" s="111">
        <v>335776575</v>
      </c>
      <c r="C140" s="103">
        <v>44226.320081018515</v>
      </c>
      <c r="D140" s="102" t="s">
        <v>2477</v>
      </c>
      <c r="E140" s="99">
        <v>541</v>
      </c>
      <c r="F140" s="84" t="str">
        <f>VLOOKUP(E140,VIP!$A$2:$O11467,2,0)</f>
        <v>DRBR541</v>
      </c>
      <c r="G140" s="98" t="str">
        <f>VLOOKUP(E140,'LISTADO ATM'!$A$2:$B$894,2,0)</f>
        <v xml:space="preserve">ATM Oficina Sambil II </v>
      </c>
      <c r="H140" s="98" t="str">
        <f>VLOOKUP(E140,VIP!$A$2:$O16387,7,FALSE)</f>
        <v>Si</v>
      </c>
      <c r="I140" s="98" t="str">
        <f>VLOOKUP(E140,VIP!$A$2:$O8352,8,FALSE)</f>
        <v>Si</v>
      </c>
      <c r="J140" s="98" t="str">
        <f>VLOOKUP(E140,VIP!$A$2:$O8302,8,FALSE)</f>
        <v>Si</v>
      </c>
      <c r="K140" s="98" t="str">
        <f>VLOOKUP(E140,VIP!$A$2:$O11876,6,0)</f>
        <v>SI</v>
      </c>
      <c r="L140" s="106" t="s">
        <v>2430</v>
      </c>
      <c r="M140" s="123" t="s">
        <v>2509</v>
      </c>
      <c r="N140" s="104" t="s">
        <v>2481</v>
      </c>
      <c r="O140" s="102" t="s">
        <v>2482</v>
      </c>
      <c r="P140" s="105"/>
      <c r="Q140" s="123" t="s">
        <v>2519</v>
      </c>
    </row>
    <row r="141" spans="1:17" ht="18" x14ac:dyDescent="0.25">
      <c r="A141" s="102" t="str">
        <f>VLOOKUP(E141,'LISTADO ATM'!$A$2:$C$895,3,0)</f>
        <v>ESTE</v>
      </c>
      <c r="B141" s="111">
        <v>335776633</v>
      </c>
      <c r="C141" s="103">
        <v>44226.398946759262</v>
      </c>
      <c r="D141" s="102" t="s">
        <v>2477</v>
      </c>
      <c r="E141" s="99">
        <v>399</v>
      </c>
      <c r="F141" s="84" t="str">
        <f>VLOOKUP(E141,VIP!$A$2:$O11479,2,0)</f>
        <v>DRBR399</v>
      </c>
      <c r="G141" s="98" t="str">
        <f>VLOOKUP(E141,'LISTADO ATM'!$A$2:$B$894,2,0)</f>
        <v xml:space="preserve">ATM Oficina La Romana II </v>
      </c>
      <c r="H141" s="98" t="str">
        <f>VLOOKUP(E141,VIP!$A$2:$O16399,7,FALSE)</f>
        <v>Si</v>
      </c>
      <c r="I141" s="98" t="str">
        <f>VLOOKUP(E141,VIP!$A$2:$O8364,8,FALSE)</f>
        <v>Si</v>
      </c>
      <c r="J141" s="98" t="str">
        <f>VLOOKUP(E141,VIP!$A$2:$O8314,8,FALSE)</f>
        <v>Si</v>
      </c>
      <c r="K141" s="98" t="str">
        <f>VLOOKUP(E141,VIP!$A$2:$O11888,6,0)</f>
        <v>NO</v>
      </c>
      <c r="L141" s="106" t="s">
        <v>2430</v>
      </c>
      <c r="M141" s="123" t="s">
        <v>2509</v>
      </c>
      <c r="N141" s="104" t="s">
        <v>2481</v>
      </c>
      <c r="O141" s="102" t="s">
        <v>2482</v>
      </c>
      <c r="P141" s="105"/>
      <c r="Q141" s="125" t="s">
        <v>2538</v>
      </c>
    </row>
    <row r="142" spans="1:17" ht="18" x14ac:dyDescent="0.25">
      <c r="A142" s="102" t="str">
        <f>VLOOKUP(E142,'LISTADO ATM'!$A$2:$C$895,3,0)</f>
        <v>SUR</v>
      </c>
      <c r="B142" s="111">
        <v>335776642</v>
      </c>
      <c r="C142" s="103">
        <v>44226.404999999999</v>
      </c>
      <c r="D142" s="102" t="s">
        <v>2477</v>
      </c>
      <c r="E142" s="99">
        <v>592</v>
      </c>
      <c r="F142" s="84" t="str">
        <f>VLOOKUP(E142,VIP!$A$2:$O11480,2,0)</f>
        <v>DRBR081</v>
      </c>
      <c r="G142" s="98" t="str">
        <f>VLOOKUP(E142,'LISTADO ATM'!$A$2:$B$894,2,0)</f>
        <v xml:space="preserve">ATM Centro de Caja San Cristóbal I </v>
      </c>
      <c r="H142" s="98" t="str">
        <f>VLOOKUP(E142,VIP!$A$2:$O16400,7,FALSE)</f>
        <v>Si</v>
      </c>
      <c r="I142" s="98" t="str">
        <f>VLOOKUP(E142,VIP!$A$2:$O8365,8,FALSE)</f>
        <v>Si</v>
      </c>
      <c r="J142" s="98" t="str">
        <f>VLOOKUP(E142,VIP!$A$2:$O8315,8,FALSE)</f>
        <v>Si</v>
      </c>
      <c r="K142" s="98" t="str">
        <f>VLOOKUP(E142,VIP!$A$2:$O11889,6,0)</f>
        <v>SI</v>
      </c>
      <c r="L142" s="106" t="s">
        <v>2430</v>
      </c>
      <c r="M142" s="123" t="s">
        <v>2509</v>
      </c>
      <c r="N142" s="104" t="s">
        <v>2481</v>
      </c>
      <c r="O142" s="102" t="s">
        <v>2482</v>
      </c>
      <c r="P142" s="105"/>
      <c r="Q142" s="125" t="s">
        <v>2542</v>
      </c>
    </row>
    <row r="143" spans="1:17" ht="18" x14ac:dyDescent="0.25">
      <c r="A143" s="102" t="str">
        <f>VLOOKUP(E143,'LISTADO ATM'!$A$2:$C$895,3,0)</f>
        <v>DISTRITO NACIONAL</v>
      </c>
      <c r="B143" s="111">
        <v>335776651</v>
      </c>
      <c r="C143" s="103">
        <v>44226.409224537034</v>
      </c>
      <c r="D143" s="102" t="s">
        <v>2477</v>
      </c>
      <c r="E143" s="99">
        <v>793</v>
      </c>
      <c r="F143" s="84" t="str">
        <f>VLOOKUP(E143,VIP!$A$2:$O11482,2,0)</f>
        <v>DRBR793</v>
      </c>
      <c r="G143" s="98" t="str">
        <f>VLOOKUP(E143,'LISTADO ATM'!$A$2:$B$894,2,0)</f>
        <v xml:space="preserve">ATM Centro de Caja Agora Mall </v>
      </c>
      <c r="H143" s="98" t="str">
        <f>VLOOKUP(E143,VIP!$A$2:$O16402,7,FALSE)</f>
        <v>Si</v>
      </c>
      <c r="I143" s="98" t="str">
        <f>VLOOKUP(E143,VIP!$A$2:$O8367,8,FALSE)</f>
        <v>Si</v>
      </c>
      <c r="J143" s="98" t="str">
        <f>VLOOKUP(E143,VIP!$A$2:$O8317,8,FALSE)</f>
        <v>Si</v>
      </c>
      <c r="K143" s="98" t="str">
        <f>VLOOKUP(E143,VIP!$A$2:$O11891,6,0)</f>
        <v>NO</v>
      </c>
      <c r="L143" s="106" t="s">
        <v>2430</v>
      </c>
      <c r="M143" s="123" t="s">
        <v>2509</v>
      </c>
      <c r="N143" s="104" t="s">
        <v>2481</v>
      </c>
      <c r="O143" s="102" t="s">
        <v>2482</v>
      </c>
      <c r="P143" s="105"/>
      <c r="Q143" s="123" t="s">
        <v>2519</v>
      </c>
    </row>
    <row r="144" spans="1:17" ht="18" x14ac:dyDescent="0.25">
      <c r="A144" s="102" t="str">
        <f>VLOOKUP(E144,'LISTADO ATM'!$A$2:$C$895,3,0)</f>
        <v>DISTRITO NACIONAL</v>
      </c>
      <c r="B144" s="111">
        <v>335776673</v>
      </c>
      <c r="C144" s="103">
        <v>44226.416828703703</v>
      </c>
      <c r="D144" s="102" t="s">
        <v>2477</v>
      </c>
      <c r="E144" s="99">
        <v>617</v>
      </c>
      <c r="F144" s="84" t="str">
        <f>VLOOKUP(E144,VIP!$A$2:$O11485,2,0)</f>
        <v>DRBR617</v>
      </c>
      <c r="G144" s="98" t="str">
        <f>VLOOKUP(E144,'LISTADO ATM'!$A$2:$B$894,2,0)</f>
        <v xml:space="preserve">ATM Guardia Presidencial </v>
      </c>
      <c r="H144" s="98" t="str">
        <f>VLOOKUP(E144,VIP!$A$2:$O16405,7,FALSE)</f>
        <v>Si</v>
      </c>
      <c r="I144" s="98" t="str">
        <f>VLOOKUP(E144,VIP!$A$2:$O8370,8,FALSE)</f>
        <v>Si</v>
      </c>
      <c r="J144" s="98" t="str">
        <f>VLOOKUP(E144,VIP!$A$2:$O8320,8,FALSE)</f>
        <v>Si</v>
      </c>
      <c r="K144" s="98" t="str">
        <f>VLOOKUP(E144,VIP!$A$2:$O11894,6,0)</f>
        <v>NO</v>
      </c>
      <c r="L144" s="106" t="s">
        <v>2430</v>
      </c>
      <c r="M144" s="123" t="s">
        <v>2509</v>
      </c>
      <c r="N144" s="104" t="s">
        <v>2481</v>
      </c>
      <c r="O144" s="102" t="s">
        <v>2482</v>
      </c>
      <c r="P144" s="105"/>
      <c r="Q144" s="123" t="s">
        <v>2519</v>
      </c>
    </row>
    <row r="145" spans="1:17" ht="18" x14ac:dyDescent="0.25">
      <c r="A145" s="102" t="str">
        <f>VLOOKUP(E145,'LISTADO ATM'!$A$2:$C$895,3,0)</f>
        <v>SUR</v>
      </c>
      <c r="B145" s="111">
        <v>335776674</v>
      </c>
      <c r="C145" s="103">
        <v>44226.417824074073</v>
      </c>
      <c r="D145" s="102" t="s">
        <v>2477</v>
      </c>
      <c r="E145" s="99">
        <v>750</v>
      </c>
      <c r="F145" s="84" t="str">
        <f>VLOOKUP(E145,VIP!$A$2:$O11486,2,0)</f>
        <v>DRBR265</v>
      </c>
      <c r="G145" s="98" t="str">
        <f>VLOOKUP(E145,'LISTADO ATM'!$A$2:$B$894,2,0)</f>
        <v xml:space="preserve">ATM UNP Duvergé </v>
      </c>
      <c r="H145" s="98" t="str">
        <f>VLOOKUP(E145,VIP!$A$2:$O16406,7,FALSE)</f>
        <v>Si</v>
      </c>
      <c r="I145" s="98" t="str">
        <f>VLOOKUP(E145,VIP!$A$2:$O8371,8,FALSE)</f>
        <v>Si</v>
      </c>
      <c r="J145" s="98" t="str">
        <f>VLOOKUP(E145,VIP!$A$2:$O8321,8,FALSE)</f>
        <v>Si</v>
      </c>
      <c r="K145" s="98" t="str">
        <f>VLOOKUP(E145,VIP!$A$2:$O11895,6,0)</f>
        <v>SI</v>
      </c>
      <c r="L145" s="106" t="s">
        <v>2430</v>
      </c>
      <c r="M145" s="123" t="s">
        <v>2509</v>
      </c>
      <c r="N145" s="104" t="s">
        <v>2481</v>
      </c>
      <c r="O145" s="102" t="s">
        <v>2482</v>
      </c>
      <c r="P145" s="105"/>
      <c r="Q145" s="123" t="s">
        <v>2519</v>
      </c>
    </row>
    <row r="146" spans="1:17" ht="18" x14ac:dyDescent="0.25">
      <c r="A146" s="102" t="str">
        <f>VLOOKUP(E146,'LISTADO ATM'!$A$2:$C$895,3,0)</f>
        <v>DISTRITO NACIONAL</v>
      </c>
      <c r="B146" s="111">
        <v>335776684</v>
      </c>
      <c r="C146" s="103">
        <v>44226.426527777781</v>
      </c>
      <c r="D146" s="102" t="s">
        <v>2494</v>
      </c>
      <c r="E146" s="99">
        <v>791</v>
      </c>
      <c r="F146" s="84" t="str">
        <f>VLOOKUP(E146,VIP!$A$2:$O11489,2,0)</f>
        <v>DRBR791</v>
      </c>
      <c r="G146" s="98" t="str">
        <f>VLOOKUP(E146,'LISTADO ATM'!$A$2:$B$894,2,0)</f>
        <v xml:space="preserve">ATM Oficina Sans Soucí </v>
      </c>
      <c r="H146" s="98" t="str">
        <f>VLOOKUP(E146,VIP!$A$2:$O16409,7,FALSE)</f>
        <v>Si</v>
      </c>
      <c r="I146" s="98" t="str">
        <f>VLOOKUP(E146,VIP!$A$2:$O8374,8,FALSE)</f>
        <v>No</v>
      </c>
      <c r="J146" s="98" t="str">
        <f>VLOOKUP(E146,VIP!$A$2:$O8324,8,FALSE)</f>
        <v>No</v>
      </c>
      <c r="K146" s="98" t="str">
        <f>VLOOKUP(E146,VIP!$A$2:$O11898,6,0)</f>
        <v>NO</v>
      </c>
      <c r="L146" s="106" t="s">
        <v>2430</v>
      </c>
      <c r="M146" s="123" t="s">
        <v>2509</v>
      </c>
      <c r="N146" s="104" t="s">
        <v>2481</v>
      </c>
      <c r="O146" s="102" t="s">
        <v>2495</v>
      </c>
      <c r="P146" s="105"/>
      <c r="Q146" s="123" t="s">
        <v>2519</v>
      </c>
    </row>
    <row r="147" spans="1:17" ht="18" x14ac:dyDescent="0.25">
      <c r="A147" s="102" t="str">
        <f>VLOOKUP(E147,'LISTADO ATM'!$A$2:$C$895,3,0)</f>
        <v>ESTE</v>
      </c>
      <c r="B147" s="111">
        <v>335776686</v>
      </c>
      <c r="C147" s="103">
        <v>44226.428067129629</v>
      </c>
      <c r="D147" s="102" t="s">
        <v>2477</v>
      </c>
      <c r="E147" s="99">
        <v>27</v>
      </c>
      <c r="F147" s="84" t="str">
        <f>VLOOKUP(E147,VIP!$A$2:$O11490,2,0)</f>
        <v>DRBR027</v>
      </c>
      <c r="G147" s="98" t="str">
        <f>VLOOKUP(E147,'LISTADO ATM'!$A$2:$B$894,2,0)</f>
        <v>ATM Oficina El Seibo II</v>
      </c>
      <c r="H147" s="98" t="str">
        <f>VLOOKUP(E147,VIP!$A$2:$O16410,7,FALSE)</f>
        <v>Si</v>
      </c>
      <c r="I147" s="98" t="str">
        <f>VLOOKUP(E147,VIP!$A$2:$O8375,8,FALSE)</f>
        <v>Si</v>
      </c>
      <c r="J147" s="98" t="str">
        <f>VLOOKUP(E147,VIP!$A$2:$O8325,8,FALSE)</f>
        <v>Si</v>
      </c>
      <c r="K147" s="98" t="str">
        <f>VLOOKUP(E147,VIP!$A$2:$O11899,6,0)</f>
        <v>NO</v>
      </c>
      <c r="L147" s="106" t="s">
        <v>2430</v>
      </c>
      <c r="M147" s="123" t="s">
        <v>2509</v>
      </c>
      <c r="N147" s="104" t="s">
        <v>2481</v>
      </c>
      <c r="O147" s="102" t="s">
        <v>2482</v>
      </c>
      <c r="P147" s="105"/>
      <c r="Q147" s="123" t="s">
        <v>2519</v>
      </c>
    </row>
    <row r="148" spans="1:17" ht="18" x14ac:dyDescent="0.25">
      <c r="A148" s="102" t="str">
        <f>VLOOKUP(E148,'LISTADO ATM'!$A$2:$C$895,3,0)</f>
        <v>DISTRITO NACIONAL</v>
      </c>
      <c r="B148" s="111">
        <v>335776773</v>
      </c>
      <c r="C148" s="103">
        <v>44226.496377314812</v>
      </c>
      <c r="D148" s="102" t="s">
        <v>2477</v>
      </c>
      <c r="E148" s="99">
        <v>967</v>
      </c>
      <c r="F148" s="84" t="str">
        <f>VLOOKUP(E148,VIP!$A$2:$O11500,2,0)</f>
        <v>DRBR967</v>
      </c>
      <c r="G148" s="98" t="str">
        <f>VLOOKUP(E148,'LISTADO ATM'!$A$2:$B$894,2,0)</f>
        <v xml:space="preserve">ATM UNP Hiper Olé Autopista Duarte </v>
      </c>
      <c r="H148" s="98" t="str">
        <f>VLOOKUP(E148,VIP!$A$2:$O16420,7,FALSE)</f>
        <v>Si</v>
      </c>
      <c r="I148" s="98" t="str">
        <f>VLOOKUP(E148,VIP!$A$2:$O8385,8,FALSE)</f>
        <v>Si</v>
      </c>
      <c r="J148" s="98" t="str">
        <f>VLOOKUP(E148,VIP!$A$2:$O8335,8,FALSE)</f>
        <v>Si</v>
      </c>
      <c r="K148" s="98" t="str">
        <f>VLOOKUP(E148,VIP!$A$2:$O11909,6,0)</f>
        <v>NO</v>
      </c>
      <c r="L148" s="106" t="s">
        <v>2430</v>
      </c>
      <c r="M148" s="123" t="s">
        <v>2509</v>
      </c>
      <c r="N148" s="104" t="s">
        <v>2481</v>
      </c>
      <c r="O148" s="102" t="s">
        <v>2482</v>
      </c>
      <c r="P148" s="106"/>
      <c r="Q148" s="125" t="s">
        <v>2553</v>
      </c>
    </row>
    <row r="149" spans="1:17" ht="18" x14ac:dyDescent="0.25">
      <c r="A149" s="102" t="str">
        <f>VLOOKUP(E149,'LISTADO ATM'!$A$2:$C$895,3,0)</f>
        <v>NORTE</v>
      </c>
      <c r="B149" s="111">
        <v>335776778</v>
      </c>
      <c r="C149" s="103">
        <v>44226.498692129629</v>
      </c>
      <c r="D149" s="102" t="s">
        <v>2494</v>
      </c>
      <c r="E149" s="99">
        <v>396</v>
      </c>
      <c r="F149" s="84" t="str">
        <f>VLOOKUP(E149,VIP!$A$2:$O11502,2,0)</f>
        <v>DRBR396</v>
      </c>
      <c r="G149" s="98" t="str">
        <f>VLOOKUP(E149,'LISTADO ATM'!$A$2:$B$894,2,0)</f>
        <v xml:space="preserve">ATM Oficina Plaza Ulloa (La Fuente) </v>
      </c>
      <c r="H149" s="98" t="str">
        <f>VLOOKUP(E149,VIP!$A$2:$O16422,7,FALSE)</f>
        <v>Si</v>
      </c>
      <c r="I149" s="98" t="str">
        <f>VLOOKUP(E149,VIP!$A$2:$O8387,8,FALSE)</f>
        <v>Si</v>
      </c>
      <c r="J149" s="98" t="str">
        <f>VLOOKUP(E149,VIP!$A$2:$O8337,8,FALSE)</f>
        <v>Si</v>
      </c>
      <c r="K149" s="98" t="str">
        <f>VLOOKUP(E149,VIP!$A$2:$O11911,6,0)</f>
        <v>NO</v>
      </c>
      <c r="L149" s="106" t="s">
        <v>2430</v>
      </c>
      <c r="M149" s="123" t="s">
        <v>2509</v>
      </c>
      <c r="N149" s="104" t="s">
        <v>2481</v>
      </c>
      <c r="O149" s="102" t="s">
        <v>2495</v>
      </c>
      <c r="P149" s="106"/>
      <c r="Q149" s="125" t="s">
        <v>2541</v>
      </c>
    </row>
    <row r="150" spans="1:17" ht="18" x14ac:dyDescent="0.25">
      <c r="A150" s="102" t="str">
        <f>VLOOKUP(E150,'LISTADO ATM'!$A$2:$C$895,3,0)</f>
        <v>NORTE</v>
      </c>
      <c r="B150" s="111">
        <v>335776782</v>
      </c>
      <c r="C150" s="103">
        <v>44226.505543981482</v>
      </c>
      <c r="D150" s="102" t="s">
        <v>2494</v>
      </c>
      <c r="E150" s="99">
        <v>144</v>
      </c>
      <c r="F150" s="84" t="str">
        <f>VLOOKUP(E150,VIP!$A$2:$O11504,2,0)</f>
        <v>DRBR144</v>
      </c>
      <c r="G150" s="98" t="str">
        <f>VLOOKUP(E150,'LISTADO ATM'!$A$2:$B$894,2,0)</f>
        <v xml:space="preserve">ATM Oficina Villa Altagracia </v>
      </c>
      <c r="H150" s="98" t="str">
        <f>VLOOKUP(E150,VIP!$A$2:$O16424,7,FALSE)</f>
        <v>Si</v>
      </c>
      <c r="I150" s="98" t="str">
        <f>VLOOKUP(E150,VIP!$A$2:$O8389,8,FALSE)</f>
        <v>Si</v>
      </c>
      <c r="J150" s="98" t="str">
        <f>VLOOKUP(E150,VIP!$A$2:$O8339,8,FALSE)</f>
        <v>Si</v>
      </c>
      <c r="K150" s="98" t="str">
        <f>VLOOKUP(E150,VIP!$A$2:$O11913,6,0)</f>
        <v>SI</v>
      </c>
      <c r="L150" s="106" t="s">
        <v>2430</v>
      </c>
      <c r="M150" s="123" t="s">
        <v>2509</v>
      </c>
      <c r="N150" s="104" t="s">
        <v>2481</v>
      </c>
      <c r="O150" s="102" t="s">
        <v>2495</v>
      </c>
      <c r="P150" s="106"/>
      <c r="Q150" s="125" t="s">
        <v>2543</v>
      </c>
    </row>
    <row r="151" spans="1:17" ht="18" x14ac:dyDescent="0.25">
      <c r="A151" s="102" t="str">
        <f>VLOOKUP(E151,'LISTADO ATM'!$A$2:$C$895,3,0)</f>
        <v>NORTE</v>
      </c>
      <c r="B151" s="111">
        <v>335776792</v>
      </c>
      <c r="C151" s="103">
        <v>44226.515150462961</v>
      </c>
      <c r="D151" s="102" t="s">
        <v>2498</v>
      </c>
      <c r="E151" s="99">
        <v>990</v>
      </c>
      <c r="F151" s="84" t="str">
        <f>VLOOKUP(E151,VIP!$A$2:$O11505,2,0)</f>
        <v>DRBR742</v>
      </c>
      <c r="G151" s="98" t="str">
        <f>VLOOKUP(E151,'LISTADO ATM'!$A$2:$B$894,2,0)</f>
        <v xml:space="preserve">ATM Autoservicio Bonao II </v>
      </c>
      <c r="H151" s="98" t="str">
        <f>VLOOKUP(E151,VIP!$A$2:$O16425,7,FALSE)</f>
        <v>Si</v>
      </c>
      <c r="I151" s="98" t="str">
        <f>VLOOKUP(E151,VIP!$A$2:$O8390,8,FALSE)</f>
        <v>Si</v>
      </c>
      <c r="J151" s="98" t="str">
        <f>VLOOKUP(E151,VIP!$A$2:$O8340,8,FALSE)</f>
        <v>Si</v>
      </c>
      <c r="K151" s="98" t="str">
        <f>VLOOKUP(E151,VIP!$A$2:$O11914,6,0)</f>
        <v>NO</v>
      </c>
      <c r="L151" s="106" t="s">
        <v>2430</v>
      </c>
      <c r="M151" s="123" t="s">
        <v>2509</v>
      </c>
      <c r="N151" s="104" t="s">
        <v>2481</v>
      </c>
      <c r="O151" s="102" t="s">
        <v>2499</v>
      </c>
      <c r="P151" s="106"/>
      <c r="Q151" s="125" t="s">
        <v>2542</v>
      </c>
    </row>
    <row r="152" spans="1:17" ht="18" x14ac:dyDescent="0.25">
      <c r="A152" s="102" t="str">
        <f>VLOOKUP(E152,'LISTADO ATM'!$A$2:$C$895,3,0)</f>
        <v>DISTRITO NACIONAL</v>
      </c>
      <c r="B152" s="111">
        <v>335776807</v>
      </c>
      <c r="C152" s="103">
        <v>44226.527465277781</v>
      </c>
      <c r="D152" s="102" t="s">
        <v>2477</v>
      </c>
      <c r="E152" s="99">
        <v>823</v>
      </c>
      <c r="F152" s="84" t="str">
        <f>VLOOKUP(E152,VIP!$A$2:$O11506,2,0)</f>
        <v>DRBR823</v>
      </c>
      <c r="G152" s="98" t="str">
        <f>VLOOKUP(E152,'LISTADO ATM'!$A$2:$B$894,2,0)</f>
        <v xml:space="preserve">ATM UNP El Carril (Haina) </v>
      </c>
      <c r="H152" s="98" t="str">
        <f>VLOOKUP(E152,VIP!$A$2:$O16426,7,FALSE)</f>
        <v>Si</v>
      </c>
      <c r="I152" s="98" t="str">
        <f>VLOOKUP(E152,VIP!$A$2:$O8391,8,FALSE)</f>
        <v>Si</v>
      </c>
      <c r="J152" s="98" t="str">
        <f>VLOOKUP(E152,VIP!$A$2:$O8341,8,FALSE)</f>
        <v>Si</v>
      </c>
      <c r="K152" s="98" t="str">
        <f>VLOOKUP(E152,VIP!$A$2:$O11915,6,0)</f>
        <v>NO</v>
      </c>
      <c r="L152" s="106" t="s">
        <v>2430</v>
      </c>
      <c r="M152" s="123" t="s">
        <v>2509</v>
      </c>
      <c r="N152" s="104" t="s">
        <v>2481</v>
      </c>
      <c r="O152" s="102" t="s">
        <v>2482</v>
      </c>
      <c r="P152" s="106"/>
      <c r="Q152" s="125" t="s">
        <v>2544</v>
      </c>
    </row>
    <row r="153" spans="1:17" ht="18" x14ac:dyDescent="0.25">
      <c r="A153" s="102" t="str">
        <f>VLOOKUP(E153,'LISTADO ATM'!$A$2:$C$895,3,0)</f>
        <v>DISTRITO NACIONAL</v>
      </c>
      <c r="B153" s="111">
        <v>335776886</v>
      </c>
      <c r="C153" s="103">
        <v>44226.589097222219</v>
      </c>
      <c r="D153" s="102" t="s">
        <v>2477</v>
      </c>
      <c r="E153" s="99">
        <v>562</v>
      </c>
      <c r="F153" s="84" t="str">
        <f>VLOOKUP(E153,VIP!$A$2:$O11519,2,0)</f>
        <v>DRBR226</v>
      </c>
      <c r="G153" s="98" t="str">
        <f>VLOOKUP(E153,'LISTADO ATM'!$A$2:$B$894,2,0)</f>
        <v xml:space="preserve">ATM S/M Jumbo Carretera Mella </v>
      </c>
      <c r="H153" s="98" t="str">
        <f>VLOOKUP(E153,VIP!$A$2:$O16439,7,FALSE)</f>
        <v>Si</v>
      </c>
      <c r="I153" s="98" t="str">
        <f>VLOOKUP(E153,VIP!$A$2:$O8404,8,FALSE)</f>
        <v>Si</v>
      </c>
      <c r="J153" s="98" t="str">
        <f>VLOOKUP(E153,VIP!$A$2:$O8354,8,FALSE)</f>
        <v>Si</v>
      </c>
      <c r="K153" s="98" t="str">
        <f>VLOOKUP(E153,VIP!$A$2:$O11928,6,0)</f>
        <v>SI</v>
      </c>
      <c r="L153" s="106" t="s">
        <v>2430</v>
      </c>
      <c r="M153" s="123" t="s">
        <v>2509</v>
      </c>
      <c r="N153" s="104" t="s">
        <v>2481</v>
      </c>
      <c r="O153" s="102" t="s">
        <v>2482</v>
      </c>
      <c r="P153" s="106"/>
      <c r="Q153" s="125" t="s">
        <v>2545</v>
      </c>
    </row>
    <row r="154" spans="1:17" ht="18" x14ac:dyDescent="0.25">
      <c r="A154" s="102" t="str">
        <f>VLOOKUP(E154,'LISTADO ATM'!$A$2:$C$895,3,0)</f>
        <v>SUR</v>
      </c>
      <c r="B154" s="111">
        <v>335775478</v>
      </c>
      <c r="C154" s="103">
        <v>44225.378657407404</v>
      </c>
      <c r="D154" s="102" t="s">
        <v>2477</v>
      </c>
      <c r="E154" s="99">
        <v>44</v>
      </c>
      <c r="F154" s="84" t="str">
        <f>VLOOKUP(E154,VIP!$A$2:$O11465,2,0)</f>
        <v>DRBR044</v>
      </c>
      <c r="G154" s="98" t="str">
        <f>VLOOKUP(E154,'LISTADO ATM'!$A$2:$B$894,2,0)</f>
        <v xml:space="preserve">ATM Oficina Pedernales </v>
      </c>
      <c r="H154" s="98" t="str">
        <f>VLOOKUP(E154,VIP!$A$2:$O16385,7,FALSE)</f>
        <v>Si</v>
      </c>
      <c r="I154" s="98" t="str">
        <f>VLOOKUP(E154,VIP!$A$2:$O8350,8,FALSE)</f>
        <v>Si</v>
      </c>
      <c r="J154" s="98" t="str">
        <f>VLOOKUP(E154,VIP!$A$2:$O8300,8,FALSE)</f>
        <v>Si</v>
      </c>
      <c r="K154" s="98" t="str">
        <f>VLOOKUP(E154,VIP!$A$2:$O11874,6,0)</f>
        <v>SI</v>
      </c>
      <c r="L154" s="106" t="s">
        <v>2430</v>
      </c>
      <c r="M154" s="105" t="s">
        <v>2473</v>
      </c>
      <c r="N154" s="104" t="s">
        <v>2481</v>
      </c>
      <c r="O154" s="102" t="s">
        <v>2482</v>
      </c>
      <c r="P154" s="102"/>
      <c r="Q154" s="105" t="s">
        <v>2430</v>
      </c>
    </row>
    <row r="155" spans="1:17" ht="18" x14ac:dyDescent="0.25">
      <c r="A155" s="102" t="str">
        <f>VLOOKUP(E155,'LISTADO ATM'!$A$2:$C$895,3,0)</f>
        <v>DISTRITO NACIONAL</v>
      </c>
      <c r="B155" s="111">
        <v>335775838</v>
      </c>
      <c r="C155" s="103">
        <v>44225.474317129629</v>
      </c>
      <c r="D155" s="102" t="s">
        <v>2477</v>
      </c>
      <c r="E155" s="99">
        <v>24</v>
      </c>
      <c r="F155" s="84" t="str">
        <f>VLOOKUP(E155,VIP!$A$2:$O11481,2,0)</f>
        <v>DRBR024</v>
      </c>
      <c r="G155" s="98" t="str">
        <f>VLOOKUP(E155,'LISTADO ATM'!$A$2:$B$894,2,0)</f>
        <v xml:space="preserve">ATM Oficina Eusebio Manzueta </v>
      </c>
      <c r="H155" s="98" t="str">
        <f>VLOOKUP(E155,VIP!$A$2:$O16401,7,FALSE)</f>
        <v>No</v>
      </c>
      <c r="I155" s="98" t="str">
        <f>VLOOKUP(E155,VIP!$A$2:$O8366,8,FALSE)</f>
        <v>No</v>
      </c>
      <c r="J155" s="98" t="str">
        <f>VLOOKUP(E155,VIP!$A$2:$O8316,8,FALSE)</f>
        <v>No</v>
      </c>
      <c r="K155" s="98" t="str">
        <f>VLOOKUP(E155,VIP!$A$2:$O11890,6,0)</f>
        <v>NO</v>
      </c>
      <c r="L155" s="106" t="s">
        <v>2430</v>
      </c>
      <c r="M155" s="105" t="s">
        <v>2473</v>
      </c>
      <c r="N155" s="104" t="s">
        <v>2481</v>
      </c>
      <c r="O155" s="102" t="s">
        <v>2482</v>
      </c>
      <c r="P155" s="102"/>
      <c r="Q155" s="105" t="s">
        <v>2430</v>
      </c>
    </row>
    <row r="156" spans="1:17" ht="18" x14ac:dyDescent="0.25">
      <c r="A156" s="102" t="str">
        <f>VLOOKUP(E156,'LISTADO ATM'!$A$2:$C$895,3,0)</f>
        <v>NORTE</v>
      </c>
      <c r="B156" s="111">
        <v>335776237</v>
      </c>
      <c r="C156" s="103">
        <v>44225.641840277778</v>
      </c>
      <c r="D156" s="102" t="s">
        <v>2477</v>
      </c>
      <c r="E156" s="99">
        <v>851</v>
      </c>
      <c r="F156" s="84" t="str">
        <f>VLOOKUP(E156,VIP!$A$2:$O11492,2,0)</f>
        <v>DRBR851</v>
      </c>
      <c r="G156" s="98" t="str">
        <f>VLOOKUP(E156,'LISTADO ATM'!$A$2:$B$894,2,0)</f>
        <v xml:space="preserve">ATM Hospital Vinicio Calventi </v>
      </c>
      <c r="H156" s="98" t="str">
        <f>VLOOKUP(E156,VIP!$A$2:$O16412,7,FALSE)</f>
        <v>Si</v>
      </c>
      <c r="I156" s="98" t="str">
        <f>VLOOKUP(E156,VIP!$A$2:$O8377,8,FALSE)</f>
        <v>Si</v>
      </c>
      <c r="J156" s="98" t="str">
        <f>VLOOKUP(E156,VIP!$A$2:$O8327,8,FALSE)</f>
        <v>Si</v>
      </c>
      <c r="K156" s="98" t="str">
        <f>VLOOKUP(E156,VIP!$A$2:$O11901,6,0)</f>
        <v>NO</v>
      </c>
      <c r="L156" s="106" t="s">
        <v>2430</v>
      </c>
      <c r="M156" s="105" t="s">
        <v>2473</v>
      </c>
      <c r="N156" s="104" t="s">
        <v>2481</v>
      </c>
      <c r="O156" s="102" t="s">
        <v>2482</v>
      </c>
      <c r="P156" s="102"/>
      <c r="Q156" s="105" t="s">
        <v>2430</v>
      </c>
    </row>
    <row r="157" spans="1:17" ht="18" x14ac:dyDescent="0.25">
      <c r="A157" s="102" t="str">
        <f>VLOOKUP(E157,'LISTADO ATM'!$A$2:$C$895,3,0)</f>
        <v>DISTRITO NACIONAL</v>
      </c>
      <c r="B157" s="111">
        <v>335776262</v>
      </c>
      <c r="C157" s="103">
        <v>44225.650821759256</v>
      </c>
      <c r="D157" s="102" t="s">
        <v>2477</v>
      </c>
      <c r="E157" s="99">
        <v>569</v>
      </c>
      <c r="F157" s="84" t="str">
        <f>VLOOKUP(E157,VIP!$A$2:$O11489,2,0)</f>
        <v>DRBR03B</v>
      </c>
      <c r="G157" s="98" t="str">
        <f>VLOOKUP(E157,'LISTADO ATM'!$A$2:$B$894,2,0)</f>
        <v xml:space="preserve">ATM Superintendencia de Seguros </v>
      </c>
      <c r="H157" s="98" t="str">
        <f>VLOOKUP(E157,VIP!$A$2:$O16409,7,FALSE)</f>
        <v>Si</v>
      </c>
      <c r="I157" s="98" t="str">
        <f>VLOOKUP(E157,VIP!$A$2:$O8374,8,FALSE)</f>
        <v>Si</v>
      </c>
      <c r="J157" s="98" t="str">
        <f>VLOOKUP(E157,VIP!$A$2:$O8324,8,FALSE)</f>
        <v>Si</v>
      </c>
      <c r="K157" s="98" t="str">
        <f>VLOOKUP(E157,VIP!$A$2:$O11898,6,0)</f>
        <v>NO</v>
      </c>
      <c r="L157" s="106" t="s">
        <v>2430</v>
      </c>
      <c r="M157" s="105" t="s">
        <v>2473</v>
      </c>
      <c r="N157" s="104" t="s">
        <v>2481</v>
      </c>
      <c r="O157" s="102" t="s">
        <v>2482</v>
      </c>
      <c r="P157" s="102"/>
      <c r="Q157" s="105" t="s">
        <v>2430</v>
      </c>
    </row>
    <row r="158" spans="1:17" ht="18" x14ac:dyDescent="0.25">
      <c r="A158" s="102" t="str">
        <f>VLOOKUP(E158,'LISTADO ATM'!$A$2:$C$895,3,0)</f>
        <v>DISTRITO NACIONAL</v>
      </c>
      <c r="B158" s="111">
        <v>335776519</v>
      </c>
      <c r="C158" s="103">
        <v>44225.88726851852</v>
      </c>
      <c r="D158" s="102" t="s">
        <v>2477</v>
      </c>
      <c r="E158" s="99">
        <v>549</v>
      </c>
      <c r="F158" s="84" t="str">
        <f>VLOOKUP(E158,VIP!$A$2:$O11487,2,0)</f>
        <v>DRBR026</v>
      </c>
      <c r="G158" s="98" t="str">
        <f>VLOOKUP(E158,'LISTADO ATM'!$A$2:$B$894,2,0)</f>
        <v xml:space="preserve">ATM Ministerio de Turismo (Oficinas Gubernamentales) </v>
      </c>
      <c r="H158" s="98" t="str">
        <f>VLOOKUP(E158,VIP!$A$2:$O16407,7,FALSE)</f>
        <v>Si</v>
      </c>
      <c r="I158" s="98" t="str">
        <f>VLOOKUP(E158,VIP!$A$2:$O8372,8,FALSE)</f>
        <v>Si</v>
      </c>
      <c r="J158" s="98" t="str">
        <f>VLOOKUP(E158,VIP!$A$2:$O8322,8,FALSE)</f>
        <v>Si</v>
      </c>
      <c r="K158" s="98" t="str">
        <f>VLOOKUP(E158,VIP!$A$2:$O11896,6,0)</f>
        <v>NO</v>
      </c>
      <c r="L158" s="106" t="s">
        <v>2430</v>
      </c>
      <c r="M158" s="105" t="s">
        <v>2473</v>
      </c>
      <c r="N158" s="104" t="s">
        <v>2481</v>
      </c>
      <c r="O158" s="102" t="s">
        <v>2482</v>
      </c>
      <c r="P158" s="102"/>
      <c r="Q158" s="105" t="s">
        <v>2430</v>
      </c>
    </row>
    <row r="159" spans="1:17" ht="18" x14ac:dyDescent="0.25">
      <c r="A159" s="102" t="str">
        <f>VLOOKUP(E159,'LISTADO ATM'!$A$2:$C$895,3,0)</f>
        <v>DISTRITO NACIONAL</v>
      </c>
      <c r="B159" s="111">
        <v>335776522</v>
      </c>
      <c r="C159" s="103">
        <v>44225.89570601852</v>
      </c>
      <c r="D159" s="102" t="s">
        <v>2494</v>
      </c>
      <c r="E159" s="99">
        <v>354</v>
      </c>
      <c r="F159" s="84" t="str">
        <f>VLOOKUP(E159,VIP!$A$2:$O11484,2,0)</f>
        <v>DRBR354</v>
      </c>
      <c r="G159" s="98" t="str">
        <f>VLOOKUP(E159,'LISTADO ATM'!$A$2:$B$894,2,0)</f>
        <v xml:space="preserve">ATM Oficina Núñez de Cáceres II </v>
      </c>
      <c r="H159" s="98" t="str">
        <f>VLOOKUP(E159,VIP!$A$2:$O16404,7,FALSE)</f>
        <v>Si</v>
      </c>
      <c r="I159" s="98" t="str">
        <f>VLOOKUP(E159,VIP!$A$2:$O8369,8,FALSE)</f>
        <v>Si</v>
      </c>
      <c r="J159" s="98" t="str">
        <f>VLOOKUP(E159,VIP!$A$2:$O8319,8,FALSE)</f>
        <v>Si</v>
      </c>
      <c r="K159" s="98" t="str">
        <f>VLOOKUP(E159,VIP!$A$2:$O11893,6,0)</f>
        <v>NO</v>
      </c>
      <c r="L159" s="106" t="s">
        <v>2430</v>
      </c>
      <c r="M159" s="105" t="s">
        <v>2473</v>
      </c>
      <c r="N159" s="104" t="s">
        <v>2481</v>
      </c>
      <c r="O159" s="102" t="s">
        <v>2495</v>
      </c>
      <c r="P159" s="102"/>
      <c r="Q159" s="105" t="s">
        <v>2430</v>
      </c>
    </row>
    <row r="160" spans="1:17" ht="18" x14ac:dyDescent="0.25">
      <c r="A160" s="102" t="str">
        <f>VLOOKUP(E160,'LISTADO ATM'!$A$2:$C$895,3,0)</f>
        <v>DISTRITO NACIONAL</v>
      </c>
      <c r="B160" s="111">
        <v>335776523</v>
      </c>
      <c r="C160" s="103">
        <v>44225.897650462961</v>
      </c>
      <c r="D160" s="102" t="s">
        <v>2477</v>
      </c>
      <c r="E160" s="99">
        <v>563</v>
      </c>
      <c r="F160" s="84" t="str">
        <f>VLOOKUP(E160,VIP!$A$2:$O11483,2,0)</f>
        <v>DRBR233</v>
      </c>
      <c r="G160" s="98" t="str">
        <f>VLOOKUP(E160,'LISTADO ATM'!$A$2:$B$894,2,0)</f>
        <v xml:space="preserve">ATM Base Aérea San Isidro </v>
      </c>
      <c r="H160" s="98" t="str">
        <f>VLOOKUP(E160,VIP!$A$2:$O16403,7,FALSE)</f>
        <v>Si</v>
      </c>
      <c r="I160" s="98" t="str">
        <f>VLOOKUP(E160,VIP!$A$2:$O8368,8,FALSE)</f>
        <v>Si</v>
      </c>
      <c r="J160" s="98" t="str">
        <f>VLOOKUP(E160,VIP!$A$2:$O8318,8,FALSE)</f>
        <v>Si</v>
      </c>
      <c r="K160" s="98" t="str">
        <f>VLOOKUP(E160,VIP!$A$2:$O11892,6,0)</f>
        <v>NO</v>
      </c>
      <c r="L160" s="106" t="s">
        <v>2430</v>
      </c>
      <c r="M160" s="105" t="s">
        <v>2473</v>
      </c>
      <c r="N160" s="104" t="s">
        <v>2481</v>
      </c>
      <c r="O160" s="102" t="s">
        <v>2482</v>
      </c>
      <c r="P160" s="102"/>
      <c r="Q160" s="105" t="s">
        <v>2430</v>
      </c>
    </row>
    <row r="161" spans="1:17" ht="18" x14ac:dyDescent="0.25">
      <c r="A161" s="102" t="str">
        <f>VLOOKUP(E161,'LISTADO ATM'!$A$2:$C$895,3,0)</f>
        <v>SUR</v>
      </c>
      <c r="B161" s="111">
        <v>335776535</v>
      </c>
      <c r="C161" s="103">
        <v>44225.921643518515</v>
      </c>
      <c r="D161" s="102" t="s">
        <v>2477</v>
      </c>
      <c r="E161" s="99">
        <v>733</v>
      </c>
      <c r="F161" s="84" t="str">
        <f>VLOOKUP(E161,VIP!$A$2:$O11471,2,0)</f>
        <v>DRBR484</v>
      </c>
      <c r="G161" s="98" t="str">
        <f>VLOOKUP(E161,'LISTADO ATM'!$A$2:$B$894,2,0)</f>
        <v xml:space="preserve">ATM Zona Franca Perdenales </v>
      </c>
      <c r="H161" s="98" t="str">
        <f>VLOOKUP(E161,VIP!$A$2:$O16391,7,FALSE)</f>
        <v>Si</v>
      </c>
      <c r="I161" s="98" t="str">
        <f>VLOOKUP(E161,VIP!$A$2:$O8356,8,FALSE)</f>
        <v>Si</v>
      </c>
      <c r="J161" s="98" t="str">
        <f>VLOOKUP(E161,VIP!$A$2:$O8306,8,FALSE)</f>
        <v>Si</v>
      </c>
      <c r="K161" s="98" t="str">
        <f>VLOOKUP(E161,VIP!$A$2:$O11880,6,0)</f>
        <v>NO</v>
      </c>
      <c r="L161" s="106" t="s">
        <v>2430</v>
      </c>
      <c r="M161" s="105" t="s">
        <v>2473</v>
      </c>
      <c r="N161" s="104" t="s">
        <v>2481</v>
      </c>
      <c r="O161" s="102" t="s">
        <v>2482</v>
      </c>
      <c r="P161" s="102"/>
      <c r="Q161" s="105" t="s">
        <v>2430</v>
      </c>
    </row>
    <row r="162" spans="1:17" ht="18" x14ac:dyDescent="0.25">
      <c r="A162" s="102" t="str">
        <f>VLOOKUP(E162,'LISTADO ATM'!$A$2:$C$895,3,0)</f>
        <v>DISTRITO NACIONAL</v>
      </c>
      <c r="B162" s="111">
        <v>335776571</v>
      </c>
      <c r="C162" s="103">
        <v>44226.301736111112</v>
      </c>
      <c r="D162" s="102" t="s">
        <v>2477</v>
      </c>
      <c r="E162" s="99">
        <v>958</v>
      </c>
      <c r="F162" s="84" t="str">
        <f>VLOOKUP(E162,VIP!$A$2:$O11463,2,0)</f>
        <v>DRBR958</v>
      </c>
      <c r="G162" s="98" t="str">
        <f>VLOOKUP(E162,'LISTADO ATM'!$A$2:$B$894,2,0)</f>
        <v xml:space="preserve">ATM Olé Aut. San Isidro </v>
      </c>
      <c r="H162" s="98" t="str">
        <f>VLOOKUP(E162,VIP!$A$2:$O16383,7,FALSE)</f>
        <v>Si</v>
      </c>
      <c r="I162" s="98" t="str">
        <f>VLOOKUP(E162,VIP!$A$2:$O8348,8,FALSE)</f>
        <v>Si</v>
      </c>
      <c r="J162" s="98" t="str">
        <f>VLOOKUP(E162,VIP!$A$2:$O8298,8,FALSE)</f>
        <v>Si</v>
      </c>
      <c r="K162" s="98" t="str">
        <f>VLOOKUP(E162,VIP!$A$2:$O11872,6,0)</f>
        <v>NO</v>
      </c>
      <c r="L162" s="106" t="s">
        <v>2430</v>
      </c>
      <c r="M162" s="105" t="s">
        <v>2473</v>
      </c>
      <c r="N162" s="104" t="s">
        <v>2481</v>
      </c>
      <c r="O162" s="102" t="s">
        <v>2482</v>
      </c>
      <c r="P162" s="105"/>
      <c r="Q162" s="105" t="s">
        <v>2430</v>
      </c>
    </row>
    <row r="163" spans="1:17" ht="18" x14ac:dyDescent="0.25">
      <c r="A163" s="102" t="str">
        <f>VLOOKUP(E163,'LISTADO ATM'!$A$2:$C$895,3,0)</f>
        <v>DISTRITO NACIONAL</v>
      </c>
      <c r="B163" s="111">
        <v>335776679</v>
      </c>
      <c r="C163" s="103">
        <v>44226.421793981484</v>
      </c>
      <c r="D163" s="102" t="s">
        <v>2477</v>
      </c>
      <c r="E163" s="99">
        <v>554</v>
      </c>
      <c r="F163" s="84" t="str">
        <f>VLOOKUP(E163,VIP!$A$2:$O11488,2,0)</f>
        <v>DRBR011</v>
      </c>
      <c r="G163" s="98" t="str">
        <f>VLOOKUP(E163,'LISTADO ATM'!$A$2:$B$894,2,0)</f>
        <v xml:space="preserve">ATM Oficina Isabel La Católica I </v>
      </c>
      <c r="H163" s="98" t="str">
        <f>VLOOKUP(E163,VIP!$A$2:$O16408,7,FALSE)</f>
        <v>Si</v>
      </c>
      <c r="I163" s="98" t="str">
        <f>VLOOKUP(E163,VIP!$A$2:$O8373,8,FALSE)</f>
        <v>Si</v>
      </c>
      <c r="J163" s="98" t="str">
        <f>VLOOKUP(E163,VIP!$A$2:$O8323,8,FALSE)</f>
        <v>Si</v>
      </c>
      <c r="K163" s="98" t="str">
        <f>VLOOKUP(E163,VIP!$A$2:$O11897,6,0)</f>
        <v>NO</v>
      </c>
      <c r="L163" s="106" t="s">
        <v>2430</v>
      </c>
      <c r="M163" s="105" t="s">
        <v>2473</v>
      </c>
      <c r="N163" s="104" t="s">
        <v>2481</v>
      </c>
      <c r="O163" s="102" t="s">
        <v>2482</v>
      </c>
      <c r="P163" s="105"/>
      <c r="Q163" s="105" t="s">
        <v>2430</v>
      </c>
    </row>
    <row r="164" spans="1:17" ht="18" x14ac:dyDescent="0.25">
      <c r="A164" s="102" t="str">
        <f>VLOOKUP(E164,'LISTADO ATM'!$A$2:$C$895,3,0)</f>
        <v>DISTRITO NACIONAL</v>
      </c>
      <c r="B164" s="111">
        <v>335776780</v>
      </c>
      <c r="C164" s="103">
        <v>44226.502465277779</v>
      </c>
      <c r="D164" s="102" t="s">
        <v>2477</v>
      </c>
      <c r="E164" s="99">
        <v>2</v>
      </c>
      <c r="F164" s="84" t="str">
        <f>VLOOKUP(E164,VIP!$A$2:$O11503,2,0)</f>
        <v>DRBR002</v>
      </c>
      <c r="G164" s="98" t="str">
        <f>VLOOKUP(E164,'LISTADO ATM'!$A$2:$B$894,2,0)</f>
        <v>ATM Autoservicio Padre Castellano</v>
      </c>
      <c r="H164" s="98" t="str">
        <f>VLOOKUP(E164,VIP!$A$2:$O16423,7,FALSE)</f>
        <v>Si</v>
      </c>
      <c r="I164" s="98" t="str">
        <f>VLOOKUP(E164,VIP!$A$2:$O8388,8,FALSE)</f>
        <v>Si</v>
      </c>
      <c r="J164" s="98" t="str">
        <f>VLOOKUP(E164,VIP!$A$2:$O8338,8,FALSE)</f>
        <v>Si</v>
      </c>
      <c r="K164" s="98" t="str">
        <f>VLOOKUP(E164,VIP!$A$2:$O11912,6,0)</f>
        <v>NO</v>
      </c>
      <c r="L164" s="106" t="s">
        <v>2430</v>
      </c>
      <c r="M164" s="105" t="s">
        <v>2473</v>
      </c>
      <c r="N164" s="104" t="s">
        <v>2481</v>
      </c>
      <c r="O164" s="102" t="s">
        <v>2482</v>
      </c>
      <c r="P164" s="106"/>
      <c r="Q164" s="105" t="s">
        <v>2430</v>
      </c>
    </row>
    <row r="165" spans="1:17" ht="18" x14ac:dyDescent="0.25">
      <c r="A165" s="102" t="str">
        <f>VLOOKUP(E165,'LISTADO ATM'!$A$2:$C$895,3,0)</f>
        <v>DISTRITO NACIONAL</v>
      </c>
      <c r="B165" s="111">
        <v>335776887</v>
      </c>
      <c r="C165" s="103">
        <v>44226.591307870367</v>
      </c>
      <c r="D165" s="102" t="s">
        <v>2477</v>
      </c>
      <c r="E165" s="99">
        <v>394</v>
      </c>
      <c r="F165" s="84" t="str">
        <f>VLOOKUP(E165,VIP!$A$2:$O11520,2,0)</f>
        <v>DRBR394</v>
      </c>
      <c r="G165" s="98" t="str">
        <f>VLOOKUP(E165,'LISTADO ATM'!$A$2:$B$894,2,0)</f>
        <v xml:space="preserve">ATM Multicentro La Sirena Luperón </v>
      </c>
      <c r="H165" s="98" t="str">
        <f>VLOOKUP(E165,VIP!$A$2:$O16440,7,FALSE)</f>
        <v>Si</v>
      </c>
      <c r="I165" s="98" t="str">
        <f>VLOOKUP(E165,VIP!$A$2:$O8405,8,FALSE)</f>
        <v>Si</v>
      </c>
      <c r="J165" s="98" t="str">
        <f>VLOOKUP(E165,VIP!$A$2:$O8355,8,FALSE)</f>
        <v>Si</v>
      </c>
      <c r="K165" s="98" t="str">
        <f>VLOOKUP(E165,VIP!$A$2:$O11929,6,0)</f>
        <v>NO</v>
      </c>
      <c r="L165" s="106" t="s">
        <v>2430</v>
      </c>
      <c r="M165" s="105" t="s">
        <v>2473</v>
      </c>
      <c r="N165" s="104" t="s">
        <v>2481</v>
      </c>
      <c r="O165" s="102" t="s">
        <v>2482</v>
      </c>
      <c r="P165" s="106"/>
      <c r="Q165" s="105" t="s">
        <v>2430</v>
      </c>
    </row>
    <row r="166" spans="1:17" ht="18" x14ac:dyDescent="0.25">
      <c r="A166" s="102" t="str">
        <f>VLOOKUP(E166,'LISTADO ATM'!$A$2:$C$895,3,0)</f>
        <v>DISTRITO NACIONAL</v>
      </c>
      <c r="B166" s="111">
        <v>335776889</v>
      </c>
      <c r="C166" s="103">
        <v>44226.593773148146</v>
      </c>
      <c r="D166" s="102" t="s">
        <v>2477</v>
      </c>
      <c r="E166" s="99">
        <v>14</v>
      </c>
      <c r="F166" s="84" t="str">
        <f>VLOOKUP(E166,VIP!$A$2:$O11521,2,0)</f>
        <v>DRBR014</v>
      </c>
      <c r="G166" s="98" t="str">
        <f>VLOOKUP(E166,'LISTADO ATM'!$A$2:$B$894,2,0)</f>
        <v xml:space="preserve">ATM Oficina Aeropuerto Las Américas I </v>
      </c>
      <c r="H166" s="98" t="str">
        <f>VLOOKUP(E166,VIP!$A$2:$O16441,7,FALSE)</f>
        <v>Si</v>
      </c>
      <c r="I166" s="98" t="str">
        <f>VLOOKUP(E166,VIP!$A$2:$O8406,8,FALSE)</f>
        <v>Si</v>
      </c>
      <c r="J166" s="98" t="str">
        <f>VLOOKUP(E166,VIP!$A$2:$O8356,8,FALSE)</f>
        <v>Si</v>
      </c>
      <c r="K166" s="98" t="str">
        <f>VLOOKUP(E166,VIP!$A$2:$O11930,6,0)</f>
        <v>NO</v>
      </c>
      <c r="L166" s="106" t="s">
        <v>2430</v>
      </c>
      <c r="M166" s="105" t="s">
        <v>2473</v>
      </c>
      <c r="N166" s="104" t="s">
        <v>2481</v>
      </c>
      <c r="O166" s="102" t="s">
        <v>2482</v>
      </c>
      <c r="P166" s="106"/>
      <c r="Q166" s="105" t="s">
        <v>2430</v>
      </c>
    </row>
    <row r="167" spans="1:17" ht="18" x14ac:dyDescent="0.25">
      <c r="A167" s="102" t="str">
        <f>VLOOKUP(E167,'LISTADO ATM'!$A$2:$C$895,3,0)</f>
        <v>DISTRITO NACIONAL</v>
      </c>
      <c r="B167" s="111">
        <v>335776890</v>
      </c>
      <c r="C167" s="103">
        <v>44226.599143518521</v>
      </c>
      <c r="D167" s="102" t="s">
        <v>2477</v>
      </c>
      <c r="E167" s="99">
        <v>461</v>
      </c>
      <c r="F167" s="84" t="str">
        <f>VLOOKUP(E167,VIP!$A$2:$O11522,2,0)</f>
        <v>DRBR461</v>
      </c>
      <c r="G167" s="98" t="str">
        <f>VLOOKUP(E167,'LISTADO ATM'!$A$2:$B$894,2,0)</f>
        <v xml:space="preserve">ATM Autobanco Sarasota I </v>
      </c>
      <c r="H167" s="98" t="str">
        <f>VLOOKUP(E167,VIP!$A$2:$O16442,7,FALSE)</f>
        <v>Si</v>
      </c>
      <c r="I167" s="98" t="str">
        <f>VLOOKUP(E167,VIP!$A$2:$O8407,8,FALSE)</f>
        <v>Si</v>
      </c>
      <c r="J167" s="98" t="str">
        <f>VLOOKUP(E167,VIP!$A$2:$O8357,8,FALSE)</f>
        <v>Si</v>
      </c>
      <c r="K167" s="98" t="str">
        <f>VLOOKUP(E167,VIP!$A$2:$O11931,6,0)</f>
        <v>SI</v>
      </c>
      <c r="L167" s="106" t="s">
        <v>2430</v>
      </c>
      <c r="M167" s="105" t="s">
        <v>2473</v>
      </c>
      <c r="N167" s="104" t="s">
        <v>2481</v>
      </c>
      <c r="O167" s="102" t="s">
        <v>2482</v>
      </c>
      <c r="P167" s="106"/>
      <c r="Q167" s="105" t="s">
        <v>2430</v>
      </c>
    </row>
    <row r="168" spans="1:17" ht="18" x14ac:dyDescent="0.25">
      <c r="A168" s="102" t="str">
        <f>VLOOKUP(E168,'LISTADO ATM'!$A$2:$C$895,3,0)</f>
        <v>NORTE</v>
      </c>
      <c r="B168" s="111">
        <v>335776892</v>
      </c>
      <c r="C168" s="103">
        <v>44226.60193287037</v>
      </c>
      <c r="D168" s="102" t="s">
        <v>2498</v>
      </c>
      <c r="E168" s="99">
        <v>775</v>
      </c>
      <c r="F168" s="84" t="str">
        <f>VLOOKUP(E168,VIP!$A$2:$O11523,2,0)</f>
        <v>DRBR450</v>
      </c>
      <c r="G168" s="98" t="str">
        <f>VLOOKUP(E168,'LISTADO ATM'!$A$2:$B$894,2,0)</f>
        <v xml:space="preserve">ATM S/M Lilo (Montecristi) </v>
      </c>
      <c r="H168" s="98" t="str">
        <f>VLOOKUP(E168,VIP!$A$2:$O16443,7,FALSE)</f>
        <v>Si</v>
      </c>
      <c r="I168" s="98" t="str">
        <f>VLOOKUP(E168,VIP!$A$2:$O8408,8,FALSE)</f>
        <v>Si</v>
      </c>
      <c r="J168" s="98" t="str">
        <f>VLOOKUP(E168,VIP!$A$2:$O8358,8,FALSE)</f>
        <v>Si</v>
      </c>
      <c r="K168" s="98" t="str">
        <f>VLOOKUP(E168,VIP!$A$2:$O11932,6,0)</f>
        <v>NO</v>
      </c>
      <c r="L168" s="106" t="s">
        <v>2430</v>
      </c>
      <c r="M168" s="105" t="s">
        <v>2473</v>
      </c>
      <c r="N168" s="104" t="s">
        <v>2481</v>
      </c>
      <c r="O168" s="102" t="s">
        <v>2499</v>
      </c>
      <c r="P168" s="106"/>
      <c r="Q168" s="105" t="s">
        <v>2430</v>
      </c>
    </row>
    <row r="169" spans="1:17" ht="18" x14ac:dyDescent="0.25">
      <c r="A169" s="102" t="str">
        <f>VLOOKUP(E169,'LISTADO ATM'!$A$2:$C$895,3,0)</f>
        <v>DISTRITO NACIONAL</v>
      </c>
      <c r="B169" s="111">
        <v>335776894</v>
      </c>
      <c r="C169" s="103">
        <v>44226.63484953704</v>
      </c>
      <c r="D169" s="102" t="s">
        <v>2477</v>
      </c>
      <c r="E169" s="99">
        <v>387</v>
      </c>
      <c r="F169" s="84" t="str">
        <f>VLOOKUP(E169,VIP!$A$2:$O11525,2,0)</f>
        <v>DRBR387</v>
      </c>
      <c r="G169" s="98" t="str">
        <f>VLOOKUP(E169,'LISTADO ATM'!$A$2:$B$894,2,0)</f>
        <v xml:space="preserve">ATM S/M La Cadena San Vicente de Paul </v>
      </c>
      <c r="H169" s="98" t="str">
        <f>VLOOKUP(E169,VIP!$A$2:$O16445,7,FALSE)</f>
        <v>Si</v>
      </c>
      <c r="I169" s="98" t="str">
        <f>VLOOKUP(E169,VIP!$A$2:$O8410,8,FALSE)</f>
        <v>Si</v>
      </c>
      <c r="J169" s="98" t="str">
        <f>VLOOKUP(E169,VIP!$A$2:$O8360,8,FALSE)</f>
        <v>Si</v>
      </c>
      <c r="K169" s="98" t="str">
        <f>VLOOKUP(E169,VIP!$A$2:$O11934,6,0)</f>
        <v>NO</v>
      </c>
      <c r="L169" s="106" t="s">
        <v>2430</v>
      </c>
      <c r="M169" s="105" t="s">
        <v>2473</v>
      </c>
      <c r="N169" s="104" t="s">
        <v>2481</v>
      </c>
      <c r="O169" s="102" t="s">
        <v>2482</v>
      </c>
      <c r="P169" s="106"/>
      <c r="Q169" s="105" t="s">
        <v>2430</v>
      </c>
    </row>
    <row r="170" spans="1:17" ht="18" x14ac:dyDescent="0.25">
      <c r="A170" s="102" t="str">
        <f>VLOOKUP(E170,'LISTADO ATM'!$A$2:$C$895,3,0)</f>
        <v>DISTRITO NACIONAL</v>
      </c>
      <c r="B170" s="111">
        <v>335776895</v>
      </c>
      <c r="C170" s="103">
        <v>44226.636041666665</v>
      </c>
      <c r="D170" s="102" t="s">
        <v>2477</v>
      </c>
      <c r="E170" s="99">
        <v>821</v>
      </c>
      <c r="F170" s="84" t="str">
        <f>VLOOKUP(E170,VIP!$A$2:$O11526,2,0)</f>
        <v>DRBR821</v>
      </c>
      <c r="G170" s="98" t="str">
        <f>VLOOKUP(E170,'LISTADO ATM'!$A$2:$B$894,2,0)</f>
        <v xml:space="preserve">ATM S/M Bravo Churchill </v>
      </c>
      <c r="H170" s="98" t="str">
        <f>VLOOKUP(E170,VIP!$A$2:$O16446,7,FALSE)</f>
        <v>Si</v>
      </c>
      <c r="I170" s="98" t="str">
        <f>VLOOKUP(E170,VIP!$A$2:$O8411,8,FALSE)</f>
        <v>No</v>
      </c>
      <c r="J170" s="98" t="str">
        <f>VLOOKUP(E170,VIP!$A$2:$O8361,8,FALSE)</f>
        <v>No</v>
      </c>
      <c r="K170" s="98" t="str">
        <f>VLOOKUP(E170,VIP!$A$2:$O11935,6,0)</f>
        <v>SI</v>
      </c>
      <c r="L170" s="106" t="s">
        <v>2430</v>
      </c>
      <c r="M170" s="105" t="s">
        <v>2473</v>
      </c>
      <c r="N170" s="104" t="s">
        <v>2481</v>
      </c>
      <c r="O170" s="102" t="s">
        <v>2482</v>
      </c>
      <c r="P170" s="106"/>
      <c r="Q170" s="105" t="s">
        <v>2430</v>
      </c>
    </row>
    <row r="171" spans="1:17" ht="18" x14ac:dyDescent="0.25">
      <c r="A171" s="102" t="str">
        <f>VLOOKUP(E171,'LISTADO ATM'!$A$2:$C$895,3,0)</f>
        <v>ESTE</v>
      </c>
      <c r="B171" s="111">
        <v>335776898</v>
      </c>
      <c r="C171" s="103">
        <v>44226.640381944446</v>
      </c>
      <c r="D171" s="102" t="s">
        <v>2477</v>
      </c>
      <c r="E171" s="99">
        <v>104</v>
      </c>
      <c r="F171" s="84" t="str">
        <f>VLOOKUP(E171,VIP!$A$2:$O11528,2,0)</f>
        <v>DRBR104</v>
      </c>
      <c r="G171" s="98" t="str">
        <f>VLOOKUP(E171,'LISTADO ATM'!$A$2:$B$894,2,0)</f>
        <v xml:space="preserve">ATM Jumbo Higuey </v>
      </c>
      <c r="H171" s="98" t="str">
        <f>VLOOKUP(E171,VIP!$A$2:$O16448,7,FALSE)</f>
        <v>Si</v>
      </c>
      <c r="I171" s="98" t="str">
        <f>VLOOKUP(E171,VIP!$A$2:$O8413,8,FALSE)</f>
        <v>Si</v>
      </c>
      <c r="J171" s="98" t="str">
        <f>VLOOKUP(E171,VIP!$A$2:$O8363,8,FALSE)</f>
        <v>Si</v>
      </c>
      <c r="K171" s="98" t="str">
        <f>VLOOKUP(E171,VIP!$A$2:$O11937,6,0)</f>
        <v>NO</v>
      </c>
      <c r="L171" s="106" t="s">
        <v>2430</v>
      </c>
      <c r="M171" s="105" t="s">
        <v>2473</v>
      </c>
      <c r="N171" s="104" t="s">
        <v>2481</v>
      </c>
      <c r="O171" s="102" t="s">
        <v>2482</v>
      </c>
      <c r="P171" s="106"/>
      <c r="Q171" s="105" t="s">
        <v>2430</v>
      </c>
    </row>
    <row r="172" spans="1:17" ht="18" x14ac:dyDescent="0.25">
      <c r="A172" s="102" t="str">
        <f>VLOOKUP(E172,'LISTADO ATM'!$A$2:$C$895,3,0)</f>
        <v>SUR</v>
      </c>
      <c r="B172" s="111">
        <v>335776899</v>
      </c>
      <c r="C172" s="103">
        <v>44226.641631944447</v>
      </c>
      <c r="D172" s="102" t="s">
        <v>2477</v>
      </c>
      <c r="E172" s="99">
        <v>252</v>
      </c>
      <c r="F172" s="84" t="str">
        <f>VLOOKUP(E172,VIP!$A$2:$O11529,2,0)</f>
        <v>DRBR252</v>
      </c>
      <c r="G172" s="98" t="str">
        <f>VLOOKUP(E172,'LISTADO ATM'!$A$2:$B$894,2,0)</f>
        <v xml:space="preserve">ATM Banco Agrícola (Barahona) </v>
      </c>
      <c r="H172" s="98" t="str">
        <f>VLOOKUP(E172,VIP!$A$2:$O16449,7,FALSE)</f>
        <v>Si</v>
      </c>
      <c r="I172" s="98" t="str">
        <f>VLOOKUP(E172,VIP!$A$2:$O8414,8,FALSE)</f>
        <v>Si</v>
      </c>
      <c r="J172" s="98" t="str">
        <f>VLOOKUP(E172,VIP!$A$2:$O8364,8,FALSE)</f>
        <v>Si</v>
      </c>
      <c r="K172" s="98" t="str">
        <f>VLOOKUP(E172,VIP!$A$2:$O11938,6,0)</f>
        <v>NO</v>
      </c>
      <c r="L172" s="106" t="s">
        <v>2430</v>
      </c>
      <c r="M172" s="105" t="s">
        <v>2473</v>
      </c>
      <c r="N172" s="104" t="s">
        <v>2481</v>
      </c>
      <c r="O172" s="102" t="s">
        <v>2482</v>
      </c>
      <c r="P172" s="106"/>
      <c r="Q172" s="105" t="s">
        <v>2430</v>
      </c>
    </row>
    <row r="173" spans="1:17" ht="18" x14ac:dyDescent="0.25">
      <c r="A173" s="102" t="str">
        <f>VLOOKUP(E173,'LISTADO ATM'!$A$2:$C$895,3,0)</f>
        <v>DISTRITO NACIONAL</v>
      </c>
      <c r="B173" s="111">
        <v>335776440</v>
      </c>
      <c r="C173" s="103">
        <v>44225.736666666664</v>
      </c>
      <c r="D173" s="102" t="s">
        <v>2189</v>
      </c>
      <c r="E173" s="99">
        <v>243</v>
      </c>
      <c r="F173" s="84" t="str">
        <f>VLOOKUP(E173,VIP!$A$2:$O11481,2,0)</f>
        <v>DRBR243</v>
      </c>
      <c r="G173" s="98" t="str">
        <f>VLOOKUP(E173,'LISTADO ATM'!$A$2:$B$894,2,0)</f>
        <v xml:space="preserve">ATM Autoservicio Plaza Central  </v>
      </c>
      <c r="H173" s="98" t="str">
        <f>VLOOKUP(E173,VIP!$A$2:$O16401,7,FALSE)</f>
        <v>Si</v>
      </c>
      <c r="I173" s="98" t="str">
        <f>VLOOKUP(E173,VIP!$A$2:$O8366,8,FALSE)</f>
        <v>Si</v>
      </c>
      <c r="J173" s="98" t="str">
        <f>VLOOKUP(E173,VIP!$A$2:$O8316,8,FALSE)</f>
        <v>Si</v>
      </c>
      <c r="K173" s="98" t="str">
        <f>VLOOKUP(E173,VIP!$A$2:$O11890,6,0)</f>
        <v>SI</v>
      </c>
      <c r="L173" s="106" t="s">
        <v>2463</v>
      </c>
      <c r="M173" s="123" t="s">
        <v>2509</v>
      </c>
      <c r="N173" s="104" t="s">
        <v>2481</v>
      </c>
      <c r="O173" s="102" t="s">
        <v>2483</v>
      </c>
      <c r="P173" s="102"/>
      <c r="Q173" s="123" t="s">
        <v>2519</v>
      </c>
    </row>
    <row r="174" spans="1:17" ht="18" x14ac:dyDescent="0.25">
      <c r="A174" s="102" t="str">
        <f>VLOOKUP(E174,'LISTADO ATM'!$A$2:$C$895,3,0)</f>
        <v>DISTRITO NACIONAL</v>
      </c>
      <c r="B174" s="111">
        <v>335776473</v>
      </c>
      <c r="C174" s="103">
        <v>44225.766087962962</v>
      </c>
      <c r="D174" s="102" t="s">
        <v>2189</v>
      </c>
      <c r="E174" s="99">
        <v>183</v>
      </c>
      <c r="F174" s="84" t="str">
        <f>VLOOKUP(E174,VIP!$A$2:$O11472,2,0)</f>
        <v>DRBR183</v>
      </c>
      <c r="G174" s="98" t="str">
        <f>VLOOKUP(E174,'LISTADO ATM'!$A$2:$B$894,2,0)</f>
        <v>ATM Estación Nativa Km. 22 Aut. Duarte.</v>
      </c>
      <c r="H174" s="98" t="str">
        <f>VLOOKUP(E174,VIP!$A$2:$O16392,7,FALSE)</f>
        <v>N/A</v>
      </c>
      <c r="I174" s="98" t="str">
        <f>VLOOKUP(E174,VIP!$A$2:$O8357,8,FALSE)</f>
        <v>N/A</v>
      </c>
      <c r="J174" s="98" t="str">
        <f>VLOOKUP(E174,VIP!$A$2:$O8307,8,FALSE)</f>
        <v>N/A</v>
      </c>
      <c r="K174" s="98" t="str">
        <f>VLOOKUP(E174,VIP!$A$2:$O11881,6,0)</f>
        <v>N/A</v>
      </c>
      <c r="L174" s="106" t="s">
        <v>2463</v>
      </c>
      <c r="M174" s="123" t="s">
        <v>2509</v>
      </c>
      <c r="N174" s="104" t="s">
        <v>2481</v>
      </c>
      <c r="O174" s="102" t="s">
        <v>2483</v>
      </c>
      <c r="P174" s="102"/>
      <c r="Q174" s="123" t="s">
        <v>2519</v>
      </c>
    </row>
    <row r="175" spans="1:17" ht="18" x14ac:dyDescent="0.25">
      <c r="A175" s="102" t="str">
        <f>VLOOKUP(E175,'LISTADO ATM'!$A$2:$C$895,3,0)</f>
        <v>NORTE</v>
      </c>
      <c r="B175" s="111">
        <v>335776499</v>
      </c>
      <c r="C175" s="103">
        <v>44225.792847222219</v>
      </c>
      <c r="D175" s="102" t="s">
        <v>2190</v>
      </c>
      <c r="E175" s="99">
        <v>937</v>
      </c>
      <c r="F175" s="84" t="str">
        <f>VLOOKUP(E175,VIP!$A$2:$O11463,2,0)</f>
        <v>DRBR937</v>
      </c>
      <c r="G175" s="98" t="str">
        <f>VLOOKUP(E175,'LISTADO ATM'!$A$2:$B$894,2,0)</f>
        <v xml:space="preserve">ATM Autobanco Oficina La Vega II </v>
      </c>
      <c r="H175" s="98" t="str">
        <f>VLOOKUP(E175,VIP!$A$2:$O16383,7,FALSE)</f>
        <v>Si</v>
      </c>
      <c r="I175" s="98" t="str">
        <f>VLOOKUP(E175,VIP!$A$2:$O8348,8,FALSE)</f>
        <v>Si</v>
      </c>
      <c r="J175" s="98" t="str">
        <f>VLOOKUP(E175,VIP!$A$2:$O8298,8,FALSE)</f>
        <v>Si</v>
      </c>
      <c r="K175" s="98" t="str">
        <f>VLOOKUP(E175,VIP!$A$2:$O11872,6,0)</f>
        <v>NO</v>
      </c>
      <c r="L175" s="106" t="s">
        <v>2463</v>
      </c>
      <c r="M175" s="123" t="s">
        <v>2509</v>
      </c>
      <c r="N175" s="104" t="s">
        <v>2481</v>
      </c>
      <c r="O175" s="102" t="s">
        <v>2490</v>
      </c>
      <c r="P175" s="102"/>
      <c r="Q175" s="123" t="s">
        <v>2510</v>
      </c>
    </row>
    <row r="176" spans="1:17" ht="18" x14ac:dyDescent="0.25">
      <c r="A176" s="102" t="str">
        <f>VLOOKUP(E176,'LISTADO ATM'!$A$2:$C$895,3,0)</f>
        <v>DISTRITO NACIONAL</v>
      </c>
      <c r="B176" s="111">
        <v>335776500</v>
      </c>
      <c r="C176" s="103">
        <v>44225.793888888889</v>
      </c>
      <c r="D176" s="102" t="s">
        <v>2189</v>
      </c>
      <c r="E176" s="99">
        <v>152</v>
      </c>
      <c r="F176" s="84" t="str">
        <f>VLOOKUP(E176,VIP!$A$2:$O11462,2,0)</f>
        <v>DRBR152</v>
      </c>
      <c r="G176" s="98" t="str">
        <f>VLOOKUP(E176,'LISTADO ATM'!$A$2:$B$894,2,0)</f>
        <v xml:space="preserve">ATM Kiosco Megacentro II </v>
      </c>
      <c r="H176" s="98" t="str">
        <f>VLOOKUP(E176,VIP!$A$2:$O16382,7,FALSE)</f>
        <v>Si</v>
      </c>
      <c r="I176" s="98" t="str">
        <f>VLOOKUP(E176,VIP!$A$2:$O8347,8,FALSE)</f>
        <v>Si</v>
      </c>
      <c r="J176" s="98" t="str">
        <f>VLOOKUP(E176,VIP!$A$2:$O8297,8,FALSE)</f>
        <v>Si</v>
      </c>
      <c r="K176" s="98" t="str">
        <f>VLOOKUP(E176,VIP!$A$2:$O11871,6,0)</f>
        <v>NO</v>
      </c>
      <c r="L176" s="106" t="s">
        <v>2463</v>
      </c>
      <c r="M176" s="123" t="s">
        <v>2509</v>
      </c>
      <c r="N176" s="104" t="s">
        <v>2481</v>
      </c>
      <c r="O176" s="102" t="s">
        <v>2483</v>
      </c>
      <c r="P176" s="102"/>
      <c r="Q176" s="123" t="s">
        <v>2519</v>
      </c>
    </row>
    <row r="177" spans="1:17" ht="18" x14ac:dyDescent="0.25">
      <c r="A177" s="102" t="str">
        <f>VLOOKUP(E177,'LISTADO ATM'!$A$2:$C$895,3,0)</f>
        <v>ESTE</v>
      </c>
      <c r="B177" s="111">
        <v>335776501</v>
      </c>
      <c r="C177" s="103">
        <v>44225.795925925922</v>
      </c>
      <c r="D177" s="102" t="s">
        <v>2189</v>
      </c>
      <c r="E177" s="99">
        <v>427</v>
      </c>
      <c r="F177" s="84" t="str">
        <f>VLOOKUP(E177,VIP!$A$2:$O11461,2,0)</f>
        <v>DRBR427</v>
      </c>
      <c r="G177" s="98" t="str">
        <f>VLOOKUP(E177,'LISTADO ATM'!$A$2:$B$894,2,0)</f>
        <v xml:space="preserve">ATM Almacenes Iberia (Hato Mayor) </v>
      </c>
      <c r="H177" s="98" t="str">
        <f>VLOOKUP(E177,VIP!$A$2:$O16381,7,FALSE)</f>
        <v>Si</v>
      </c>
      <c r="I177" s="98" t="str">
        <f>VLOOKUP(E177,VIP!$A$2:$O8346,8,FALSE)</f>
        <v>Si</v>
      </c>
      <c r="J177" s="98" t="str">
        <f>VLOOKUP(E177,VIP!$A$2:$O8296,8,FALSE)</f>
        <v>Si</v>
      </c>
      <c r="K177" s="98" t="str">
        <f>VLOOKUP(E177,VIP!$A$2:$O11870,6,0)</f>
        <v>NO</v>
      </c>
      <c r="L177" s="106" t="s">
        <v>2463</v>
      </c>
      <c r="M177" s="123" t="s">
        <v>2509</v>
      </c>
      <c r="N177" s="104" t="s">
        <v>2481</v>
      </c>
      <c r="O177" s="102" t="s">
        <v>2483</v>
      </c>
      <c r="P177" s="102"/>
      <c r="Q177" s="123" t="s">
        <v>2510</v>
      </c>
    </row>
    <row r="178" spans="1:17" ht="18" x14ac:dyDescent="0.25">
      <c r="A178" s="102" t="str">
        <f>VLOOKUP(E178,'LISTADO ATM'!$A$2:$C$895,3,0)</f>
        <v>DISTRITO NACIONAL</v>
      </c>
      <c r="B178" s="111">
        <v>335776542</v>
      </c>
      <c r="C178" s="103">
        <v>44225.945034722223</v>
      </c>
      <c r="D178" s="102" t="s">
        <v>2189</v>
      </c>
      <c r="E178" s="99">
        <v>231</v>
      </c>
      <c r="F178" s="84" t="str">
        <f>VLOOKUP(E178,VIP!$A$2:$O11466,2,0)</f>
        <v>DRBR231</v>
      </c>
      <c r="G178" s="98" t="str">
        <f>VLOOKUP(E178,'LISTADO ATM'!$A$2:$B$894,2,0)</f>
        <v xml:space="preserve">ATM Oficina Zona Oriental </v>
      </c>
      <c r="H178" s="98" t="str">
        <f>VLOOKUP(E178,VIP!$A$2:$O16386,7,FALSE)</f>
        <v>Si</v>
      </c>
      <c r="I178" s="98" t="str">
        <f>VLOOKUP(E178,VIP!$A$2:$O8351,8,FALSE)</f>
        <v>Si</v>
      </c>
      <c r="J178" s="98" t="str">
        <f>VLOOKUP(E178,VIP!$A$2:$O8301,8,FALSE)</f>
        <v>Si</v>
      </c>
      <c r="K178" s="98" t="str">
        <f>VLOOKUP(E178,VIP!$A$2:$O11875,6,0)</f>
        <v>SI</v>
      </c>
      <c r="L178" s="106" t="s">
        <v>2463</v>
      </c>
      <c r="M178" s="123" t="s">
        <v>2509</v>
      </c>
      <c r="N178" s="104" t="s">
        <v>2481</v>
      </c>
      <c r="O178" s="102" t="s">
        <v>2483</v>
      </c>
      <c r="P178" s="102"/>
      <c r="Q178" s="123" t="s">
        <v>2519</v>
      </c>
    </row>
    <row r="179" spans="1:17" ht="18" x14ac:dyDescent="0.25">
      <c r="A179" s="102" t="str">
        <f>VLOOKUP(E179,'LISTADO ATM'!$A$2:$C$895,3,0)</f>
        <v>DISTRITO NACIONAL</v>
      </c>
      <c r="B179" s="111">
        <v>335776543</v>
      </c>
      <c r="C179" s="103">
        <v>44225.946284722224</v>
      </c>
      <c r="D179" s="102" t="s">
        <v>2189</v>
      </c>
      <c r="E179" s="99">
        <v>966</v>
      </c>
      <c r="F179" s="84" t="str">
        <f>VLOOKUP(E179,VIP!$A$2:$O11465,2,0)</f>
        <v>DRBR966</v>
      </c>
      <c r="G179" s="98" t="str">
        <f>VLOOKUP(E179,'LISTADO ATM'!$A$2:$B$894,2,0)</f>
        <v>ATM Centro Medico Real</v>
      </c>
      <c r="H179" s="98" t="str">
        <f>VLOOKUP(E179,VIP!$A$2:$O16385,7,FALSE)</f>
        <v>Si</v>
      </c>
      <c r="I179" s="98" t="str">
        <f>VLOOKUP(E179,VIP!$A$2:$O8350,8,FALSE)</f>
        <v>Si</v>
      </c>
      <c r="J179" s="98" t="str">
        <f>VLOOKUP(E179,VIP!$A$2:$O8300,8,FALSE)</f>
        <v>Si</v>
      </c>
      <c r="K179" s="98" t="str">
        <f>VLOOKUP(E179,VIP!$A$2:$O11874,6,0)</f>
        <v>NO</v>
      </c>
      <c r="L179" s="106" t="s">
        <v>2463</v>
      </c>
      <c r="M179" s="123" t="s">
        <v>2509</v>
      </c>
      <c r="N179" s="104" t="s">
        <v>2481</v>
      </c>
      <c r="O179" s="102" t="s">
        <v>2483</v>
      </c>
      <c r="P179" s="102"/>
      <c r="Q179" s="123" t="s">
        <v>2519</v>
      </c>
    </row>
    <row r="180" spans="1:17" ht="18" x14ac:dyDescent="0.25">
      <c r="A180" s="102" t="str">
        <f>VLOOKUP(E180,'LISTADO ATM'!$A$2:$C$895,3,0)</f>
        <v>NORTE</v>
      </c>
      <c r="B180" s="111">
        <v>335776884</v>
      </c>
      <c r="C180" s="103">
        <v>44226.584189814814</v>
      </c>
      <c r="D180" s="102" t="s">
        <v>2190</v>
      </c>
      <c r="E180" s="99">
        <v>76</v>
      </c>
      <c r="F180" s="84" t="str">
        <f>VLOOKUP(E180,VIP!$A$2:$O11518,2,0)</f>
        <v>DRBR076</v>
      </c>
      <c r="G180" s="98" t="str">
        <f>VLOOKUP(E180,'LISTADO ATM'!$A$2:$B$894,2,0)</f>
        <v xml:space="preserve">ATM Casa Nelson (Puerto Plata) </v>
      </c>
      <c r="H180" s="98" t="str">
        <f>VLOOKUP(E180,VIP!$A$2:$O16438,7,FALSE)</f>
        <v>Si</v>
      </c>
      <c r="I180" s="98" t="str">
        <f>VLOOKUP(E180,VIP!$A$2:$O8403,8,FALSE)</f>
        <v>Si</v>
      </c>
      <c r="J180" s="98" t="str">
        <f>VLOOKUP(E180,VIP!$A$2:$O8353,8,FALSE)</f>
        <v>Si</v>
      </c>
      <c r="K180" s="98" t="str">
        <f>VLOOKUP(E180,VIP!$A$2:$O11927,6,0)</f>
        <v>NO</v>
      </c>
      <c r="L180" s="106" t="s">
        <v>2463</v>
      </c>
      <c r="M180" s="123" t="s">
        <v>2509</v>
      </c>
      <c r="N180" s="104" t="s">
        <v>2481</v>
      </c>
      <c r="O180" s="102" t="s">
        <v>2490</v>
      </c>
      <c r="P180" s="106"/>
      <c r="Q180" s="125" t="s">
        <v>2554</v>
      </c>
    </row>
    <row r="181" spans="1:17" ht="18" x14ac:dyDescent="0.25">
      <c r="A181" s="102" t="str">
        <f>VLOOKUP(E181,'LISTADO ATM'!$A$2:$C$895,3,0)</f>
        <v>DISTRITO NACIONAL</v>
      </c>
      <c r="B181" s="111">
        <v>335776428</v>
      </c>
      <c r="C181" s="103">
        <v>44225.729386574072</v>
      </c>
      <c r="D181" s="102" t="s">
        <v>2189</v>
      </c>
      <c r="E181" s="99">
        <v>235</v>
      </c>
      <c r="F181" s="84" t="str">
        <f>VLOOKUP(E181,VIP!$A$2:$O11482,2,0)</f>
        <v>DRBR235</v>
      </c>
      <c r="G181" s="98" t="str">
        <f>VLOOKUP(E181,'LISTADO ATM'!$A$2:$B$894,2,0)</f>
        <v xml:space="preserve">ATM Oficina Multicentro La Sirena San Isidro </v>
      </c>
      <c r="H181" s="98" t="str">
        <f>VLOOKUP(E181,VIP!$A$2:$O16402,7,FALSE)</f>
        <v>Si</v>
      </c>
      <c r="I181" s="98" t="str">
        <f>VLOOKUP(E181,VIP!$A$2:$O8367,8,FALSE)</f>
        <v>Si</v>
      </c>
      <c r="J181" s="98" t="str">
        <f>VLOOKUP(E181,VIP!$A$2:$O8317,8,FALSE)</f>
        <v>Si</v>
      </c>
      <c r="K181" s="98" t="str">
        <f>VLOOKUP(E181,VIP!$A$2:$O11891,6,0)</f>
        <v>SI</v>
      </c>
      <c r="L181" s="106" t="s">
        <v>2463</v>
      </c>
      <c r="M181" s="105" t="s">
        <v>2473</v>
      </c>
      <c r="N181" s="104" t="s">
        <v>2481</v>
      </c>
      <c r="O181" s="102" t="s">
        <v>2483</v>
      </c>
      <c r="P181" s="102"/>
      <c r="Q181" s="105" t="s">
        <v>2463</v>
      </c>
    </row>
    <row r="182" spans="1:17" ht="18" x14ac:dyDescent="0.25">
      <c r="A182" s="102" t="str">
        <f>VLOOKUP(E182,'LISTADO ATM'!$A$2:$C$895,3,0)</f>
        <v>DISTRITO NACIONAL</v>
      </c>
      <c r="B182" s="111">
        <v>335776447</v>
      </c>
      <c r="C182" s="103">
        <v>44225.739861111113</v>
      </c>
      <c r="D182" s="102" t="s">
        <v>2189</v>
      </c>
      <c r="E182" s="99">
        <v>896</v>
      </c>
      <c r="F182" s="84" t="str">
        <f>VLOOKUP(E182,VIP!$A$2:$O11479,2,0)</f>
        <v>DRBR896</v>
      </c>
      <c r="G182" s="98" t="str">
        <f>VLOOKUP(E182,'LISTADO ATM'!$A$2:$B$894,2,0)</f>
        <v xml:space="preserve">ATM Campamento Militar 16 de Agosto I </v>
      </c>
      <c r="H182" s="98" t="str">
        <f>VLOOKUP(E182,VIP!$A$2:$O16399,7,FALSE)</f>
        <v>Si</v>
      </c>
      <c r="I182" s="98" t="str">
        <f>VLOOKUP(E182,VIP!$A$2:$O8364,8,FALSE)</f>
        <v>Si</v>
      </c>
      <c r="J182" s="98" t="str">
        <f>VLOOKUP(E182,VIP!$A$2:$O8314,8,FALSE)</f>
        <v>Si</v>
      </c>
      <c r="K182" s="98" t="str">
        <f>VLOOKUP(E182,VIP!$A$2:$O11888,6,0)</f>
        <v>NO</v>
      </c>
      <c r="L182" s="106" t="s">
        <v>2463</v>
      </c>
      <c r="M182" s="105" t="s">
        <v>2473</v>
      </c>
      <c r="N182" s="104" t="s">
        <v>2481</v>
      </c>
      <c r="O182" s="102" t="s">
        <v>2483</v>
      </c>
      <c r="P182" s="102"/>
      <c r="Q182" s="105" t="s">
        <v>2463</v>
      </c>
    </row>
    <row r="183" spans="1:17" ht="18" x14ac:dyDescent="0.25">
      <c r="A183" s="102" t="str">
        <f>VLOOKUP(E183,'LISTADO ATM'!$A$2:$C$895,3,0)</f>
        <v>DISTRITO NACIONAL</v>
      </c>
      <c r="B183" s="111">
        <v>335776453</v>
      </c>
      <c r="C183" s="103">
        <v>44225.744212962964</v>
      </c>
      <c r="D183" s="102" t="s">
        <v>2189</v>
      </c>
      <c r="E183" s="99">
        <v>43</v>
      </c>
      <c r="F183" s="84" t="str">
        <f>VLOOKUP(E183,VIP!$A$2:$O11478,2,0)</f>
        <v>DRBR043</v>
      </c>
      <c r="G183" s="98" t="str">
        <f>VLOOKUP(E183,'LISTADO ATM'!$A$2:$B$894,2,0)</f>
        <v xml:space="preserve">ATM Zona Franca San Isidro </v>
      </c>
      <c r="H183" s="98" t="str">
        <f>VLOOKUP(E183,VIP!$A$2:$O16398,7,FALSE)</f>
        <v>Si</v>
      </c>
      <c r="I183" s="98" t="str">
        <f>VLOOKUP(E183,VIP!$A$2:$O8363,8,FALSE)</f>
        <v>No</v>
      </c>
      <c r="J183" s="98" t="str">
        <f>VLOOKUP(E183,VIP!$A$2:$O8313,8,FALSE)</f>
        <v>No</v>
      </c>
      <c r="K183" s="98" t="str">
        <f>VLOOKUP(E183,VIP!$A$2:$O11887,6,0)</f>
        <v>NO</v>
      </c>
      <c r="L183" s="106" t="s">
        <v>2463</v>
      </c>
      <c r="M183" s="105" t="s">
        <v>2473</v>
      </c>
      <c r="N183" s="104" t="s">
        <v>2481</v>
      </c>
      <c r="O183" s="102" t="s">
        <v>2483</v>
      </c>
      <c r="P183" s="102"/>
      <c r="Q183" s="105" t="s">
        <v>2463</v>
      </c>
    </row>
    <row r="184" spans="1:17" ht="18" x14ac:dyDescent="0.25">
      <c r="A184" s="102" t="str">
        <f>VLOOKUP(E184,'LISTADO ATM'!$A$2:$C$895,3,0)</f>
        <v>ESTE</v>
      </c>
      <c r="B184" s="111">
        <v>335776465</v>
      </c>
      <c r="C184" s="103">
        <v>44225.760185185187</v>
      </c>
      <c r="D184" s="102" t="s">
        <v>2189</v>
      </c>
      <c r="E184" s="99">
        <v>366</v>
      </c>
      <c r="F184" s="84" t="str">
        <f>VLOOKUP(E184,VIP!$A$2:$O11474,2,0)</f>
        <v>DRBR366</v>
      </c>
      <c r="G184" s="98" t="str">
        <f>VLOOKUP(E184,'LISTADO ATM'!$A$2:$B$894,2,0)</f>
        <v>ATM Oficina Boulevard (Higuey) II</v>
      </c>
      <c r="H184" s="98" t="str">
        <f>VLOOKUP(E184,VIP!$A$2:$O16394,7,FALSE)</f>
        <v>N/A</v>
      </c>
      <c r="I184" s="98" t="str">
        <f>VLOOKUP(E184,VIP!$A$2:$O8359,8,FALSE)</f>
        <v>N/A</v>
      </c>
      <c r="J184" s="98" t="str">
        <f>VLOOKUP(E184,VIP!$A$2:$O8309,8,FALSE)</f>
        <v>N/A</v>
      </c>
      <c r="K184" s="98" t="str">
        <f>VLOOKUP(E184,VIP!$A$2:$O11883,6,0)</f>
        <v>N/A</v>
      </c>
      <c r="L184" s="106" t="s">
        <v>2463</v>
      </c>
      <c r="M184" s="105" t="s">
        <v>2473</v>
      </c>
      <c r="N184" s="104" t="s">
        <v>2481</v>
      </c>
      <c r="O184" s="102" t="s">
        <v>2483</v>
      </c>
      <c r="P184" s="102"/>
      <c r="Q184" s="105" t="s">
        <v>2463</v>
      </c>
    </row>
    <row r="185" spans="1:17" ht="18" x14ac:dyDescent="0.25">
      <c r="A185" s="102" t="str">
        <f>VLOOKUP(E185,'LISTADO ATM'!$A$2:$C$895,3,0)</f>
        <v>DISTRITO NACIONAL</v>
      </c>
      <c r="B185" s="111">
        <v>335776544</v>
      </c>
      <c r="C185" s="103">
        <v>44225.949849537035</v>
      </c>
      <c r="D185" s="102" t="s">
        <v>2189</v>
      </c>
      <c r="E185" s="99">
        <v>325</v>
      </c>
      <c r="F185" s="84" t="str">
        <f>VLOOKUP(E185,VIP!$A$2:$O11464,2,0)</f>
        <v>DRBR325</v>
      </c>
      <c r="G185" s="98" t="str">
        <f>VLOOKUP(E185,'LISTADO ATM'!$A$2:$B$894,2,0)</f>
        <v>ATM Casa Edwin</v>
      </c>
      <c r="H185" s="98" t="str">
        <f>VLOOKUP(E185,VIP!$A$2:$O16384,7,FALSE)</f>
        <v>Si</v>
      </c>
      <c r="I185" s="98" t="str">
        <f>VLOOKUP(E185,VIP!$A$2:$O8349,8,FALSE)</f>
        <v>Si</v>
      </c>
      <c r="J185" s="98" t="str">
        <f>VLOOKUP(E185,VIP!$A$2:$O8299,8,FALSE)</f>
        <v>Si</v>
      </c>
      <c r="K185" s="98" t="str">
        <f>VLOOKUP(E185,VIP!$A$2:$O11873,6,0)</f>
        <v>NO</v>
      </c>
      <c r="L185" s="106" t="s">
        <v>2463</v>
      </c>
      <c r="M185" s="105" t="s">
        <v>2473</v>
      </c>
      <c r="N185" s="104" t="s">
        <v>2481</v>
      </c>
      <c r="O185" s="102" t="s">
        <v>2483</v>
      </c>
      <c r="P185" s="102"/>
      <c r="Q185" s="105" t="s">
        <v>2463</v>
      </c>
    </row>
    <row r="186" spans="1:17" ht="18" x14ac:dyDescent="0.25">
      <c r="A186" s="102" t="str">
        <f>VLOOKUP(E186,'LISTADO ATM'!$A$2:$C$895,3,0)</f>
        <v>SUR</v>
      </c>
      <c r="B186" s="111">
        <v>335776587</v>
      </c>
      <c r="C186" s="103">
        <v>44226.343553240738</v>
      </c>
      <c r="D186" s="102" t="s">
        <v>2189</v>
      </c>
      <c r="E186" s="99">
        <v>829</v>
      </c>
      <c r="F186" s="84" t="str">
        <f>VLOOKUP(E186,VIP!$A$2:$O11470,2,0)</f>
        <v>DRBR829</v>
      </c>
      <c r="G186" s="98" t="str">
        <f>VLOOKUP(E186,'LISTADO ATM'!$A$2:$B$894,2,0)</f>
        <v xml:space="preserve">ATM UNP Multicentro Sirena Baní </v>
      </c>
      <c r="H186" s="98" t="str">
        <f>VLOOKUP(E186,VIP!$A$2:$O16390,7,FALSE)</f>
        <v>Si</v>
      </c>
      <c r="I186" s="98" t="str">
        <f>VLOOKUP(E186,VIP!$A$2:$O8355,8,FALSE)</f>
        <v>Si</v>
      </c>
      <c r="J186" s="98" t="str">
        <f>VLOOKUP(E186,VIP!$A$2:$O8305,8,FALSE)</f>
        <v>Si</v>
      </c>
      <c r="K186" s="98" t="str">
        <f>VLOOKUP(E186,VIP!$A$2:$O11879,6,0)</f>
        <v>NO</v>
      </c>
      <c r="L186" s="106" t="s">
        <v>2463</v>
      </c>
      <c r="M186" s="105" t="s">
        <v>2473</v>
      </c>
      <c r="N186" s="104" t="s">
        <v>2481</v>
      </c>
      <c r="O186" s="102" t="s">
        <v>2483</v>
      </c>
      <c r="P186" s="105"/>
      <c r="Q186" s="105" t="s">
        <v>2463</v>
      </c>
    </row>
    <row r="187" spans="1:17" ht="18" x14ac:dyDescent="0.25">
      <c r="A187" s="102" t="str">
        <f>VLOOKUP(E187,'LISTADO ATM'!$A$2:$C$895,3,0)</f>
        <v>ESTE</v>
      </c>
      <c r="B187" s="111">
        <v>335776589</v>
      </c>
      <c r="C187" s="103">
        <v>44226.344884259262</v>
      </c>
      <c r="D187" s="102" t="s">
        <v>2189</v>
      </c>
      <c r="E187" s="99">
        <v>320</v>
      </c>
      <c r="F187" s="84" t="str">
        <f>VLOOKUP(E187,VIP!$A$2:$O11472,2,0)</f>
        <v>DRBR320</v>
      </c>
      <c r="G187" s="98" t="str">
        <f>VLOOKUP(E187,'LISTADO ATM'!$A$2:$B$894,2,0)</f>
        <v>ATM Hotel Dreams Ubero Alto</v>
      </c>
      <c r="H187" s="98" t="str">
        <f>VLOOKUP(E187,VIP!$A$2:$O16392,7,FALSE)</f>
        <v>Si</v>
      </c>
      <c r="I187" s="98" t="str">
        <f>VLOOKUP(E187,VIP!$A$2:$O8357,8,FALSE)</f>
        <v>Si</v>
      </c>
      <c r="J187" s="98" t="str">
        <f>VLOOKUP(E187,VIP!$A$2:$O8307,8,FALSE)</f>
        <v>Si</v>
      </c>
      <c r="K187" s="98" t="str">
        <f>VLOOKUP(E187,VIP!$A$2:$O11881,6,0)</f>
        <v>NO</v>
      </c>
      <c r="L187" s="106" t="s">
        <v>2463</v>
      </c>
      <c r="M187" s="105" t="s">
        <v>2473</v>
      </c>
      <c r="N187" s="104" t="s">
        <v>2481</v>
      </c>
      <c r="O187" s="102" t="s">
        <v>2483</v>
      </c>
      <c r="P187" s="105"/>
      <c r="Q187" s="105" t="s">
        <v>2463</v>
      </c>
    </row>
    <row r="188" spans="1:17" ht="18" x14ac:dyDescent="0.25">
      <c r="A188" s="102" t="str">
        <f>VLOOKUP(E188,'LISTADO ATM'!$A$2:$C$895,3,0)</f>
        <v>DISTRITO NACIONAL</v>
      </c>
      <c r="B188" s="111">
        <v>335776861</v>
      </c>
      <c r="C188" s="103">
        <v>44226.555925925924</v>
      </c>
      <c r="D188" s="102" t="s">
        <v>2189</v>
      </c>
      <c r="E188" s="99">
        <v>696</v>
      </c>
      <c r="F188" s="84" t="str">
        <f>VLOOKUP(E188,VIP!$A$2:$O11508,2,0)</f>
        <v>DRBR696</v>
      </c>
      <c r="G188" s="98" t="str">
        <f>VLOOKUP(E188,'LISTADO ATM'!$A$2:$B$894,2,0)</f>
        <v>ATM Olé Jacobo Majluta</v>
      </c>
      <c r="H188" s="98" t="str">
        <f>VLOOKUP(E188,VIP!$A$2:$O16428,7,FALSE)</f>
        <v>Si</v>
      </c>
      <c r="I188" s="98" t="str">
        <f>VLOOKUP(E188,VIP!$A$2:$O8393,8,FALSE)</f>
        <v>Si</v>
      </c>
      <c r="J188" s="98" t="str">
        <f>VLOOKUP(E188,VIP!$A$2:$O8343,8,FALSE)</f>
        <v>Si</v>
      </c>
      <c r="K188" s="98" t="str">
        <f>VLOOKUP(E188,VIP!$A$2:$O11917,6,0)</f>
        <v>NO</v>
      </c>
      <c r="L188" s="106" t="s">
        <v>2463</v>
      </c>
      <c r="M188" s="105" t="s">
        <v>2473</v>
      </c>
      <c r="N188" s="104" t="s">
        <v>2481</v>
      </c>
      <c r="O188" s="102" t="s">
        <v>2483</v>
      </c>
      <c r="P188" s="106"/>
      <c r="Q188" s="105" t="s">
        <v>2463</v>
      </c>
    </row>
    <row r="189" spans="1:17" ht="18" x14ac:dyDescent="0.25">
      <c r="A189" s="102" t="str">
        <f>VLOOKUP(E189,'LISTADO ATM'!$A$2:$C$895,3,0)</f>
        <v>DISTRITO NACIONAL</v>
      </c>
      <c r="B189" s="111">
        <v>335776879</v>
      </c>
      <c r="C189" s="103">
        <v>44226.579664351855</v>
      </c>
      <c r="D189" s="102" t="s">
        <v>2189</v>
      </c>
      <c r="E189" s="99">
        <v>453</v>
      </c>
      <c r="F189" s="84" t="str">
        <f>VLOOKUP(E189,VIP!$A$2:$O11513,2,0)</f>
        <v>DRBR453</v>
      </c>
      <c r="G189" s="98" t="str">
        <f>VLOOKUP(E189,'LISTADO ATM'!$A$2:$B$894,2,0)</f>
        <v xml:space="preserve">ATM Autobanco Sarasota II </v>
      </c>
      <c r="H189" s="98" t="str">
        <f>VLOOKUP(E189,VIP!$A$2:$O16433,7,FALSE)</f>
        <v>Si</v>
      </c>
      <c r="I189" s="98" t="str">
        <f>VLOOKUP(E189,VIP!$A$2:$O8398,8,FALSE)</f>
        <v>Si</v>
      </c>
      <c r="J189" s="98" t="str">
        <f>VLOOKUP(E189,VIP!$A$2:$O8348,8,FALSE)</f>
        <v>Si</v>
      </c>
      <c r="K189" s="98" t="str">
        <f>VLOOKUP(E189,VIP!$A$2:$O11922,6,0)</f>
        <v>SI</v>
      </c>
      <c r="L189" s="106" t="s">
        <v>2463</v>
      </c>
      <c r="M189" s="105" t="s">
        <v>2473</v>
      </c>
      <c r="N189" s="104" t="s">
        <v>2481</v>
      </c>
      <c r="O189" s="102" t="s">
        <v>2483</v>
      </c>
      <c r="P189" s="106"/>
      <c r="Q189" s="105" t="s">
        <v>2463</v>
      </c>
    </row>
    <row r="190" spans="1:17" ht="18" x14ac:dyDescent="0.25">
      <c r="A190" s="102" t="str">
        <f>VLOOKUP(E190,'LISTADO ATM'!$A$2:$C$895,3,0)</f>
        <v>DISTRITO NACIONAL</v>
      </c>
      <c r="B190" s="111">
        <v>335776882</v>
      </c>
      <c r="C190" s="103">
        <v>44226.58258101852</v>
      </c>
      <c r="D190" s="102" t="s">
        <v>2189</v>
      </c>
      <c r="E190" s="99">
        <v>515</v>
      </c>
      <c r="F190" s="84" t="str">
        <f>VLOOKUP(E190,VIP!$A$2:$O11516,2,0)</f>
        <v>DRBR515</v>
      </c>
      <c r="G190" s="98" t="str">
        <f>VLOOKUP(E190,'LISTADO ATM'!$A$2:$B$894,2,0)</f>
        <v xml:space="preserve">ATM Oficina Agora Mall I </v>
      </c>
      <c r="H190" s="98" t="str">
        <f>VLOOKUP(E190,VIP!$A$2:$O16436,7,FALSE)</f>
        <v>Si</v>
      </c>
      <c r="I190" s="98" t="str">
        <f>VLOOKUP(E190,VIP!$A$2:$O8401,8,FALSE)</f>
        <v>Si</v>
      </c>
      <c r="J190" s="98" t="str">
        <f>VLOOKUP(E190,VIP!$A$2:$O8351,8,FALSE)</f>
        <v>Si</v>
      </c>
      <c r="K190" s="98" t="str">
        <f>VLOOKUP(E190,VIP!$A$2:$O11925,6,0)</f>
        <v>SI</v>
      </c>
      <c r="L190" s="106" t="s">
        <v>2463</v>
      </c>
      <c r="M190" s="105" t="s">
        <v>2473</v>
      </c>
      <c r="N190" s="104" t="s">
        <v>2481</v>
      </c>
      <c r="O190" s="102" t="s">
        <v>2483</v>
      </c>
      <c r="P190" s="106"/>
      <c r="Q190" s="105" t="s">
        <v>2463</v>
      </c>
    </row>
    <row r="191" spans="1:17" ht="18" x14ac:dyDescent="0.25">
      <c r="A191" s="102" t="str">
        <f>VLOOKUP(E191,'LISTADO ATM'!$A$2:$C$895,3,0)</f>
        <v>SUR</v>
      </c>
      <c r="B191" s="111">
        <v>335776883</v>
      </c>
      <c r="C191" s="103">
        <v>44226.583541666667</v>
      </c>
      <c r="D191" s="102" t="s">
        <v>2189</v>
      </c>
      <c r="E191" s="99">
        <v>182</v>
      </c>
      <c r="F191" s="84" t="str">
        <f>VLOOKUP(E191,VIP!$A$2:$O11517,2,0)</f>
        <v>DRBR182</v>
      </c>
      <c r="G191" s="98" t="str">
        <f>VLOOKUP(E191,'LISTADO ATM'!$A$2:$B$894,2,0)</f>
        <v xml:space="preserve">ATM Barahona Comb </v>
      </c>
      <c r="H191" s="98" t="str">
        <f>VLOOKUP(E191,VIP!$A$2:$O16437,7,FALSE)</f>
        <v>Si</v>
      </c>
      <c r="I191" s="98" t="str">
        <f>VLOOKUP(E191,VIP!$A$2:$O8402,8,FALSE)</f>
        <v>Si</v>
      </c>
      <c r="J191" s="98" t="str">
        <f>VLOOKUP(E191,VIP!$A$2:$O8352,8,FALSE)</f>
        <v>Si</v>
      </c>
      <c r="K191" s="98" t="str">
        <f>VLOOKUP(E191,VIP!$A$2:$O11926,6,0)</f>
        <v>NO</v>
      </c>
      <c r="L191" s="106" t="s">
        <v>2463</v>
      </c>
      <c r="M191" s="105" t="s">
        <v>2473</v>
      </c>
      <c r="N191" s="104" t="s">
        <v>2481</v>
      </c>
      <c r="O191" s="102" t="s">
        <v>2483</v>
      </c>
      <c r="P191" s="106"/>
      <c r="Q191" s="105" t="s">
        <v>2463</v>
      </c>
    </row>
  </sheetData>
  <autoFilter ref="A4:Q191">
    <sortState ref="A5:Q191">
      <sortCondition ref="P4:P19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92:B1048576 B1:B29">
    <cfRule type="duplicateValues" dxfId="272" priority="2637"/>
  </conditionalFormatting>
  <conditionalFormatting sqref="B192:B1048576 B5:B29">
    <cfRule type="duplicateValues" dxfId="271" priority="330077"/>
  </conditionalFormatting>
  <conditionalFormatting sqref="B192:B1048576 B1:B29">
    <cfRule type="duplicateValues" dxfId="270" priority="330089"/>
    <cfRule type="duplicateValues" dxfId="269" priority="330090"/>
    <cfRule type="duplicateValues" dxfId="268" priority="330091"/>
  </conditionalFormatting>
  <conditionalFormatting sqref="B192:B1048576 B1:B29">
    <cfRule type="duplicateValues" dxfId="267" priority="330101"/>
    <cfRule type="duplicateValues" dxfId="266" priority="330102"/>
  </conditionalFormatting>
  <conditionalFormatting sqref="B192:B1048576 B5:B29">
    <cfRule type="duplicateValues" dxfId="265" priority="330109"/>
    <cfRule type="duplicateValues" dxfId="264" priority="330110"/>
    <cfRule type="duplicateValues" dxfId="263" priority="330111"/>
  </conditionalFormatting>
  <conditionalFormatting sqref="B192:B1048576 B5:B29">
    <cfRule type="duplicateValues" dxfId="262" priority="1646"/>
    <cfRule type="duplicateValues" dxfId="261" priority="1647"/>
  </conditionalFormatting>
  <conditionalFormatting sqref="B192:B1048576">
    <cfRule type="duplicateValues" dxfId="260" priority="1544"/>
  </conditionalFormatting>
  <conditionalFormatting sqref="E192:E1048576 E1:E108">
    <cfRule type="duplicateValues" dxfId="259" priority="237"/>
  </conditionalFormatting>
  <conditionalFormatting sqref="B192:B1048576 B1:B66">
    <cfRule type="duplicateValues" dxfId="258" priority="195"/>
  </conditionalFormatting>
  <conditionalFormatting sqref="B67">
    <cfRule type="duplicateValues" dxfId="257" priority="194"/>
  </conditionalFormatting>
  <conditionalFormatting sqref="B67">
    <cfRule type="duplicateValues" dxfId="256" priority="193"/>
  </conditionalFormatting>
  <conditionalFormatting sqref="B67">
    <cfRule type="duplicateValues" dxfId="255" priority="190"/>
    <cfRule type="duplicateValues" dxfId="254" priority="191"/>
    <cfRule type="duplicateValues" dxfId="253" priority="192"/>
  </conditionalFormatting>
  <conditionalFormatting sqref="B67">
    <cfRule type="duplicateValues" dxfId="252" priority="188"/>
    <cfRule type="duplicateValues" dxfId="251" priority="189"/>
  </conditionalFormatting>
  <conditionalFormatting sqref="B67">
    <cfRule type="duplicateValues" dxfId="250" priority="185"/>
    <cfRule type="duplicateValues" dxfId="249" priority="186"/>
    <cfRule type="duplicateValues" dxfId="248" priority="187"/>
  </conditionalFormatting>
  <conditionalFormatting sqref="B67">
    <cfRule type="duplicateValues" dxfId="247" priority="183"/>
    <cfRule type="duplicateValues" dxfId="246" priority="184"/>
  </conditionalFormatting>
  <conditionalFormatting sqref="B67">
    <cfRule type="duplicateValues" dxfId="245" priority="182"/>
  </conditionalFormatting>
  <conditionalFormatting sqref="B67">
    <cfRule type="duplicateValues" dxfId="244" priority="181"/>
  </conditionalFormatting>
  <conditionalFormatting sqref="B67">
    <cfRule type="duplicateValues" dxfId="243" priority="178"/>
    <cfRule type="duplicateValues" dxfId="242" priority="179"/>
    <cfRule type="duplicateValues" dxfId="241" priority="180"/>
  </conditionalFormatting>
  <conditionalFormatting sqref="B67">
    <cfRule type="duplicateValues" dxfId="240" priority="176"/>
    <cfRule type="duplicateValues" dxfId="239" priority="177"/>
  </conditionalFormatting>
  <conditionalFormatting sqref="B67">
    <cfRule type="duplicateValues" dxfId="238" priority="175"/>
  </conditionalFormatting>
  <conditionalFormatting sqref="E67">
    <cfRule type="duplicateValues" dxfId="237" priority="174"/>
  </conditionalFormatting>
  <conditionalFormatting sqref="E67">
    <cfRule type="duplicateValues" dxfId="236" priority="172"/>
    <cfRule type="duplicateValues" dxfId="235" priority="173"/>
  </conditionalFormatting>
  <conditionalFormatting sqref="E67">
    <cfRule type="duplicateValues" dxfId="234" priority="169"/>
    <cfRule type="duplicateValues" dxfId="233" priority="170"/>
    <cfRule type="duplicateValues" dxfId="232" priority="171"/>
  </conditionalFormatting>
  <conditionalFormatting sqref="E67">
    <cfRule type="duplicateValues" dxfId="231" priority="168"/>
  </conditionalFormatting>
  <conditionalFormatting sqref="E67">
    <cfRule type="duplicateValues" dxfId="230" priority="166"/>
    <cfRule type="duplicateValues" dxfId="229" priority="167"/>
  </conditionalFormatting>
  <conditionalFormatting sqref="E67">
    <cfRule type="duplicateValues" dxfId="228" priority="163"/>
    <cfRule type="duplicateValues" dxfId="227" priority="164"/>
    <cfRule type="duplicateValues" dxfId="226" priority="165"/>
  </conditionalFormatting>
  <conditionalFormatting sqref="B68">
    <cfRule type="duplicateValues" dxfId="225" priority="162"/>
  </conditionalFormatting>
  <conditionalFormatting sqref="B68">
    <cfRule type="duplicateValues" dxfId="224" priority="161"/>
  </conditionalFormatting>
  <conditionalFormatting sqref="B68">
    <cfRule type="duplicateValues" dxfId="223" priority="158"/>
    <cfRule type="duplicateValues" dxfId="222" priority="159"/>
    <cfRule type="duplicateValues" dxfId="221" priority="160"/>
  </conditionalFormatting>
  <conditionalFormatting sqref="B68">
    <cfRule type="duplicateValues" dxfId="220" priority="156"/>
    <cfRule type="duplicateValues" dxfId="219" priority="157"/>
  </conditionalFormatting>
  <conditionalFormatting sqref="B68">
    <cfRule type="duplicateValues" dxfId="218" priority="153"/>
    <cfRule type="duplicateValues" dxfId="217" priority="154"/>
    <cfRule type="duplicateValues" dxfId="216" priority="155"/>
  </conditionalFormatting>
  <conditionalFormatting sqref="B68">
    <cfRule type="duplicateValues" dxfId="215" priority="151"/>
    <cfRule type="duplicateValues" dxfId="214" priority="152"/>
  </conditionalFormatting>
  <conditionalFormatting sqref="B68">
    <cfRule type="duplicateValues" dxfId="213" priority="150"/>
  </conditionalFormatting>
  <conditionalFormatting sqref="B68">
    <cfRule type="duplicateValues" dxfId="212" priority="149"/>
  </conditionalFormatting>
  <conditionalFormatting sqref="B68">
    <cfRule type="duplicateValues" dxfId="211" priority="146"/>
    <cfRule type="duplicateValues" dxfId="210" priority="147"/>
    <cfRule type="duplicateValues" dxfId="209" priority="148"/>
  </conditionalFormatting>
  <conditionalFormatting sqref="B68">
    <cfRule type="duplicateValues" dxfId="208" priority="144"/>
    <cfRule type="duplicateValues" dxfId="207" priority="145"/>
  </conditionalFormatting>
  <conditionalFormatting sqref="B68">
    <cfRule type="duplicateValues" dxfId="206" priority="143"/>
  </conditionalFormatting>
  <conditionalFormatting sqref="B69:B98">
    <cfRule type="duplicateValues" dxfId="205" priority="142"/>
  </conditionalFormatting>
  <conditionalFormatting sqref="B69:B98">
    <cfRule type="duplicateValues" dxfId="204" priority="141"/>
  </conditionalFormatting>
  <conditionalFormatting sqref="B69:B98">
    <cfRule type="duplicateValues" dxfId="203" priority="138"/>
    <cfRule type="duplicateValues" dxfId="202" priority="139"/>
    <cfRule type="duplicateValues" dxfId="201" priority="140"/>
  </conditionalFormatting>
  <conditionalFormatting sqref="B69:B98">
    <cfRule type="duplicateValues" dxfId="200" priority="136"/>
    <cfRule type="duplicateValues" dxfId="199" priority="137"/>
  </conditionalFormatting>
  <conditionalFormatting sqref="B69:B98">
    <cfRule type="duplicateValues" dxfId="198" priority="133"/>
    <cfRule type="duplicateValues" dxfId="197" priority="134"/>
    <cfRule type="duplicateValues" dxfId="196" priority="135"/>
  </conditionalFormatting>
  <conditionalFormatting sqref="B69:B98">
    <cfRule type="duplicateValues" dxfId="195" priority="131"/>
    <cfRule type="duplicateValues" dxfId="194" priority="132"/>
  </conditionalFormatting>
  <conditionalFormatting sqref="B69:B98">
    <cfRule type="duplicateValues" dxfId="193" priority="130"/>
  </conditionalFormatting>
  <conditionalFormatting sqref="B69:B98">
    <cfRule type="duplicateValues" dxfId="192" priority="129"/>
  </conditionalFormatting>
  <conditionalFormatting sqref="B69:B98">
    <cfRule type="duplicateValues" dxfId="191" priority="126"/>
    <cfRule type="duplicateValues" dxfId="190" priority="127"/>
    <cfRule type="duplicateValues" dxfId="189" priority="128"/>
  </conditionalFormatting>
  <conditionalFormatting sqref="B69:B98">
    <cfRule type="duplicateValues" dxfId="188" priority="124"/>
    <cfRule type="duplicateValues" dxfId="187" priority="125"/>
  </conditionalFormatting>
  <conditionalFormatting sqref="B69:B98">
    <cfRule type="duplicateValues" dxfId="186" priority="123"/>
  </conditionalFormatting>
  <conditionalFormatting sqref="B99:B108">
    <cfRule type="duplicateValues" dxfId="185" priority="122"/>
  </conditionalFormatting>
  <conditionalFormatting sqref="B99:B108">
    <cfRule type="duplicateValues" dxfId="184" priority="121"/>
  </conditionalFormatting>
  <conditionalFormatting sqref="B99:B108">
    <cfRule type="duplicateValues" dxfId="183" priority="118"/>
    <cfRule type="duplicateValues" dxfId="182" priority="119"/>
    <cfRule type="duplicateValues" dxfId="181" priority="120"/>
  </conditionalFormatting>
  <conditionalFormatting sqref="B99:B108">
    <cfRule type="duplicateValues" dxfId="180" priority="116"/>
    <cfRule type="duplicateValues" dxfId="179" priority="117"/>
  </conditionalFormatting>
  <conditionalFormatting sqref="B99:B108">
    <cfRule type="duplicateValues" dxfId="178" priority="113"/>
    <cfRule type="duplicateValues" dxfId="177" priority="114"/>
    <cfRule type="duplicateValues" dxfId="176" priority="115"/>
  </conditionalFormatting>
  <conditionalFormatting sqref="B99:B108">
    <cfRule type="duplicateValues" dxfId="175" priority="111"/>
    <cfRule type="duplicateValues" dxfId="174" priority="112"/>
  </conditionalFormatting>
  <conditionalFormatting sqref="B99:B108">
    <cfRule type="duplicateValues" dxfId="173" priority="110"/>
  </conditionalFormatting>
  <conditionalFormatting sqref="B99:B108">
    <cfRule type="duplicateValues" dxfId="172" priority="109"/>
  </conditionalFormatting>
  <conditionalFormatting sqref="B99:B108">
    <cfRule type="duplicateValues" dxfId="171" priority="106"/>
    <cfRule type="duplicateValues" dxfId="170" priority="107"/>
    <cfRule type="duplicateValues" dxfId="169" priority="108"/>
  </conditionalFormatting>
  <conditionalFormatting sqref="B99:B108">
    <cfRule type="duplicateValues" dxfId="168" priority="104"/>
    <cfRule type="duplicateValues" dxfId="167" priority="105"/>
  </conditionalFormatting>
  <conditionalFormatting sqref="B99:B108">
    <cfRule type="duplicateValues" dxfId="166" priority="103"/>
  </conditionalFormatting>
  <conditionalFormatting sqref="E192:E1048576 E5:E108">
    <cfRule type="duplicateValues" dxfId="165" priority="351745"/>
  </conditionalFormatting>
  <conditionalFormatting sqref="E192:E1048576 E1:E108">
    <cfRule type="duplicateValues" dxfId="164" priority="351747"/>
    <cfRule type="duplicateValues" dxfId="163" priority="351748"/>
  </conditionalFormatting>
  <conditionalFormatting sqref="E192:E1048576 E5:E108">
    <cfRule type="duplicateValues" dxfId="162" priority="351753"/>
    <cfRule type="duplicateValues" dxfId="161" priority="351754"/>
  </conditionalFormatting>
  <conditionalFormatting sqref="E192:E1048576 E1:E108">
    <cfRule type="duplicateValues" dxfId="160" priority="351757"/>
    <cfRule type="duplicateValues" dxfId="159" priority="351758"/>
    <cfRule type="duplicateValues" dxfId="158" priority="351759"/>
  </conditionalFormatting>
  <conditionalFormatting sqref="E192:E1048576 E5:E108">
    <cfRule type="duplicateValues" dxfId="157" priority="351766"/>
    <cfRule type="duplicateValues" dxfId="156" priority="351767"/>
    <cfRule type="duplicateValues" dxfId="155" priority="351768"/>
  </conditionalFormatting>
  <conditionalFormatting sqref="B5:B29">
    <cfRule type="duplicateValues" dxfId="154" priority="351991"/>
  </conditionalFormatting>
  <conditionalFormatting sqref="B5:B29">
    <cfRule type="duplicateValues" dxfId="153" priority="351993"/>
    <cfRule type="duplicateValues" dxfId="152" priority="351994"/>
    <cfRule type="duplicateValues" dxfId="151" priority="351995"/>
  </conditionalFormatting>
  <conditionalFormatting sqref="B5:B29">
    <cfRule type="duplicateValues" dxfId="150" priority="351999"/>
    <cfRule type="duplicateValues" dxfId="149" priority="352000"/>
  </conditionalFormatting>
  <conditionalFormatting sqref="E109:E116">
    <cfRule type="duplicateValues" dxfId="148" priority="102"/>
  </conditionalFormatting>
  <conditionalFormatting sqref="B109:B116">
    <cfRule type="duplicateValues" dxfId="147" priority="101"/>
  </conditionalFormatting>
  <conditionalFormatting sqref="B109:B116">
    <cfRule type="duplicateValues" dxfId="146" priority="100"/>
  </conditionalFormatting>
  <conditionalFormatting sqref="B109:B116">
    <cfRule type="duplicateValues" dxfId="145" priority="97"/>
    <cfRule type="duplicateValues" dxfId="144" priority="98"/>
    <cfRule type="duplicateValues" dxfId="143" priority="99"/>
  </conditionalFormatting>
  <conditionalFormatting sqref="B109:B116">
    <cfRule type="duplicateValues" dxfId="142" priority="95"/>
    <cfRule type="duplicateValues" dxfId="141" priority="96"/>
  </conditionalFormatting>
  <conditionalFormatting sqref="B109:B116">
    <cfRule type="duplicateValues" dxfId="140" priority="92"/>
    <cfRule type="duplicateValues" dxfId="139" priority="93"/>
    <cfRule type="duplicateValues" dxfId="138" priority="94"/>
  </conditionalFormatting>
  <conditionalFormatting sqref="B109:B116">
    <cfRule type="duplicateValues" dxfId="137" priority="90"/>
    <cfRule type="duplicateValues" dxfId="136" priority="91"/>
  </conditionalFormatting>
  <conditionalFormatting sqref="B109:B116">
    <cfRule type="duplicateValues" dxfId="135" priority="89"/>
  </conditionalFormatting>
  <conditionalFormatting sqref="B109:B116">
    <cfRule type="duplicateValues" dxfId="134" priority="88"/>
  </conditionalFormatting>
  <conditionalFormatting sqref="B109:B116">
    <cfRule type="duplicateValues" dxfId="133" priority="85"/>
    <cfRule type="duplicateValues" dxfId="132" priority="86"/>
    <cfRule type="duplicateValues" dxfId="131" priority="87"/>
  </conditionalFormatting>
  <conditionalFormatting sqref="B109:B116">
    <cfRule type="duplicateValues" dxfId="130" priority="83"/>
    <cfRule type="duplicateValues" dxfId="129" priority="84"/>
  </conditionalFormatting>
  <conditionalFormatting sqref="B109:B116">
    <cfRule type="duplicateValues" dxfId="128" priority="82"/>
  </conditionalFormatting>
  <conditionalFormatting sqref="E109:E116">
    <cfRule type="duplicateValues" dxfId="127" priority="81"/>
  </conditionalFormatting>
  <conditionalFormatting sqref="E109:E116">
    <cfRule type="duplicateValues" dxfId="126" priority="79"/>
    <cfRule type="duplicateValues" dxfId="125" priority="80"/>
  </conditionalFormatting>
  <conditionalFormatting sqref="E109:E116">
    <cfRule type="duplicateValues" dxfId="124" priority="77"/>
    <cfRule type="duplicateValues" dxfId="123" priority="78"/>
  </conditionalFormatting>
  <conditionalFormatting sqref="E109:E116">
    <cfRule type="duplicateValues" dxfId="122" priority="74"/>
    <cfRule type="duplicateValues" dxfId="121" priority="75"/>
    <cfRule type="duplicateValues" dxfId="120" priority="76"/>
  </conditionalFormatting>
  <conditionalFormatting sqref="E109:E116">
    <cfRule type="duplicateValues" dxfId="119" priority="71"/>
    <cfRule type="duplicateValues" dxfId="118" priority="72"/>
    <cfRule type="duplicateValues" dxfId="117" priority="73"/>
  </conditionalFormatting>
  <conditionalFormatting sqref="E109:E116">
    <cfRule type="duplicateValues" dxfId="116" priority="70"/>
  </conditionalFormatting>
  <conditionalFormatting sqref="E109:E116">
    <cfRule type="duplicateValues" dxfId="115" priority="68"/>
    <cfRule type="duplicateValues" dxfId="114" priority="69"/>
  </conditionalFormatting>
  <conditionalFormatting sqref="E109:E116">
    <cfRule type="duplicateValues" dxfId="113" priority="65"/>
    <cfRule type="duplicateValues" dxfId="112" priority="66"/>
    <cfRule type="duplicateValues" dxfId="111" priority="67"/>
  </conditionalFormatting>
  <conditionalFormatting sqref="B117:B126">
    <cfRule type="duplicateValues" dxfId="110" priority="352037"/>
  </conditionalFormatting>
  <conditionalFormatting sqref="B117:B126">
    <cfRule type="duplicateValues" dxfId="109" priority="352041"/>
    <cfRule type="duplicateValues" dxfId="108" priority="352042"/>
    <cfRule type="duplicateValues" dxfId="107" priority="352043"/>
  </conditionalFormatting>
  <conditionalFormatting sqref="B117:B126">
    <cfRule type="duplicateValues" dxfId="106" priority="352047"/>
    <cfRule type="duplicateValues" dxfId="105" priority="352048"/>
  </conditionalFormatting>
  <conditionalFormatting sqref="E117:E126">
    <cfRule type="duplicateValues" dxfId="104" priority="352077"/>
  </conditionalFormatting>
  <conditionalFormatting sqref="E117:E126">
    <cfRule type="duplicateValues" dxfId="103" priority="352081"/>
    <cfRule type="duplicateValues" dxfId="102" priority="352082"/>
  </conditionalFormatting>
  <conditionalFormatting sqref="E117:E126">
    <cfRule type="duplicateValues" dxfId="101" priority="352089"/>
    <cfRule type="duplicateValues" dxfId="100" priority="352090"/>
    <cfRule type="duplicateValues" dxfId="99" priority="352091"/>
  </conditionalFormatting>
  <conditionalFormatting sqref="B127:B151">
    <cfRule type="duplicateValues" dxfId="98" priority="26"/>
  </conditionalFormatting>
  <conditionalFormatting sqref="B127:B151">
    <cfRule type="duplicateValues" dxfId="97" priority="23"/>
    <cfRule type="duplicateValues" dxfId="96" priority="24"/>
    <cfRule type="duplicateValues" dxfId="95" priority="25"/>
  </conditionalFormatting>
  <conditionalFormatting sqref="B127:B151">
    <cfRule type="duplicateValues" dxfId="94" priority="21"/>
    <cfRule type="duplicateValues" dxfId="93" priority="22"/>
  </conditionalFormatting>
  <conditionalFormatting sqref="E127:E151">
    <cfRule type="duplicateValues" dxfId="92" priority="20"/>
  </conditionalFormatting>
  <conditionalFormatting sqref="E127:E151">
    <cfRule type="duplicateValues" dxfId="91" priority="18"/>
    <cfRule type="duplicateValues" dxfId="90" priority="19"/>
  </conditionalFormatting>
  <conditionalFormatting sqref="E127:E151">
    <cfRule type="duplicateValues" dxfId="89" priority="15"/>
    <cfRule type="duplicateValues" dxfId="88" priority="16"/>
    <cfRule type="duplicateValues" dxfId="87" priority="17"/>
  </conditionalFormatting>
  <conditionalFormatting sqref="B30:B66">
    <cfRule type="duplicateValues" dxfId="86" priority="352106"/>
  </conditionalFormatting>
  <conditionalFormatting sqref="B30:B66">
    <cfRule type="duplicateValues" dxfId="85" priority="352110"/>
    <cfRule type="duplicateValues" dxfId="84" priority="352111"/>
    <cfRule type="duplicateValues" dxfId="83" priority="352112"/>
  </conditionalFormatting>
  <conditionalFormatting sqref="B30:B66">
    <cfRule type="duplicateValues" dxfId="82" priority="352116"/>
    <cfRule type="duplicateValues" dxfId="81" priority="352117"/>
  </conditionalFormatting>
  <conditionalFormatting sqref="E5:E108">
    <cfRule type="duplicateValues" dxfId="80" priority="352168"/>
  </conditionalFormatting>
  <conditionalFormatting sqref="E5:E108">
    <cfRule type="duplicateValues" dxfId="79" priority="352170"/>
    <cfRule type="duplicateValues" dxfId="78" priority="352171"/>
  </conditionalFormatting>
  <conditionalFormatting sqref="E5:E108">
    <cfRule type="duplicateValues" dxfId="77" priority="352174"/>
    <cfRule type="duplicateValues" dxfId="76" priority="352175"/>
    <cfRule type="duplicateValues" dxfId="75" priority="352176"/>
  </conditionalFormatting>
  <conditionalFormatting sqref="B152:B191">
    <cfRule type="duplicateValues" dxfId="74" priority="14"/>
  </conditionalFormatting>
  <conditionalFormatting sqref="B152:B191">
    <cfRule type="duplicateValues" dxfId="73" priority="11"/>
    <cfRule type="duplicateValues" dxfId="72" priority="12"/>
    <cfRule type="duplicateValues" dxfId="71" priority="13"/>
  </conditionalFormatting>
  <conditionalFormatting sqref="B152:B191">
    <cfRule type="duplicateValues" dxfId="70" priority="9"/>
    <cfRule type="duplicateValues" dxfId="69" priority="10"/>
  </conditionalFormatting>
  <conditionalFormatting sqref="E152:E191">
    <cfRule type="duplicateValues" dxfId="68" priority="8"/>
  </conditionalFormatting>
  <conditionalFormatting sqref="E152:E191">
    <cfRule type="duplicateValues" dxfId="67" priority="6"/>
    <cfRule type="duplicateValues" dxfId="66" priority="7"/>
  </conditionalFormatting>
  <conditionalFormatting sqref="E152:E191">
    <cfRule type="duplicateValues" dxfId="65" priority="3"/>
    <cfRule type="duplicateValues" dxfId="64" priority="4"/>
    <cfRule type="duplicateValues" dxfId="63" priority="5"/>
  </conditionalFormatting>
  <conditionalFormatting sqref="E1:E1048576">
    <cfRule type="duplicateValues" dxfId="62" priority="2"/>
  </conditionalFormatting>
  <conditionalFormatting sqref="B1:B1048576">
    <cfRule type="duplicateValues" dxfId="61" priority="1"/>
  </conditionalFormatting>
  <hyperlinks>
    <hyperlink ref="B101" r:id="rId7" display="http://s460-helpdesk/CAisd/pdmweb.exe?OP=SEARCH+FACTORY=in+SKIPLIST=1+QBE.EQ.id=3484531"/>
    <hyperlink ref="B187" r:id="rId8" display="http://s460-helpdesk/CAisd/pdmweb.exe?OP=SEARCH+FACTORY=in+SKIPLIST=1+QBE.EQ.id=3484530"/>
    <hyperlink ref="B186" r:id="rId9" display="http://s460-helpdesk/CAisd/pdmweb.exe?OP=SEARCH+FACTORY=in+SKIPLIST=1+QBE.EQ.id=3484528"/>
    <hyperlink ref="B33" r:id="rId10" display="http://s460-helpdesk/CAisd/pdmweb.exe?OP=SEARCH+FACTORY=in+SKIPLIST=1+QBE.EQ.id=3484526"/>
    <hyperlink ref="B32" r:id="rId11" display="http://s460-helpdesk/CAisd/pdmweb.exe?OP=SEARCH+FACTORY=in+SKIPLIST=1+QBE.EQ.id=3484525"/>
    <hyperlink ref="B140" r:id="rId12" display="http://s460-helpdesk/CAisd/pdmweb.exe?OP=SEARCH+FACTORY=in+SKIPLIST=1+QBE.EQ.id=3484516"/>
    <hyperlink ref="B139" r:id="rId13" display="http://s460-helpdesk/CAisd/pdmweb.exe?OP=SEARCH+FACTORY=in+SKIPLIST=1+QBE.EQ.id=3484515"/>
    <hyperlink ref="B138" r:id="rId14" display="http://s460-helpdesk/CAisd/pdmweb.exe?OP=SEARCH+FACTORY=in+SKIPLIST=1+QBE.EQ.id=3484514"/>
    <hyperlink ref="B96" r:id="rId15" display="http://s460-helpdesk/CAisd/pdmweb.exe?OP=SEARCH+FACTORY=in+SKIPLIST=1+QBE.EQ.id=3484513"/>
    <hyperlink ref="B162" r:id="rId16" display="http://s460-helpdesk/CAisd/pdmweb.exe?OP=SEARCH+FACTORY=in+SKIPLIST=1+QBE.EQ.id=3484512"/>
    <hyperlink ref="B10" r:id="rId17" display="http://s460-helpdesk/CAisd/pdmweb.exe?OP=SEARCH+FACTORY=in+SKIPLIST=1+QBE.EQ.id=3484701"/>
    <hyperlink ref="B9" r:id="rId18" display="http://s460-helpdesk/CAisd/pdmweb.exe?OP=SEARCH+FACTORY=in+SKIPLIST=1+QBE.EQ.id=3484699"/>
    <hyperlink ref="B8" r:id="rId19" display="http://s460-helpdesk/CAisd/pdmweb.exe?OP=SEARCH+FACTORY=in+SKIPLIST=1+QBE.EQ.id=3484696"/>
    <hyperlink ref="B7" r:id="rId20" display="http://s460-helpdesk/CAisd/pdmweb.exe?OP=SEARCH+FACTORY=in+SKIPLIST=1+QBE.EQ.id=3484693"/>
    <hyperlink ref="B6" r:id="rId21" display="http://s460-helpdesk/CAisd/pdmweb.exe?OP=SEARCH+FACTORY=in+SKIPLIST=1+QBE.EQ.id=3484691"/>
    <hyperlink ref="B5" r:id="rId22" display="http://s460-helpdesk/CAisd/pdmweb.exe?OP=SEARCH+FACTORY=in+SKIPLIST=1+QBE.EQ.id=3484688"/>
    <hyperlink ref="B79" r:id="rId23" display="http://s460-helpdesk/CAisd/pdmweb.exe?OP=SEARCH+FACTORY=in+SKIPLIST=1+QBE.EQ.id=3484644"/>
    <hyperlink ref="B104" r:id="rId24" display="http://s460-helpdesk/CAisd/pdmweb.exe?OP=SEARCH+FACTORY=in+SKIPLIST=1+QBE.EQ.id=3484639"/>
    <hyperlink ref="B147" r:id="rId25" display="http://s460-helpdesk/CAisd/pdmweb.exe?OP=SEARCH+FACTORY=in+SKIPLIST=1+QBE.EQ.id=3484627"/>
    <hyperlink ref="B146" r:id="rId26" display="http://s460-helpdesk/CAisd/pdmweb.exe?OP=SEARCH+FACTORY=in+SKIPLIST=1+QBE.EQ.id=3484625"/>
    <hyperlink ref="B163" r:id="rId27" display="http://s460-helpdesk/CAisd/pdmweb.exe?OP=SEARCH+FACTORY=in+SKIPLIST=1+QBE.EQ.id=3484620"/>
    <hyperlink ref="B92" r:id="rId28" display="http://s460-helpdesk/CAisd/pdmweb.exe?OP=SEARCH+FACTORY=in+SKIPLIST=1+QBE.EQ.id=3484617"/>
    <hyperlink ref="B145" r:id="rId29" display="http://s460-helpdesk/CAisd/pdmweb.exe?OP=SEARCH+FACTORY=in+SKIPLIST=1+QBE.EQ.id=3484615"/>
    <hyperlink ref="B144" r:id="rId30" display="http://s460-helpdesk/CAisd/pdmweb.exe?OP=SEARCH+FACTORY=in+SKIPLIST=1+QBE.EQ.id=3484614"/>
    <hyperlink ref="B78" r:id="rId31" display="http://s460-helpdesk/CAisd/pdmweb.exe?OP=SEARCH+FACTORY=in+SKIPLIST=1+QBE.EQ.id=3484600"/>
    <hyperlink ref="B52" r:id="rId32" display="http://s460-helpdesk/CAisd/pdmweb.exe?OP=SEARCH+FACTORY=in+SKIPLIST=1+QBE.EQ.id=3484595"/>
    <hyperlink ref="B143" r:id="rId33" display="http://s460-helpdesk/CAisd/pdmweb.exe?OP=SEARCH+FACTORY=in+SKIPLIST=1+QBE.EQ.id=3484592"/>
    <hyperlink ref="B94" r:id="rId34" display="http://s460-helpdesk/CAisd/pdmweb.exe?OP=SEARCH+FACTORY=in+SKIPLIST=1+QBE.EQ.id=3484585"/>
    <hyperlink ref="B142" r:id="rId35" display="http://s460-helpdesk/CAisd/pdmweb.exe?OP=SEARCH+FACTORY=in+SKIPLIST=1+QBE.EQ.id=3484583"/>
    <hyperlink ref="B141" r:id="rId36" display="http://s460-helpdesk/CAisd/pdmweb.exe?OP=SEARCH+FACTORY=in+SKIPLIST=1+QBE.EQ.id=3484574"/>
    <hyperlink ref="B95" r:id="rId37" display="http://s460-helpdesk/CAisd/pdmweb.exe?OP=SEARCH+FACTORY=in+SKIPLIST=1+QBE.EQ.id=3484573"/>
    <hyperlink ref="B51" r:id="rId38" display="http://s460-helpdesk/CAisd/pdmweb.exe?OP=SEARCH+FACTORY=in+SKIPLIST=1+QBE.EQ.id=3484572"/>
    <hyperlink ref="B50" r:id="rId39" display="http://s460-helpdesk/CAisd/pdmweb.exe?OP=SEARCH+FACTORY=in+SKIPLIST=1+QBE.EQ.id=3484560"/>
    <hyperlink ref="B66" r:id="rId40" display="http://s460-helpdesk/CAisd/pdmweb.exe?OP=SEARCH+FACTORY=in+SKIPLIST=1+QBE.EQ.id=3484534"/>
    <hyperlink ref="B65" r:id="rId41" display="http://s460-helpdesk/CAisd/pdmweb.exe?OP=SEARCH+FACTORY=in+SKIPLIST=1+QBE.EQ.id=3484532"/>
    <hyperlink ref="B19" r:id="rId42" display="http://s460-helpdesk/CAisd/pdmweb.exe?OP=SEARCH+FACTORY=in+SKIPLIST=1+QBE.EQ.id=3484854"/>
    <hyperlink ref="B18" r:id="rId43" display="http://s460-helpdesk/CAisd/pdmweb.exe?OP=SEARCH+FACTORY=in+SKIPLIST=1+QBE.EQ.id=3484851"/>
    <hyperlink ref="B17" r:id="rId44" display="http://s460-helpdesk/CAisd/pdmweb.exe?OP=SEARCH+FACTORY=in+SKIPLIST=1+QBE.EQ.id=3484849"/>
    <hyperlink ref="B16" r:id="rId45" display="http://s460-helpdesk/CAisd/pdmweb.exe?OP=SEARCH+FACTORY=in+SKIPLIST=1+QBE.EQ.id=3484847"/>
    <hyperlink ref="B15" r:id="rId46" display="http://s460-helpdesk/CAisd/pdmweb.exe?OP=SEARCH+FACTORY=in+SKIPLIST=1+QBE.EQ.id=3484846"/>
    <hyperlink ref="B14" r:id="rId47" display="http://s460-helpdesk/CAisd/pdmweb.exe?OP=SEARCH+FACTORY=in+SKIPLIST=1+QBE.EQ.id=3484845"/>
    <hyperlink ref="B13" r:id="rId48" display="http://s460-helpdesk/CAisd/pdmweb.exe?OP=SEARCH+FACTORY=in+SKIPLIST=1+QBE.EQ.id=3484844"/>
    <hyperlink ref="B12" r:id="rId49" display="http://s460-helpdesk/CAisd/pdmweb.exe?OP=SEARCH+FACTORY=in+SKIPLIST=1+QBE.EQ.id=3484842"/>
    <hyperlink ref="B11" r:id="rId50" display="http://s460-helpdesk/CAisd/pdmweb.exe?OP=SEARCH+FACTORY=in+SKIPLIST=1+QBE.EQ.id=3484841"/>
    <hyperlink ref="B172" r:id="rId51" display="http://s460-helpdesk/CAisd/pdmweb.exe?OP=SEARCH+FACTORY=in+SKIPLIST=1+QBE.EQ.id=3484840"/>
    <hyperlink ref="B171" r:id="rId52" display="http://s460-helpdesk/CAisd/pdmweb.exe?OP=SEARCH+FACTORY=in+SKIPLIST=1+QBE.EQ.id=3484839"/>
    <hyperlink ref="B98" r:id="rId53" display="http://s460-helpdesk/CAisd/pdmweb.exe?OP=SEARCH+FACTORY=in+SKIPLIST=1+QBE.EQ.id=3484838"/>
    <hyperlink ref="B170" r:id="rId54" display="http://s460-helpdesk/CAisd/pdmweb.exe?OP=SEARCH+FACTORY=in+SKIPLIST=1+QBE.EQ.id=3484836"/>
    <hyperlink ref="B169" r:id="rId55" display="http://s460-helpdesk/CAisd/pdmweb.exe?OP=SEARCH+FACTORY=in+SKIPLIST=1+QBE.EQ.id=3484835"/>
    <hyperlink ref="B97" r:id="rId56" display="http://s460-helpdesk/CAisd/pdmweb.exe?OP=SEARCH+FACTORY=in+SKIPLIST=1+QBE.EQ.id=3484834"/>
    <hyperlink ref="B168" r:id="rId57" display="http://s460-helpdesk/CAisd/pdmweb.exe?OP=SEARCH+FACTORY=in+SKIPLIST=1+QBE.EQ.id=3484833"/>
    <hyperlink ref="B167" r:id="rId58" display="http://s460-helpdesk/CAisd/pdmweb.exe?OP=SEARCH+FACTORY=in+SKIPLIST=1+QBE.EQ.id=3484831"/>
    <hyperlink ref="B166" r:id="rId59" display="http://s460-helpdesk/CAisd/pdmweb.exe?OP=SEARCH+FACTORY=in+SKIPLIST=1+QBE.EQ.id=3484830"/>
    <hyperlink ref="B165" r:id="rId60" display="http://s460-helpdesk/CAisd/pdmweb.exe?OP=SEARCH+FACTORY=in+SKIPLIST=1+QBE.EQ.id=3484828"/>
    <hyperlink ref="B153" r:id="rId61" display="http://s460-helpdesk/CAisd/pdmweb.exe?OP=SEARCH+FACTORY=in+SKIPLIST=1+QBE.EQ.id=3484827"/>
    <hyperlink ref="B180" r:id="rId62" display="http://s460-helpdesk/CAisd/pdmweb.exe?OP=SEARCH+FACTORY=in+SKIPLIST=1+QBE.EQ.id=3484825"/>
    <hyperlink ref="B191" r:id="rId63" display="http://s460-helpdesk/CAisd/pdmweb.exe?OP=SEARCH+FACTORY=in+SKIPLIST=1+QBE.EQ.id=3484824"/>
    <hyperlink ref="B190" r:id="rId64" display="http://s460-helpdesk/CAisd/pdmweb.exe?OP=SEARCH+FACTORY=in+SKIPLIST=1+QBE.EQ.id=3484823"/>
    <hyperlink ref="B34" r:id="rId65" display="http://s460-helpdesk/CAisd/pdmweb.exe?OP=SEARCH+FACTORY=in+SKIPLIST=1+QBE.EQ.id=3484822"/>
    <hyperlink ref="B57" r:id="rId66" display="http://s460-helpdesk/CAisd/pdmweb.exe?OP=SEARCH+FACTORY=in+SKIPLIST=1+QBE.EQ.id=3484821"/>
    <hyperlink ref="B189" r:id="rId67" display="http://s460-helpdesk/CAisd/pdmweb.exe?OP=SEARCH+FACTORY=in+SKIPLIST=1+QBE.EQ.id=3484820"/>
    <hyperlink ref="B102" r:id="rId68" display="http://s460-helpdesk/CAisd/pdmweb.exe?OP=SEARCH+FACTORY=in+SKIPLIST=1+QBE.EQ.id=3484819"/>
    <hyperlink ref="B56" r:id="rId69" display="http://s460-helpdesk/CAisd/pdmweb.exe?OP=SEARCH+FACTORY=in+SKIPLIST=1+QBE.EQ.id=3484809"/>
    <hyperlink ref="B55" r:id="rId70" display="http://s460-helpdesk/CAisd/pdmweb.exe?OP=SEARCH+FACTORY=in+SKIPLIST=1+QBE.EQ.id=3484808"/>
    <hyperlink ref="B54" r:id="rId71" display="http://s460-helpdesk/CAisd/pdmweb.exe?OP=SEARCH+FACTORY=in+SKIPLIST=1+QBE.EQ.id=3484803"/>
    <hyperlink ref="B188" r:id="rId72" display="http://s460-helpdesk/CAisd/pdmweb.exe?OP=SEARCH+FACTORY=in+SKIPLIST=1+QBE.EQ.id=3484802"/>
    <hyperlink ref="B53" r:id="rId73" display="http://s460-helpdesk/CAisd/pdmweb.exe?OP=SEARCH+FACTORY=in+SKIPLIST=1+QBE.EQ.id=3484749"/>
    <hyperlink ref="B152" r:id="rId74" display="http://s460-helpdesk/CAisd/pdmweb.exe?OP=SEARCH+FACTORY=in+SKIPLIST=1+QBE.EQ.id=3484748"/>
    <hyperlink ref="B151" r:id="rId75" display="http://s460-helpdesk/CAisd/pdmweb.exe?OP=SEARCH+FACTORY=in+SKIPLIST=1+QBE.EQ.id=3484733"/>
    <hyperlink ref="B150" r:id="rId76" display="http://s460-helpdesk/CAisd/pdmweb.exe?OP=SEARCH+FACTORY=in+SKIPLIST=1+QBE.EQ.id=3484723"/>
    <hyperlink ref="B164" r:id="rId77" display="http://s460-helpdesk/CAisd/pdmweb.exe?OP=SEARCH+FACTORY=in+SKIPLIST=1+QBE.EQ.id=3484721"/>
    <hyperlink ref="B149" r:id="rId78" display="http://s460-helpdesk/CAisd/pdmweb.exe?OP=SEARCH+FACTORY=in+SKIPLIST=1+QBE.EQ.id=3484719"/>
    <hyperlink ref="B103" r:id="rId79" display="http://s460-helpdesk/CAisd/pdmweb.exe?OP=SEARCH+FACTORY=in+SKIPLIST=1+QBE.EQ.id=3484718"/>
    <hyperlink ref="B148" r:id="rId80" display="http://s460-helpdesk/CAisd/pdmweb.exe?OP=SEARCH+FACTORY=in+SKIPLIST=1+QBE.EQ.id=3484714"/>
    <hyperlink ref="B93" r:id="rId81" display="http://s460-helpdesk/CAisd/pdmweb.exe?OP=SEARCH+FACTORY=in+SKIPLIST=1+QBE.EQ.id=3484706"/>
  </hyperlinks>
  <pageMargins left="0.7" right="0.7" top="0.75" bottom="0.75" header="0.3" footer="0.3"/>
  <pageSetup scale="60" orientation="landscape" r:id="rId8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opLeftCell="A91" zoomScale="80" zoomScaleNormal="80" workbookViewId="0">
      <selection activeCell="B105" sqref="B105:B111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62.85546875" style="86" bestFit="1" customWidth="1"/>
    <col min="4" max="4" width="39.28515625" style="86" bestFit="1" customWidth="1"/>
    <col min="5" max="5" width="34.28515625" style="86" customWidth="1"/>
    <col min="6" max="16384" width="52.7109375" style="86"/>
  </cols>
  <sheetData>
    <row r="1" spans="1:5" ht="22.5" x14ac:dyDescent="0.25">
      <c r="A1" s="135" t="s">
        <v>2479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2479</v>
      </c>
      <c r="B3" s="139"/>
      <c r="C3" s="139"/>
      <c r="D3" s="139"/>
      <c r="E3" s="140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2531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2532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str">
        <f>VLOOKUP(B10,'[1]LISTADO ATM'!$A$2:$C$817,3,0)</f>
        <v>DISTRITO NACIONAL</v>
      </c>
      <c r="B10" s="99">
        <v>875</v>
      </c>
      <c r="C10" s="112" t="str">
        <f>VLOOKUP(B10,'[1]LISTADO ATM'!$A$2:$B$816,2,0)</f>
        <v xml:space="preserve">ATM Texaco Aut. Duarte KM 14 1/2 (Los Alcarrizos) </v>
      </c>
      <c r="D10" s="100" t="s">
        <v>2485</v>
      </c>
      <c r="E10" s="99">
        <v>335774939</v>
      </c>
    </row>
    <row r="11" spans="1:5" ht="18" x14ac:dyDescent="0.25">
      <c r="A11" s="99" t="str">
        <f>VLOOKUP(B11,'[1]LISTADO ATM'!$A$2:$C$817,3,0)</f>
        <v>DISTRITO NACIONAL</v>
      </c>
      <c r="B11" s="99">
        <v>784</v>
      </c>
      <c r="C11" s="112" t="str">
        <f>VLOOKUP(B11,'[1]LISTADO ATM'!$A$2:$B$816,2,0)</f>
        <v xml:space="preserve">ATM Tribunal Superior Electoral </v>
      </c>
      <c r="D11" s="100" t="s">
        <v>2485</v>
      </c>
      <c r="E11" s="121">
        <v>335776257</v>
      </c>
    </row>
    <row r="12" spans="1:5" ht="18" x14ac:dyDescent="0.25">
      <c r="A12" s="99" t="str">
        <f>VLOOKUP(B12,'[1]LISTADO ATM'!$A$2:$C$817,3,0)</f>
        <v>NORTE</v>
      </c>
      <c r="B12" s="99">
        <v>157</v>
      </c>
      <c r="C12" s="112" t="str">
        <f>VLOOKUP(B12,'[1]LISTADO ATM'!$A$2:$B$816,2,0)</f>
        <v xml:space="preserve">ATM Oficina Samaná </v>
      </c>
      <c r="D12" s="100" t="s">
        <v>2485</v>
      </c>
      <c r="E12" s="99">
        <v>335776568</v>
      </c>
    </row>
    <row r="13" spans="1:5" ht="18" x14ac:dyDescent="0.25">
      <c r="A13" s="99" t="str">
        <f>VLOOKUP(B13,'[1]LISTADO ATM'!$A$2:$C$817,3,0)</f>
        <v>ESTE</v>
      </c>
      <c r="B13" s="99">
        <v>399</v>
      </c>
      <c r="C13" s="112" t="str">
        <f>VLOOKUP(B13,'[1]LISTADO ATM'!$A$2:$B$816,2,0)</f>
        <v xml:space="preserve">ATM Oficina La Romana II </v>
      </c>
      <c r="D13" s="100" t="s">
        <v>2485</v>
      </c>
      <c r="E13" s="99">
        <v>335776633</v>
      </c>
    </row>
    <row r="14" spans="1:5" ht="18" x14ac:dyDescent="0.25">
      <c r="A14" s="99" t="str">
        <f>VLOOKUP(B14,'[1]LISTADO ATM'!$A$2:$C$817,3,0)</f>
        <v>ESTE</v>
      </c>
      <c r="B14" s="99">
        <v>429</v>
      </c>
      <c r="C14" s="112" t="str">
        <f>VLOOKUP(B14,'[1]LISTADO ATM'!$A$2:$B$816,2,0)</f>
        <v xml:space="preserve">ATM Oficina Jumbo La Romana </v>
      </c>
      <c r="D14" s="100" t="s">
        <v>2485</v>
      </c>
      <c r="E14" s="99">
        <v>335775194</v>
      </c>
    </row>
    <row r="15" spans="1:5" ht="18" x14ac:dyDescent="0.25">
      <c r="A15" s="99" t="str">
        <f>VLOOKUP(B15,'[1]LISTADO ATM'!$A$2:$C$817,3,0)</f>
        <v>SUR</v>
      </c>
      <c r="B15" s="99">
        <v>301</v>
      </c>
      <c r="C15" s="112" t="str">
        <f>VLOOKUP(B15,'[1]LISTADO ATM'!$A$2:$B$816,2,0)</f>
        <v xml:space="preserve">ATM UNP Alfa y Omega (Barahona) </v>
      </c>
      <c r="D15" s="100" t="s">
        <v>2485</v>
      </c>
      <c r="E15" s="99">
        <v>335776035</v>
      </c>
    </row>
    <row r="16" spans="1:5" ht="18" x14ac:dyDescent="0.25">
      <c r="A16" s="99" t="str">
        <f>VLOOKUP(B16,'[1]LISTADO ATM'!$A$2:$C$817,3,0)</f>
        <v>DISTRITO NACIONAL</v>
      </c>
      <c r="B16" s="99">
        <v>26</v>
      </c>
      <c r="C16" s="112" t="str">
        <f>VLOOKUP(B16,'[1]LISTADO ATM'!$A$2:$B$816,2,0)</f>
        <v>ATM S/M Jumbo San Isidro</v>
      </c>
      <c r="D16" s="100" t="s">
        <v>2485</v>
      </c>
      <c r="E16" s="99">
        <v>335776050</v>
      </c>
    </row>
    <row r="17" spans="1:5" ht="18" x14ac:dyDescent="0.25">
      <c r="A17" s="99" t="str">
        <f>VLOOKUP(B17,'[1]LISTADO ATM'!$A$2:$C$817,3,0)</f>
        <v>DISTRITO NACIONAL</v>
      </c>
      <c r="B17" s="99">
        <v>976</v>
      </c>
      <c r="C17" s="112" t="str">
        <f>VLOOKUP(B17,'[1]LISTADO ATM'!$A$2:$B$816,2,0)</f>
        <v xml:space="preserve">ATM Oficina Diamond Plaza I </v>
      </c>
      <c r="D17" s="100" t="s">
        <v>2485</v>
      </c>
      <c r="E17" s="121">
        <v>335776245</v>
      </c>
    </row>
    <row r="18" spans="1:5" ht="18" x14ac:dyDescent="0.25">
      <c r="A18" s="99" t="str">
        <f>VLOOKUP(B18,'[1]LISTADO ATM'!$A$2:$C$817,3,0)</f>
        <v>ESTE</v>
      </c>
      <c r="B18" s="99">
        <v>630</v>
      </c>
      <c r="C18" s="112" t="str">
        <f>VLOOKUP(B18,'[1]LISTADO ATM'!$A$2:$B$816,2,0)</f>
        <v xml:space="preserve">ATM Oficina Plaza Zaglul (SPM) </v>
      </c>
      <c r="D18" s="100" t="s">
        <v>2485</v>
      </c>
      <c r="E18" s="121">
        <v>335776200</v>
      </c>
    </row>
    <row r="19" spans="1:5" ht="18" x14ac:dyDescent="0.25">
      <c r="A19" s="99" t="str">
        <f>VLOOKUP(B19,'[1]LISTADO ATM'!$A$2:$C$817,3,0)</f>
        <v>DISTRITO NACIONAL</v>
      </c>
      <c r="B19" s="99">
        <v>587</v>
      </c>
      <c r="C19" s="112" t="str">
        <f>VLOOKUP(B19,'[1]LISTADO ATM'!$A$2:$B$816,2,0)</f>
        <v xml:space="preserve">ATM Cuerpo de Ayudantes Militares </v>
      </c>
      <c r="D19" s="100" t="s">
        <v>2485</v>
      </c>
      <c r="E19" s="121">
        <v>335776191</v>
      </c>
    </row>
    <row r="20" spans="1:5" ht="18" x14ac:dyDescent="0.25">
      <c r="A20" s="99" t="str">
        <f>VLOOKUP(B20,'[1]LISTADO ATM'!$A$2:$C$817,3,0)</f>
        <v>DISTRITO NACIONAL</v>
      </c>
      <c r="B20" s="99">
        <v>710</v>
      </c>
      <c r="C20" s="112" t="str">
        <f>VLOOKUP(B20,'[1]LISTADO ATM'!$A$2:$B$816,2,0)</f>
        <v xml:space="preserve">ATM S/M Soberano </v>
      </c>
      <c r="D20" s="100" t="s">
        <v>2485</v>
      </c>
      <c r="E20" s="99">
        <v>335776283</v>
      </c>
    </row>
    <row r="21" spans="1:5" ht="18" x14ac:dyDescent="0.25">
      <c r="A21" s="99" t="str">
        <f>VLOOKUP(B21,'[1]LISTADO ATM'!$A$2:$C$817,3,0)</f>
        <v>SUR</v>
      </c>
      <c r="B21" s="99">
        <v>783</v>
      </c>
      <c r="C21" s="112" t="str">
        <f>VLOOKUP(B21,'[1]LISTADO ATM'!$A$2:$B$816,2,0)</f>
        <v xml:space="preserve">ATM Autobanco Alfa y Omega (Barahona) </v>
      </c>
      <c r="D21" s="100" t="s">
        <v>2485</v>
      </c>
      <c r="E21" s="99">
        <v>335776567</v>
      </c>
    </row>
    <row r="22" spans="1:5" ht="18" x14ac:dyDescent="0.25">
      <c r="A22" s="99" t="str">
        <f>VLOOKUP(B22,'[1]LISTADO ATM'!$A$2:$C$817,3,0)</f>
        <v>DISTRITO NACIONAL</v>
      </c>
      <c r="B22" s="99">
        <v>541</v>
      </c>
      <c r="C22" s="112" t="str">
        <f>VLOOKUP(B22,'[1]LISTADO ATM'!$A$2:$B$816,2,0)</f>
        <v xml:space="preserve">ATM Oficina Sambil II </v>
      </c>
      <c r="D22" s="100" t="s">
        <v>2485</v>
      </c>
      <c r="E22" s="99">
        <v>335776575</v>
      </c>
    </row>
    <row r="23" spans="1:5" ht="18" x14ac:dyDescent="0.25">
      <c r="A23" s="99" t="str">
        <f>VLOOKUP(B23,'[1]LISTADO ATM'!$A$2:$C$817,3,0)</f>
        <v>DISTRITO NACIONAL</v>
      </c>
      <c r="B23" s="99">
        <v>793</v>
      </c>
      <c r="C23" s="112" t="str">
        <f>VLOOKUP(B23,'[1]LISTADO ATM'!$A$2:$B$816,2,0)</f>
        <v xml:space="preserve">ATM Centro de Caja Agora Mall </v>
      </c>
      <c r="D23" s="100" t="s">
        <v>2485</v>
      </c>
      <c r="E23" s="99">
        <v>335776651</v>
      </c>
    </row>
    <row r="24" spans="1:5" ht="18" x14ac:dyDescent="0.25">
      <c r="A24" s="99" t="str">
        <f>VLOOKUP(B24,'[1]LISTADO ATM'!$A$2:$C$817,3,0)</f>
        <v>DISTRITO NACIONAL</v>
      </c>
      <c r="B24" s="99">
        <v>617</v>
      </c>
      <c r="C24" s="112" t="str">
        <f>VLOOKUP(B24,'[1]LISTADO ATM'!$A$2:$B$816,2,0)</f>
        <v xml:space="preserve">ATM Guardia Presidencial </v>
      </c>
      <c r="D24" s="100" t="s">
        <v>2485</v>
      </c>
      <c r="E24" s="99">
        <v>335776673</v>
      </c>
    </row>
    <row r="25" spans="1:5" ht="18" x14ac:dyDescent="0.25">
      <c r="A25" s="99" t="str">
        <f>VLOOKUP(B25,'[1]LISTADO ATM'!$A$2:$C$817,3,0)</f>
        <v>SUR</v>
      </c>
      <c r="B25" s="99">
        <v>750</v>
      </c>
      <c r="C25" s="112" t="str">
        <f>VLOOKUP(B25,'[1]LISTADO ATM'!$A$2:$B$816,2,0)</f>
        <v xml:space="preserve">ATM UNP Duvergé </v>
      </c>
      <c r="D25" s="100" t="s">
        <v>2485</v>
      </c>
      <c r="E25" s="99">
        <v>335776674</v>
      </c>
    </row>
    <row r="26" spans="1:5" ht="18" x14ac:dyDescent="0.25">
      <c r="A26" s="99" t="str">
        <f>VLOOKUP(B26,'[1]LISTADO ATM'!$A$2:$C$817,3,0)</f>
        <v>DISTRITO NACIONAL</v>
      </c>
      <c r="B26" s="99">
        <v>791</v>
      </c>
      <c r="C26" s="112" t="str">
        <f>VLOOKUP(B26,'[1]LISTADO ATM'!$A$2:$B$816,2,0)</f>
        <v xml:space="preserve">ATM Oficina Sans Soucí </v>
      </c>
      <c r="D26" s="100" t="s">
        <v>2485</v>
      </c>
      <c r="E26" s="99">
        <v>335776684</v>
      </c>
    </row>
    <row r="27" spans="1:5" ht="18" x14ac:dyDescent="0.25">
      <c r="A27" s="99" t="str">
        <f>VLOOKUP(B27,'[1]LISTADO ATM'!$A$2:$C$817,3,0)</f>
        <v>DISTRITO NACIONAL</v>
      </c>
      <c r="B27" s="99">
        <v>925</v>
      </c>
      <c r="C27" s="112" t="str">
        <f>VLOOKUP(B27,'[1]LISTADO ATM'!$A$2:$B$816,2,0)</f>
        <v xml:space="preserve">ATM Oficina Plaza Lama Av. 27 de Febrero </v>
      </c>
      <c r="D27" s="100" t="s">
        <v>2485</v>
      </c>
      <c r="E27" s="99">
        <v>335776686</v>
      </c>
    </row>
    <row r="28" spans="1:5" ht="18" x14ac:dyDescent="0.25">
      <c r="A28" s="99" t="str">
        <f>VLOOKUP(B28,'[1]LISTADO ATM'!$A$2:$C$817,3,0)</f>
        <v>ESTE</v>
      </c>
      <c r="B28" s="99">
        <v>742</v>
      </c>
      <c r="C28" s="112" t="str">
        <f>VLOOKUP(B28,'[1]LISTADO ATM'!$A$2:$B$816,2,0)</f>
        <v xml:space="preserve">ATM Oficina Plaza del Rey (La Romana) </v>
      </c>
      <c r="D28" s="100" t="s">
        <v>2485</v>
      </c>
      <c r="E28" s="99">
        <v>335776698</v>
      </c>
    </row>
    <row r="29" spans="1:5" ht="18" x14ac:dyDescent="0.25">
      <c r="A29" s="99" t="str">
        <f>VLOOKUP(B29,'[1]LISTADO ATM'!$A$2:$C$817,3,0)</f>
        <v>NORTE</v>
      </c>
      <c r="B29" s="99">
        <v>396</v>
      </c>
      <c r="C29" s="112" t="str">
        <f>VLOOKUP(B29,'[1]LISTADO ATM'!$A$2:$B$816,2,0)</f>
        <v xml:space="preserve">ATM Oficina Plaza Ulloa (La Fuente) </v>
      </c>
      <c r="D29" s="100" t="s">
        <v>2485</v>
      </c>
      <c r="E29" s="99">
        <v>335776778</v>
      </c>
    </row>
    <row r="30" spans="1:5" ht="18" x14ac:dyDescent="0.25">
      <c r="A30" s="99" t="str">
        <f>VLOOKUP(B30,'[1]LISTADO ATM'!$A$2:$C$817,3,0)</f>
        <v>NORTE</v>
      </c>
      <c r="B30" s="99">
        <v>144</v>
      </c>
      <c r="C30" s="112" t="str">
        <f>VLOOKUP(B30,'[1]LISTADO ATM'!$A$2:$B$816,2,0)</f>
        <v xml:space="preserve">ATM Oficina Villa Altagracia </v>
      </c>
      <c r="D30" s="100" t="s">
        <v>2485</v>
      </c>
      <c r="E30" s="99">
        <v>335776782</v>
      </c>
    </row>
    <row r="31" spans="1:5" ht="18" x14ac:dyDescent="0.25">
      <c r="A31" s="99" t="str">
        <f>VLOOKUP(B31,'[1]LISTADO ATM'!$A$2:$C$817,3,0)</f>
        <v>NORTE</v>
      </c>
      <c r="B31" s="99">
        <v>990</v>
      </c>
      <c r="C31" s="112" t="str">
        <f>VLOOKUP(B31,'[1]LISTADO ATM'!$A$2:$B$816,2,0)</f>
        <v xml:space="preserve">ATM Autoservicio Bonao II </v>
      </c>
      <c r="D31" s="100" t="s">
        <v>2485</v>
      </c>
      <c r="E31" s="99">
        <v>335776792</v>
      </c>
    </row>
    <row r="32" spans="1:5" ht="18" x14ac:dyDescent="0.25">
      <c r="A32" s="99" t="str">
        <f>VLOOKUP(B32,'[1]LISTADO ATM'!$A$2:$C$817,3,0)</f>
        <v>DISTRITO NACIONAL</v>
      </c>
      <c r="B32" s="99">
        <v>823</v>
      </c>
      <c r="C32" s="112" t="str">
        <f>VLOOKUP(B32,'[1]LISTADO ATM'!$A$2:$B$816,2,0)</f>
        <v xml:space="preserve">ATM UNP El Carril (Haina) </v>
      </c>
      <c r="D32" s="100" t="s">
        <v>2485</v>
      </c>
      <c r="E32" s="99">
        <v>335776807</v>
      </c>
    </row>
    <row r="33" spans="1:5" ht="18" x14ac:dyDescent="0.25">
      <c r="A33" s="99" t="str">
        <f>VLOOKUP(B33,'[1]LISTADO ATM'!$A$2:$C$817,3,0)</f>
        <v>DISTRITO NACIONAL</v>
      </c>
      <c r="B33" s="99">
        <v>562</v>
      </c>
      <c r="C33" s="112" t="str">
        <f>VLOOKUP(B33,'[1]LISTADO ATM'!$A$2:$B$816,2,0)</f>
        <v xml:space="preserve">ATM S/M Jumbo Carretera Mella </v>
      </c>
      <c r="D33" s="100" t="s">
        <v>2485</v>
      </c>
      <c r="E33" s="99">
        <v>335776886</v>
      </c>
    </row>
    <row r="34" spans="1:5" ht="18" x14ac:dyDescent="0.25">
      <c r="A34" s="99" t="str">
        <f>VLOOKUP(B34,'[1]LISTADO ATM'!$A$2:$C$817,3,0)</f>
        <v>DISTRITO NACIONAL</v>
      </c>
      <c r="B34" s="99">
        <v>147</v>
      </c>
      <c r="C34" s="112" t="str">
        <f>VLOOKUP(B34,'[1]LISTADO ATM'!$A$2:$B$816,2,0)</f>
        <v xml:space="preserve">ATM Kiosco Megacentro I </v>
      </c>
      <c r="D34" s="100" t="s">
        <v>2485</v>
      </c>
      <c r="E34" s="99">
        <v>335776388</v>
      </c>
    </row>
    <row r="35" spans="1:5" ht="18" x14ac:dyDescent="0.25">
      <c r="A35" s="112" t="str">
        <f>VLOOKUP(B35,'[1]LISTADO ATM'!$A$2:$C$817,3,0)</f>
        <v>DISTRITO NACIONAL</v>
      </c>
      <c r="B35" s="99">
        <v>515</v>
      </c>
      <c r="C35" s="112" t="str">
        <f>VLOOKUP(B35,'[1]LISTADO ATM'!$A$2:$B$816,2,0)</f>
        <v xml:space="preserve">ATM Oficina Agora Mall I </v>
      </c>
      <c r="D35" s="100" t="s">
        <v>2485</v>
      </c>
      <c r="E35" s="77">
        <v>335775267</v>
      </c>
    </row>
    <row r="36" spans="1:5" ht="18" x14ac:dyDescent="0.25">
      <c r="A36" s="112" t="str">
        <f>VLOOKUP(B36,'[1]LISTADO ATM'!$A$2:$C$817,3,0)</f>
        <v>DISTRITO NACIONAL</v>
      </c>
      <c r="B36" s="99">
        <v>194</v>
      </c>
      <c r="C36" s="112" t="str">
        <f>VLOOKUP(B36,'[1]LISTADO ATM'!$A$2:$B$816,2,0)</f>
        <v xml:space="preserve">ATM UNP Pantoja </v>
      </c>
      <c r="D36" s="100" t="s">
        <v>2485</v>
      </c>
      <c r="E36" s="122">
        <v>335776186</v>
      </c>
    </row>
    <row r="37" spans="1:5" ht="18" x14ac:dyDescent="0.25">
      <c r="A37" s="112" t="str">
        <f>VLOOKUP(B37,'[1]LISTADO ATM'!$A$2:$C$817,3,0)</f>
        <v>DISTRITO NACIONAL</v>
      </c>
      <c r="B37" s="99">
        <v>815</v>
      </c>
      <c r="C37" s="112" t="str">
        <f>VLOOKUP(B37,'[1]LISTADO ATM'!$A$2:$B$816,2,0)</f>
        <v xml:space="preserve">ATM Oficina Atalaya del Mar </v>
      </c>
      <c r="D37" s="100" t="s">
        <v>2485</v>
      </c>
      <c r="E37" s="122">
        <v>335776676</v>
      </c>
    </row>
    <row r="38" spans="1:5" ht="18" x14ac:dyDescent="0.25">
      <c r="A38" s="99" t="str">
        <f>VLOOKUP(B38,'[1]LISTADO ATM'!$A$2:$C$817,3,0)</f>
        <v>DISTRITO NACIONAL</v>
      </c>
      <c r="B38" s="99">
        <v>904</v>
      </c>
      <c r="C38" s="112" t="str">
        <f>VLOOKUP(B38,'[1]LISTADO ATM'!$A$2:$B$816,2,0)</f>
        <v xml:space="preserve">ATM Oficina Multicentro La Sirena Churchill </v>
      </c>
      <c r="D38" s="100" t="s">
        <v>2485</v>
      </c>
      <c r="E38" s="121">
        <v>335776222</v>
      </c>
    </row>
    <row r="39" spans="1:5" ht="18" x14ac:dyDescent="0.25">
      <c r="A39" s="112" t="str">
        <f>VLOOKUP(B39,'[1]LISTADO ATM'!$A$2:$C$817,3,0)</f>
        <v>SUR</v>
      </c>
      <c r="B39" s="99">
        <v>825</v>
      </c>
      <c r="C39" s="112" t="str">
        <f>VLOOKUP(B39,'[1]LISTADO ATM'!$A$2:$B$816,2,0)</f>
        <v xml:space="preserve">ATM Estacion Eco Cibeles (Las Matas de Farfán) </v>
      </c>
      <c r="D39" s="100" t="s">
        <v>2485</v>
      </c>
      <c r="E39" s="122">
        <v>335776703</v>
      </c>
    </row>
    <row r="40" spans="1:5" ht="18" x14ac:dyDescent="0.25">
      <c r="A40" s="112" t="str">
        <f>VLOOKUP(B40,'[1]LISTADO ATM'!$A$2:$C$817,3,0)</f>
        <v>DISTRITO NACIONAL</v>
      </c>
      <c r="B40" s="99">
        <v>547</v>
      </c>
      <c r="C40" s="112" t="str">
        <f>VLOOKUP(B40,'[1]LISTADO ATM'!$A$2:$B$816,2,0)</f>
        <v xml:space="preserve">ATM Plaza Lama Herrera </v>
      </c>
      <c r="D40" s="100" t="s">
        <v>2485</v>
      </c>
      <c r="E40" s="122">
        <v>335776885</v>
      </c>
    </row>
    <row r="41" spans="1:5" ht="18" x14ac:dyDescent="0.25">
      <c r="A41" s="112" t="str">
        <f>VLOOKUP(B41,'[1]LISTADO ATM'!$A$2:$C$817,3,0)</f>
        <v>ESTE</v>
      </c>
      <c r="B41" s="99">
        <v>293</v>
      </c>
      <c r="C41" s="112" t="str">
        <f>VLOOKUP(B41,'[1]LISTADO ATM'!$A$2:$B$816,2,0)</f>
        <v xml:space="preserve">ATM S/M Nueva Visión (San Pedro) </v>
      </c>
      <c r="D41" s="100" t="s">
        <v>2485</v>
      </c>
      <c r="E41" s="77">
        <v>335776394</v>
      </c>
    </row>
    <row r="42" spans="1:5" ht="18" x14ac:dyDescent="0.25">
      <c r="A42" s="112" t="str">
        <f>VLOOKUP(B42,'[1]LISTADO ATM'!$A$2:$C$817,3,0)</f>
        <v>DISTRITO NACIONAL</v>
      </c>
      <c r="B42" s="99">
        <v>39</v>
      </c>
      <c r="C42" s="112" t="str">
        <f>VLOOKUP(B42,'[1]LISTADO ATM'!$A$2:$B$816,2,0)</f>
        <v xml:space="preserve">ATM Oficina Ovando </v>
      </c>
      <c r="D42" s="100" t="s">
        <v>2485</v>
      </c>
      <c r="E42" s="122">
        <v>335776765</v>
      </c>
    </row>
    <row r="43" spans="1:5" ht="18" x14ac:dyDescent="0.25">
      <c r="A43" s="112" t="str">
        <f>VLOOKUP(B43,'[1]LISTADO ATM'!$A$2:$C$817,3,0)</f>
        <v>DISTRITO NACIONAL</v>
      </c>
      <c r="B43" s="99">
        <v>13</v>
      </c>
      <c r="C43" s="112" t="str">
        <f>VLOOKUP(B43,'[1]LISTADO ATM'!$A$2:$B$816,2,0)</f>
        <v xml:space="preserve">ATM CDEEE </v>
      </c>
      <c r="D43" s="100" t="s">
        <v>2485</v>
      </c>
      <c r="E43" s="122">
        <v>335776178</v>
      </c>
    </row>
    <row r="44" spans="1:5" ht="18" x14ac:dyDescent="0.25">
      <c r="A44" s="112" t="str">
        <f>VLOOKUP(B44,'[1]LISTADO ATM'!$A$2:$C$817,3,0)</f>
        <v>DISTRITO NACIONAL</v>
      </c>
      <c r="B44" s="99">
        <v>20</v>
      </c>
      <c r="C44" s="112" t="str">
        <f>VLOOKUP(B44,'[1]LISTADO ATM'!$A$2:$B$816,2,0)</f>
        <v>ATM S/M Aprezio Las Palmas</v>
      </c>
      <c r="D44" s="100" t="s">
        <v>2485</v>
      </c>
      <c r="E44" s="99">
        <v>335776382</v>
      </c>
    </row>
    <row r="45" spans="1:5" ht="18" x14ac:dyDescent="0.25">
      <c r="A45" s="112" t="str">
        <f>VLOOKUP(B45,'[1]LISTADO ATM'!$A$2:$C$817,3,0)</f>
        <v>DISTRITO NACIONAL</v>
      </c>
      <c r="B45" s="99">
        <v>708</v>
      </c>
      <c r="C45" s="112" t="str">
        <f>VLOOKUP(B45,'[1]LISTADO ATM'!$A$2:$B$816,2,0)</f>
        <v xml:space="preserve">ATM El Vestir De Hoy </v>
      </c>
      <c r="D45" s="100" t="s">
        <v>2485</v>
      </c>
      <c r="E45" s="99">
        <v>335776570</v>
      </c>
    </row>
    <row r="46" spans="1:5" ht="18" x14ac:dyDescent="0.25">
      <c r="A46" s="112" t="str">
        <f>VLOOKUP(B46,'[1]LISTADO ATM'!$A$2:$C$817,3,0)</f>
        <v>SUR</v>
      </c>
      <c r="B46" s="99">
        <v>592</v>
      </c>
      <c r="C46" s="112" t="str">
        <f>VLOOKUP(B46,'[1]LISTADO ATM'!$A$2:$B$816,2,0)</f>
        <v xml:space="preserve">ATM Centro de Caja San Cristóbal I </v>
      </c>
      <c r="D46" s="100" t="s">
        <v>2485</v>
      </c>
      <c r="E46" s="99">
        <v>335776642</v>
      </c>
    </row>
    <row r="47" spans="1:5" ht="18" x14ac:dyDescent="0.25">
      <c r="A47" s="112" t="str">
        <f>VLOOKUP(B47,'[1]LISTADO ATM'!$A$2:$C$817,3,0)</f>
        <v>DISTRITO NACIONAL</v>
      </c>
      <c r="B47" s="99">
        <v>561</v>
      </c>
      <c r="C47" s="112" t="str">
        <f>VLOOKUP(B47,'[1]LISTADO ATM'!$A$2:$B$816,2,0)</f>
        <v xml:space="preserve">ATM Comando Regional P.N. S.D. Este </v>
      </c>
      <c r="D47" s="100" t="s">
        <v>2485</v>
      </c>
      <c r="E47" s="122">
        <v>335776263</v>
      </c>
    </row>
    <row r="48" spans="1:5" ht="18" x14ac:dyDescent="0.25">
      <c r="A48" s="112" t="str">
        <f>VLOOKUP(B48,'[1]LISTADO ATM'!$A$2:$C$817,3,0)</f>
        <v>DISTRITO NACIONAL</v>
      </c>
      <c r="B48" s="99">
        <v>566</v>
      </c>
      <c r="C48" s="112" t="str">
        <f>VLOOKUP(B48,'[1]LISTADO ATM'!$A$2:$B$816,2,0)</f>
        <v xml:space="preserve">ATM Hiper Olé Aut. Duarte </v>
      </c>
      <c r="D48" s="100" t="s">
        <v>2485</v>
      </c>
      <c r="E48" s="122">
        <v>335776209</v>
      </c>
    </row>
    <row r="49" spans="1:5" ht="18" x14ac:dyDescent="0.25">
      <c r="A49" s="112" t="str">
        <f>VLOOKUP(B49,'[1]LISTADO ATM'!$A$2:$C$817,3,0)</f>
        <v>SUR</v>
      </c>
      <c r="B49" s="99">
        <v>584</v>
      </c>
      <c r="C49" s="112" t="str">
        <f>VLOOKUP(B49,'[1]LISTADO ATM'!$A$2:$B$816,2,0)</f>
        <v xml:space="preserve">ATM Oficina San Cristóbal I </v>
      </c>
      <c r="D49" s="100" t="s">
        <v>2485</v>
      </c>
      <c r="E49" s="122">
        <v>335776573</v>
      </c>
    </row>
    <row r="50" spans="1:5" ht="18" x14ac:dyDescent="0.25">
      <c r="A50" s="112" t="str">
        <f>VLOOKUP(B50,'[1]LISTADO ATM'!$A$2:$C$817,3,0)</f>
        <v>DISTRITO NACIONAL</v>
      </c>
      <c r="B50" s="99">
        <v>642</v>
      </c>
      <c r="C50" s="112" t="str">
        <f>VLOOKUP(B50,'[1]LISTADO ATM'!$A$2:$B$816,2,0)</f>
        <v xml:space="preserve">ATM OMSA Sto. Dgo. </v>
      </c>
      <c r="D50" s="100" t="s">
        <v>2485</v>
      </c>
      <c r="E50" s="122">
        <v>335776537</v>
      </c>
    </row>
    <row r="51" spans="1:5" ht="18" x14ac:dyDescent="0.25">
      <c r="A51" s="112" t="str">
        <f>VLOOKUP(B51,'[1]LISTADO ATM'!$A$2:$C$817,3,0)</f>
        <v>SUR</v>
      </c>
      <c r="B51" s="99">
        <v>873</v>
      </c>
      <c r="C51" s="112" t="str">
        <f>VLOOKUP(B51,'[1]LISTADO ATM'!$A$2:$B$816,2,0)</f>
        <v xml:space="preserve">ATM Centro de Caja San Cristóbal II </v>
      </c>
      <c r="D51" s="100" t="s">
        <v>2485</v>
      </c>
      <c r="E51" s="122">
        <v>335776659</v>
      </c>
    </row>
    <row r="52" spans="1:5" ht="18" x14ac:dyDescent="0.25">
      <c r="A52" s="112" t="str">
        <f>VLOOKUP(B52,'[1]LISTADO ATM'!$A$2:$C$817,3,0)</f>
        <v>SUR</v>
      </c>
      <c r="B52" s="99">
        <v>512</v>
      </c>
      <c r="C52" s="112" t="str">
        <f>VLOOKUP(B52,'[1]LISTADO ATM'!$A$2:$B$816,2,0)</f>
        <v>ATM Plaza Jesús Ferreira</v>
      </c>
      <c r="D52" s="100" t="s">
        <v>2485</v>
      </c>
      <c r="E52" s="99">
        <v>335776574</v>
      </c>
    </row>
    <row r="53" spans="1:5" ht="18" x14ac:dyDescent="0.25">
      <c r="A53" s="112" t="str">
        <f>VLOOKUP(B53,'[1]LISTADO ATM'!$A$2:$C$817,3,0)</f>
        <v>DISTRITO NACIONAL</v>
      </c>
      <c r="B53" s="99">
        <v>312</v>
      </c>
      <c r="C53" s="112" t="str">
        <f>VLOOKUP(B53,'[1]LISTADO ATM'!$A$2:$B$816,2,0)</f>
        <v xml:space="preserve">ATM Oficina Tiradentes II (Naco) </v>
      </c>
      <c r="D53" s="100" t="s">
        <v>2485</v>
      </c>
      <c r="E53" s="99">
        <v>335775459</v>
      </c>
    </row>
    <row r="54" spans="1:5" ht="18" x14ac:dyDescent="0.25">
      <c r="A54" s="112" t="str">
        <f>VLOOKUP(B54,'[1]LISTADO ATM'!$A$2:$C$817,3,0)</f>
        <v>SUR</v>
      </c>
      <c r="B54" s="99">
        <v>356</v>
      </c>
      <c r="C54" s="112" t="str">
        <f>VLOOKUP(B54,'[1]LISTADO ATM'!$A$2:$B$816,2,0)</f>
        <v xml:space="preserve">ATM Estación Sigma (San Cristóbal) </v>
      </c>
      <c r="D54" s="100" t="s">
        <v>2485</v>
      </c>
      <c r="E54" s="112">
        <v>335776524</v>
      </c>
    </row>
    <row r="55" spans="1:5" ht="18" x14ac:dyDescent="0.25">
      <c r="A55" s="112" t="str">
        <f>VLOOKUP(B55,'[1]LISTADO ATM'!$A$2:$C$817,3,0)</f>
        <v>ESTE</v>
      </c>
      <c r="B55" s="99">
        <v>838</v>
      </c>
      <c r="C55" s="112" t="str">
        <f>VLOOKUP(B55,'[1]LISTADO ATM'!$A$2:$B$816,2,0)</f>
        <v xml:space="preserve">ATM UNP Consuelo </v>
      </c>
      <c r="D55" s="100" t="s">
        <v>2485</v>
      </c>
      <c r="E55" s="112">
        <v>335776528</v>
      </c>
    </row>
    <row r="56" spans="1:5" ht="18" x14ac:dyDescent="0.25">
      <c r="A56" s="112" t="str">
        <f>VLOOKUP(B56,'[1]LISTADO ATM'!$A$2:$C$817,3,0)</f>
        <v>DISTRITO NACIONAL</v>
      </c>
      <c r="B56" s="99">
        <v>672</v>
      </c>
      <c r="C56" s="112" t="str">
        <f>VLOOKUP(B56,'[1]LISTADO ATM'!$A$2:$B$816,2,0)</f>
        <v>ATM Destacamento Policía Nacional La Victoria</v>
      </c>
      <c r="D56" s="100" t="s">
        <v>2485</v>
      </c>
      <c r="E56" s="112">
        <v>335776532</v>
      </c>
    </row>
    <row r="57" spans="1:5" ht="18" x14ac:dyDescent="0.25">
      <c r="A57" s="112" t="str">
        <f>VLOOKUP(B57,'[1]LISTADO ATM'!$A$2:$C$817,3,0)</f>
        <v>DISTRITO NACIONAL</v>
      </c>
      <c r="B57" s="99">
        <v>967</v>
      </c>
      <c r="C57" s="112" t="str">
        <f>VLOOKUP(B57,'[1]LISTADO ATM'!$A$2:$B$816,2,0)</f>
        <v xml:space="preserve">ATM UNP Hiper Olé Autopista Duarte </v>
      </c>
      <c r="D57" s="100" t="s">
        <v>2485</v>
      </c>
      <c r="E57" s="112">
        <v>335776773</v>
      </c>
    </row>
    <row r="58" spans="1:5" ht="18" x14ac:dyDescent="0.25">
      <c r="A58" s="112" t="e">
        <f>VLOOKUP(B58,'[1]LISTADO ATM'!$A$2:$C$817,3,0)</f>
        <v>#N/A</v>
      </c>
      <c r="B58" s="99"/>
      <c r="C58" s="112" t="e">
        <f>VLOOKUP(B58,'[1]LISTADO ATM'!$A$2:$B$816,2,0)</f>
        <v>#N/A</v>
      </c>
      <c r="D58" s="100" t="s">
        <v>2485</v>
      </c>
      <c r="E58" s="112"/>
    </row>
    <row r="59" spans="1:5" ht="18" x14ac:dyDescent="0.25">
      <c r="A59" s="112" t="e">
        <f>VLOOKUP(B59,'[1]LISTADO ATM'!$A$2:$C$817,3,0)</f>
        <v>#N/A</v>
      </c>
      <c r="B59" s="99"/>
      <c r="C59" s="112" t="e">
        <f>VLOOKUP(B59,'[1]LISTADO ATM'!$A$2:$B$816,2,0)</f>
        <v>#N/A</v>
      </c>
      <c r="D59" s="100" t="s">
        <v>2485</v>
      </c>
      <c r="E59" s="112"/>
    </row>
    <row r="60" spans="1:5" ht="18" x14ac:dyDescent="0.25">
      <c r="A60" s="112" t="e">
        <f>VLOOKUP(B60,'[1]LISTADO ATM'!$A$2:$C$817,3,0)</f>
        <v>#N/A</v>
      </c>
      <c r="B60" s="99"/>
      <c r="C60" s="112" t="e">
        <f>VLOOKUP(B60,'[1]LISTADO ATM'!$A$2:$B$816,2,0)</f>
        <v>#N/A</v>
      </c>
      <c r="D60" s="100" t="s">
        <v>2485</v>
      </c>
      <c r="E60" s="112"/>
    </row>
    <row r="61" spans="1:5" ht="18" x14ac:dyDescent="0.25">
      <c r="A61" s="112" t="e">
        <f>VLOOKUP(B61,'[1]LISTADO ATM'!$A$2:$C$817,3,0)</f>
        <v>#N/A</v>
      </c>
      <c r="B61" s="99"/>
      <c r="C61" s="112" t="e">
        <f>VLOOKUP(B61,'[1]LISTADO ATM'!$A$2:$B$816,2,0)</f>
        <v>#N/A</v>
      </c>
      <c r="D61" s="100" t="s">
        <v>2485</v>
      </c>
      <c r="E61" s="112"/>
    </row>
    <row r="62" spans="1:5" ht="18" x14ac:dyDescent="0.25">
      <c r="A62" s="112" t="e">
        <f>VLOOKUP(B62,'[1]LISTADO ATM'!$A$2:$C$817,3,0)</f>
        <v>#N/A</v>
      </c>
      <c r="B62" s="99"/>
      <c r="C62" s="112" t="e">
        <f>VLOOKUP(B62,'[1]LISTADO ATM'!$A$2:$B$816,2,0)</f>
        <v>#N/A</v>
      </c>
      <c r="D62" s="100" t="s">
        <v>2485</v>
      </c>
      <c r="E62" s="112"/>
    </row>
    <row r="63" spans="1:5" ht="18" x14ac:dyDescent="0.25">
      <c r="A63" s="112" t="e">
        <f>VLOOKUP(B63,'[1]LISTADO ATM'!$A$2:$C$817,3,0)</f>
        <v>#N/A</v>
      </c>
      <c r="B63" s="99"/>
      <c r="C63" s="112" t="e">
        <f>VLOOKUP(B63,'[1]LISTADO ATM'!$A$2:$B$816,2,0)</f>
        <v>#N/A</v>
      </c>
      <c r="D63" s="100" t="s">
        <v>2485</v>
      </c>
      <c r="E63" s="112"/>
    </row>
    <row r="64" spans="1:5" ht="18.75" thickBot="1" x14ac:dyDescent="0.3">
      <c r="A64" s="112" t="e">
        <f>VLOOKUP(B64,'[1]LISTADO ATM'!$A$2:$C$817,3,0)</f>
        <v>#N/A</v>
      </c>
      <c r="B64" s="99"/>
      <c r="C64" s="112" t="e">
        <f>VLOOKUP(B64,'[1]LISTADO ATM'!$A$2:$B$816,2,0)</f>
        <v>#N/A</v>
      </c>
      <c r="D64" s="100" t="s">
        <v>2485</v>
      </c>
      <c r="E64" s="112"/>
    </row>
    <row r="65" spans="1:5" ht="18.75" thickBot="1" x14ac:dyDescent="0.3">
      <c r="A65" s="95" t="s">
        <v>2428</v>
      </c>
      <c r="B65" s="124">
        <f>COUNT(B10:B57)</f>
        <v>48</v>
      </c>
      <c r="C65" s="141"/>
      <c r="D65" s="142"/>
      <c r="E65" s="143"/>
    </row>
    <row r="66" spans="1:5" ht="15.75" thickBot="1" x14ac:dyDescent="0.3">
      <c r="B66" s="108"/>
      <c r="E66" s="108"/>
    </row>
    <row r="67" spans="1:5" ht="18.75" thickBot="1" x14ac:dyDescent="0.3">
      <c r="A67" s="132" t="s">
        <v>2430</v>
      </c>
      <c r="B67" s="133"/>
      <c r="C67" s="133"/>
      <c r="D67" s="133"/>
      <c r="E67" s="134"/>
    </row>
    <row r="68" spans="1:5" ht="18" x14ac:dyDescent="0.25">
      <c r="A68" s="91" t="s">
        <v>15</v>
      </c>
      <c r="B68" s="92" t="s">
        <v>2426</v>
      </c>
      <c r="C68" s="92" t="s">
        <v>46</v>
      </c>
      <c r="D68" s="92" t="s">
        <v>2433</v>
      </c>
      <c r="E68" s="92" t="s">
        <v>2427</v>
      </c>
    </row>
    <row r="69" spans="1:5" ht="18" x14ac:dyDescent="0.25">
      <c r="A69" s="99" t="str">
        <f>VLOOKUP(B69,'[1]LISTADO ATM'!$A$2:$C$817,3,0)</f>
        <v>SUR</v>
      </c>
      <c r="B69" s="99">
        <v>44</v>
      </c>
      <c r="C69" s="112" t="str">
        <f>VLOOKUP(B69,'[1]LISTADO ATM'!$A$2:$B$816,2,0)</f>
        <v xml:space="preserve">ATM Oficina Pedernales </v>
      </c>
      <c r="D69" s="113" t="s">
        <v>2455</v>
      </c>
      <c r="E69" s="99">
        <v>335775478</v>
      </c>
    </row>
    <row r="70" spans="1:5" ht="18" x14ac:dyDescent="0.25">
      <c r="A70" s="99" t="str">
        <f>VLOOKUP(B70,'[1]LISTADO ATM'!$A$2:$C$817,3,0)</f>
        <v>DISTRITO NACIONAL</v>
      </c>
      <c r="B70" s="99">
        <v>24</v>
      </c>
      <c r="C70" s="112" t="str">
        <f>VLOOKUP(B70,'[1]LISTADO ATM'!$A$2:$B$816,2,0)</f>
        <v xml:space="preserve">ATM Oficina Eusebio Manzueta </v>
      </c>
      <c r="D70" s="113" t="s">
        <v>2455</v>
      </c>
      <c r="E70" s="99">
        <v>335775838</v>
      </c>
    </row>
    <row r="71" spans="1:5" ht="18" x14ac:dyDescent="0.25">
      <c r="A71" s="99" t="str">
        <f>VLOOKUP(B71,'[1]LISTADO ATM'!$A$2:$C$817,3,0)</f>
        <v>DISTRITO NACIONAL</v>
      </c>
      <c r="B71" s="99">
        <v>569</v>
      </c>
      <c r="C71" s="112" t="str">
        <f>VLOOKUP(B71,'[1]LISTADO ATM'!$A$2:$B$816,2,0)</f>
        <v xml:space="preserve">ATM Superintendencia de Seguros </v>
      </c>
      <c r="D71" s="113" t="s">
        <v>2455</v>
      </c>
      <c r="E71" s="121">
        <v>335776262</v>
      </c>
    </row>
    <row r="72" spans="1:5" ht="18" x14ac:dyDescent="0.25">
      <c r="A72" s="99" t="str">
        <f>VLOOKUP(B72,'[1]LISTADO ATM'!$A$2:$C$817,3,0)</f>
        <v>NORTE</v>
      </c>
      <c r="B72" s="99">
        <v>851</v>
      </c>
      <c r="C72" s="112" t="str">
        <f>VLOOKUP(B72,'[1]LISTADO ATM'!$A$2:$B$816,2,0)</f>
        <v xml:space="preserve">ATM Hospital Vinicio Calventi </v>
      </c>
      <c r="D72" s="113" t="s">
        <v>2455</v>
      </c>
      <c r="E72" s="121">
        <v>335776237</v>
      </c>
    </row>
    <row r="73" spans="1:5" ht="18" x14ac:dyDescent="0.25">
      <c r="A73" s="99" t="str">
        <f>VLOOKUP(B73,'[1]LISTADO ATM'!$A$2:$C$817,3,0)</f>
        <v>DISTRITO NACIONAL</v>
      </c>
      <c r="B73" s="99">
        <v>958</v>
      </c>
      <c r="C73" s="112" t="str">
        <f>VLOOKUP(B73,'[1]LISTADO ATM'!$A$2:$B$816,2,0)</f>
        <v xml:space="preserve">ATM Olé Aut. San Isidro </v>
      </c>
      <c r="D73" s="113" t="s">
        <v>2455</v>
      </c>
      <c r="E73" s="99">
        <v>335776571</v>
      </c>
    </row>
    <row r="74" spans="1:5" ht="18" x14ac:dyDescent="0.25">
      <c r="A74" s="99" t="str">
        <f>VLOOKUP(B74,'[1]LISTADO ATM'!$A$2:$C$817,3,0)</f>
        <v>DISTRITO NACIONAL</v>
      </c>
      <c r="B74" s="99">
        <v>554</v>
      </c>
      <c r="C74" s="112" t="str">
        <f>VLOOKUP(B74,'[1]LISTADO ATM'!$A$2:$B$816,2,0)</f>
        <v xml:space="preserve">ATM Oficina Isabel La Católica I </v>
      </c>
      <c r="D74" s="113" t="s">
        <v>2455</v>
      </c>
      <c r="E74" s="99">
        <v>335776679</v>
      </c>
    </row>
    <row r="75" spans="1:5" ht="18" x14ac:dyDescent="0.25">
      <c r="A75" s="99" t="str">
        <f>VLOOKUP(B75,'[1]LISTADO ATM'!$A$2:$C$817,3,0)</f>
        <v>DISTRITO NACIONAL</v>
      </c>
      <c r="B75" s="99">
        <v>354</v>
      </c>
      <c r="C75" s="112" t="str">
        <f>VLOOKUP(B75,'[1]LISTADO ATM'!$A$2:$B$816,2,0)</f>
        <v xml:space="preserve">ATM Oficina Núñez de Cáceres II </v>
      </c>
      <c r="D75" s="113" t="s">
        <v>2455</v>
      </c>
      <c r="E75" s="99">
        <v>335776522</v>
      </c>
    </row>
    <row r="76" spans="1:5" ht="18" x14ac:dyDescent="0.25">
      <c r="A76" s="99" t="str">
        <f>VLOOKUP(B76,'[1]LISTADO ATM'!$A$2:$C$817,3,0)</f>
        <v>DISTRITO NACIONAL</v>
      </c>
      <c r="B76" s="99">
        <v>2</v>
      </c>
      <c r="C76" s="112" t="str">
        <f>VLOOKUP(B76,'[1]LISTADO ATM'!$A$2:$B$816,2,0)</f>
        <v>ATM Autoservicio Padre Castellano</v>
      </c>
      <c r="D76" s="113" t="s">
        <v>2455</v>
      </c>
      <c r="E76" s="99">
        <v>335776780</v>
      </c>
    </row>
    <row r="77" spans="1:5" ht="18" x14ac:dyDescent="0.25">
      <c r="A77" s="99" t="str">
        <f>VLOOKUP(B77,'[1]LISTADO ATM'!$A$2:$C$817,3,0)</f>
        <v>DISTRITO NACIONAL</v>
      </c>
      <c r="B77" s="99">
        <v>394</v>
      </c>
      <c r="C77" s="112" t="str">
        <f>VLOOKUP(B77,'[1]LISTADO ATM'!$A$2:$B$816,2,0)</f>
        <v xml:space="preserve">ATM Multicentro La Sirena Luperón </v>
      </c>
      <c r="D77" s="113" t="s">
        <v>2455</v>
      </c>
      <c r="E77" s="99">
        <v>335776887</v>
      </c>
    </row>
    <row r="78" spans="1:5" ht="18" x14ac:dyDescent="0.25">
      <c r="A78" s="99" t="str">
        <f>VLOOKUP(B78,'[1]LISTADO ATM'!$A$2:$C$817,3,0)</f>
        <v>DISTRITO NACIONAL</v>
      </c>
      <c r="B78" s="99">
        <v>14</v>
      </c>
      <c r="C78" s="112" t="str">
        <f>VLOOKUP(B78,'[1]LISTADO ATM'!$A$2:$B$816,2,0)</f>
        <v xml:space="preserve">ATM Oficina Aeropuerto Las Américas I </v>
      </c>
      <c r="D78" s="113" t="s">
        <v>2455</v>
      </c>
      <c r="E78" s="99">
        <v>335776889</v>
      </c>
    </row>
    <row r="79" spans="1:5" ht="18" x14ac:dyDescent="0.25">
      <c r="A79" s="99" t="str">
        <f>VLOOKUP(B79,'[1]LISTADO ATM'!$A$2:$C$817,3,0)</f>
        <v>DISTRITO NACIONAL</v>
      </c>
      <c r="B79" s="99">
        <v>461</v>
      </c>
      <c r="C79" s="112" t="str">
        <f>VLOOKUP(B79,'[1]LISTADO ATM'!$A$2:$B$816,2,0)</f>
        <v xml:space="preserve">ATM Autobanco Sarasota I </v>
      </c>
      <c r="D79" s="113" t="s">
        <v>2455</v>
      </c>
      <c r="E79" s="99">
        <v>335776890</v>
      </c>
    </row>
    <row r="80" spans="1:5" ht="18" x14ac:dyDescent="0.25">
      <c r="A80" s="99" t="str">
        <f>VLOOKUP(B80,'[1]LISTADO ATM'!$A$2:$C$817,3,0)</f>
        <v>DISTRITO NACIONAL</v>
      </c>
      <c r="B80" s="99">
        <v>387</v>
      </c>
      <c r="C80" s="112" t="str">
        <f>VLOOKUP(B80,'[1]LISTADO ATM'!$A$2:$B$816,2,0)</f>
        <v xml:space="preserve">ATM S/M La Cadena San Vicente de Paul </v>
      </c>
      <c r="D80" s="113" t="s">
        <v>2455</v>
      </c>
      <c r="E80" s="99">
        <v>335776894</v>
      </c>
    </row>
    <row r="81" spans="1:5" ht="18" x14ac:dyDescent="0.25">
      <c r="A81" s="99" t="str">
        <f>VLOOKUP(B81,'[1]LISTADO ATM'!$A$2:$C$817,3,0)</f>
        <v>DISTRITO NACIONAL</v>
      </c>
      <c r="B81" s="99">
        <v>821</v>
      </c>
      <c r="C81" s="112" t="str">
        <f>VLOOKUP(B81,'[1]LISTADO ATM'!$A$2:$B$816,2,0)</f>
        <v xml:space="preserve">ATM S/M Bravo Churchill </v>
      </c>
      <c r="D81" s="113" t="s">
        <v>2455</v>
      </c>
      <c r="E81" s="99">
        <v>335776895</v>
      </c>
    </row>
    <row r="82" spans="1:5" ht="18" x14ac:dyDescent="0.25">
      <c r="A82" s="99" t="str">
        <f>VLOOKUP(B82,'[1]LISTADO ATM'!$A$2:$C$817,3,0)</f>
        <v>ESTE</v>
      </c>
      <c r="B82" s="99">
        <v>104</v>
      </c>
      <c r="C82" s="112" t="str">
        <f>VLOOKUP(B82,'[1]LISTADO ATM'!$A$2:$B$816,2,0)</f>
        <v xml:space="preserve">ATM Jumbo Higuey </v>
      </c>
      <c r="D82" s="113" t="s">
        <v>2455</v>
      </c>
      <c r="E82" s="99">
        <v>335776898</v>
      </c>
    </row>
    <row r="83" spans="1:5" ht="18" x14ac:dyDescent="0.25">
      <c r="A83" s="99" t="str">
        <f>VLOOKUP(B83,'[1]LISTADO ATM'!$A$2:$C$817,3,0)</f>
        <v>SUR</v>
      </c>
      <c r="B83" s="99">
        <v>252</v>
      </c>
      <c r="C83" s="112" t="str">
        <f>VLOOKUP(B83,'[1]LISTADO ATM'!$A$2:$B$816,2,0)</f>
        <v xml:space="preserve">ATM Banco Agrícola (Barahona) </v>
      </c>
      <c r="D83" s="113" t="s">
        <v>2455</v>
      </c>
      <c r="E83" s="99">
        <v>335776899</v>
      </c>
    </row>
    <row r="84" spans="1:5" ht="18" x14ac:dyDescent="0.25">
      <c r="A84" s="99" t="str">
        <f>VLOOKUP(B84,'[1]LISTADO ATM'!$A$2:$C$817,3,0)</f>
        <v>NORTE</v>
      </c>
      <c r="B84" s="99">
        <v>775</v>
      </c>
      <c r="C84" s="112" t="str">
        <f>VLOOKUP(B84,'[1]LISTADO ATM'!$A$2:$B$816,2,0)</f>
        <v xml:space="preserve">ATM S/M Lilo (Montecristi) </v>
      </c>
      <c r="D84" s="113" t="s">
        <v>2455</v>
      </c>
      <c r="E84" s="99">
        <v>335776892</v>
      </c>
    </row>
    <row r="85" spans="1:5" ht="18" x14ac:dyDescent="0.25">
      <c r="A85" s="99" t="str">
        <f>VLOOKUP(B85,'[1]LISTADO ATM'!$A$2:$C$817,3,0)</f>
        <v>DISTRITO NACIONAL</v>
      </c>
      <c r="B85" s="99">
        <v>738</v>
      </c>
      <c r="C85" s="112" t="str">
        <f>VLOOKUP(B85,'[1]LISTADO ATM'!$A$2:$B$816,2,0)</f>
        <v xml:space="preserve">ATM Zona Franca Los Alcarrizos </v>
      </c>
      <c r="D85" s="113" t="s">
        <v>2455</v>
      </c>
      <c r="E85" s="99">
        <v>335776945</v>
      </c>
    </row>
    <row r="86" spans="1:5" ht="18" x14ac:dyDescent="0.25">
      <c r="A86" s="99" t="str">
        <f>VLOOKUP(B86,'[1]LISTADO ATM'!$A$2:$C$817,3,0)</f>
        <v>DISTRITO NACIONAL</v>
      </c>
      <c r="B86" s="99">
        <v>900</v>
      </c>
      <c r="C86" s="112" t="str">
        <f>VLOOKUP(B86,'[1]LISTADO ATM'!$A$2:$B$816,2,0)</f>
        <v xml:space="preserve">ATM UNP Merca Santo Domingo </v>
      </c>
      <c r="D86" s="113" t="s">
        <v>2455</v>
      </c>
      <c r="E86" s="99">
        <v>335776946</v>
      </c>
    </row>
    <row r="87" spans="1:5" ht="18" x14ac:dyDescent="0.25">
      <c r="A87" s="99" t="str">
        <f>VLOOKUP(B87,'[1]LISTADO ATM'!$A$2:$C$817,3,0)</f>
        <v>DISTRITO NACIONAL</v>
      </c>
      <c r="B87" s="99">
        <v>560</v>
      </c>
      <c r="C87" s="112" t="str">
        <f>VLOOKUP(B87,'[1]LISTADO ATM'!$A$2:$B$816,2,0)</f>
        <v xml:space="preserve">ATM Junta Central Electoral </v>
      </c>
      <c r="D87" s="113" t="s">
        <v>2455</v>
      </c>
      <c r="E87" s="99">
        <v>335776951</v>
      </c>
    </row>
    <row r="88" spans="1:5" ht="18" x14ac:dyDescent="0.25">
      <c r="A88" s="99" t="str">
        <f>VLOOKUP(B88,'[1]LISTADO ATM'!$A$2:$C$817,3,0)</f>
        <v>DISTRITO NACIONAL</v>
      </c>
      <c r="B88" s="99">
        <v>743</v>
      </c>
      <c r="C88" s="112" t="str">
        <f>VLOOKUP(B88,'[1]LISTADO ATM'!$A$2:$B$816,2,0)</f>
        <v xml:space="preserve">ATM Oficina Los Frailes </v>
      </c>
      <c r="D88" s="113" t="s">
        <v>2455</v>
      </c>
      <c r="E88" s="99">
        <v>335776953</v>
      </c>
    </row>
    <row r="89" spans="1:5" ht="18" x14ac:dyDescent="0.25">
      <c r="A89" s="99" t="str">
        <f>VLOOKUP(B89,'[1]LISTADO ATM'!$A$2:$C$817,3,0)</f>
        <v>ESTE</v>
      </c>
      <c r="B89" s="99">
        <v>824</v>
      </c>
      <c r="C89" s="112" t="str">
        <f>VLOOKUP(B89,'[1]LISTADO ATM'!$A$2:$B$816,2,0)</f>
        <v xml:space="preserve">ATM Multiplaza (Higuey) </v>
      </c>
      <c r="D89" s="113" t="s">
        <v>2455</v>
      </c>
      <c r="E89" s="99">
        <v>335776954</v>
      </c>
    </row>
    <row r="90" spans="1:5" ht="18" x14ac:dyDescent="0.25">
      <c r="A90" s="99" t="str">
        <f>VLOOKUP(B90,'[1]LISTADO ATM'!$A$2:$C$817,3,0)</f>
        <v>DISTRITO NACIONAL</v>
      </c>
      <c r="B90" s="99">
        <v>930</v>
      </c>
      <c r="C90" s="112" t="str">
        <f>VLOOKUP(B90,'[1]LISTADO ATM'!$A$2:$B$816,2,0)</f>
        <v>ATM Oficina Plaza Spring Center</v>
      </c>
      <c r="D90" s="113" t="s">
        <v>2455</v>
      </c>
      <c r="E90" s="99">
        <v>335776955</v>
      </c>
    </row>
    <row r="91" spans="1:5" ht="18" x14ac:dyDescent="0.25">
      <c r="A91" s="99" t="str">
        <f>VLOOKUP(B91,'[1]LISTADO ATM'!$A$2:$C$817,3,0)</f>
        <v>DISTRITO NACIONAL</v>
      </c>
      <c r="B91" s="99">
        <v>422</v>
      </c>
      <c r="C91" s="112" t="str">
        <f>VLOOKUP(B91,'[1]LISTADO ATM'!$A$2:$B$816,2,0)</f>
        <v xml:space="preserve">ATM Olé Manoguayabo </v>
      </c>
      <c r="D91" s="113" t="s">
        <v>2455</v>
      </c>
      <c r="E91" s="99">
        <v>335776956</v>
      </c>
    </row>
    <row r="92" spans="1:5" ht="18" x14ac:dyDescent="0.25">
      <c r="A92" s="99" t="str">
        <f>VLOOKUP(B92,'[1]LISTADO ATM'!$A$2:$C$817,3,0)</f>
        <v>DISTRITO NACIONAL</v>
      </c>
      <c r="B92" s="99">
        <v>722</v>
      </c>
      <c r="C92" s="112" t="str">
        <f>VLOOKUP(B92,'[1]LISTADO ATM'!$A$2:$B$816,2,0)</f>
        <v xml:space="preserve">ATM Oficina Charles de Gaulle III </v>
      </c>
      <c r="D92" s="113" t="s">
        <v>2455</v>
      </c>
      <c r="E92" s="99">
        <v>335776957</v>
      </c>
    </row>
    <row r="93" spans="1:5" ht="18" x14ac:dyDescent="0.25">
      <c r="A93" s="99" t="str">
        <f>VLOOKUP(B93,'[1]LISTADO ATM'!$A$2:$C$817,3,0)</f>
        <v>DISTRITO NACIONAL</v>
      </c>
      <c r="B93" s="99">
        <v>441</v>
      </c>
      <c r="C93" s="112" t="str">
        <f>VLOOKUP(B93,'[1]LISTADO ATM'!$A$2:$B$816,2,0)</f>
        <v>ATM Estacion de Servicio Romulo Betancour</v>
      </c>
      <c r="D93" s="113" t="s">
        <v>2455</v>
      </c>
      <c r="E93" s="99">
        <v>335776958</v>
      </c>
    </row>
    <row r="94" spans="1:5" ht="18" x14ac:dyDescent="0.25">
      <c r="A94" s="99" t="str">
        <f>VLOOKUP(B94,'[1]LISTADO ATM'!$A$2:$C$817,3,0)</f>
        <v>NORTE</v>
      </c>
      <c r="B94" s="99">
        <v>837</v>
      </c>
      <c r="C94" s="112" t="str">
        <f>VLOOKUP(B94,'[1]LISTADO ATM'!$A$2:$B$816,2,0)</f>
        <v>ATM Estación Next Canabacoa</v>
      </c>
      <c r="D94" s="113" t="s">
        <v>2455</v>
      </c>
      <c r="E94" s="99">
        <v>335776959</v>
      </c>
    </row>
    <row r="95" spans="1:5" ht="18" x14ac:dyDescent="0.25">
      <c r="A95" s="99" t="str">
        <f>VLOOKUP(B95,'[1]LISTADO ATM'!$A$2:$C$817,3,0)</f>
        <v>DISTRITO NACIONAL</v>
      </c>
      <c r="B95" s="99">
        <v>377</v>
      </c>
      <c r="C95" s="112" t="str">
        <f>VLOOKUP(B95,'[1]LISTADO ATM'!$A$2:$B$816,2,0)</f>
        <v>ATM Estación del Metro Eduardo Brito</v>
      </c>
      <c r="D95" s="113" t="s">
        <v>2455</v>
      </c>
      <c r="E95" s="99"/>
    </row>
    <row r="96" spans="1:5" ht="18" x14ac:dyDescent="0.25">
      <c r="A96" s="99" t="str">
        <f>VLOOKUP(B96,'[1]LISTADO ATM'!$A$2:$C$817,3,0)</f>
        <v>DISTRITO NACIONAL</v>
      </c>
      <c r="B96" s="99">
        <v>549</v>
      </c>
      <c r="C96" s="112" t="str">
        <f>VLOOKUP(B96,'[1]LISTADO ATM'!$A$2:$B$816,2,0)</f>
        <v xml:space="preserve">ATM Ministerio de Turismo (Oficinas Gubernamentales) </v>
      </c>
      <c r="D96" s="113" t="s">
        <v>2455</v>
      </c>
      <c r="E96" s="99">
        <v>335776519</v>
      </c>
    </row>
    <row r="97" spans="1:6" ht="18" x14ac:dyDescent="0.25">
      <c r="A97" s="99" t="e">
        <f>VLOOKUP(B97,'[1]LISTADO ATM'!$A$2:$C$817,3,0)</f>
        <v>#N/A</v>
      </c>
      <c r="B97" s="99"/>
      <c r="C97" s="112" t="e">
        <f>VLOOKUP(B97,'[1]LISTADO ATM'!$A$2:$B$816,2,0)</f>
        <v>#N/A</v>
      </c>
      <c r="D97" s="113" t="s">
        <v>2455</v>
      </c>
      <c r="E97" s="99"/>
    </row>
    <row r="98" spans="1:6" ht="18" x14ac:dyDescent="0.25">
      <c r="A98" s="99" t="e">
        <f>VLOOKUP(B98,'[1]LISTADO ATM'!$A$2:$C$817,3,0)</f>
        <v>#N/A</v>
      </c>
      <c r="B98" s="99"/>
      <c r="C98" s="112" t="e">
        <f>VLOOKUP(B98,'[1]LISTADO ATM'!$A$2:$B$816,2,0)</f>
        <v>#N/A</v>
      </c>
      <c r="D98" s="113" t="s">
        <v>2455</v>
      </c>
      <c r="E98" s="99"/>
    </row>
    <row r="99" spans="1:6" ht="18" x14ac:dyDescent="0.25">
      <c r="A99" s="99" t="e">
        <f>VLOOKUP(B99,'[1]LISTADO ATM'!$A$2:$C$817,3,0)</f>
        <v>#N/A</v>
      </c>
      <c r="B99" s="99"/>
      <c r="C99" s="112" t="e">
        <f>VLOOKUP(B99,'[1]LISTADO ATM'!$A$2:$B$816,2,0)</f>
        <v>#N/A</v>
      </c>
      <c r="D99" s="113" t="s">
        <v>2455</v>
      </c>
      <c r="E99" s="99"/>
    </row>
    <row r="100" spans="1:6" ht="18.75" thickBot="1" x14ac:dyDescent="0.3">
      <c r="A100" s="99" t="e">
        <f>VLOOKUP(B100,'[1]LISTADO ATM'!$A$2:$C$817,3,0)</f>
        <v>#N/A</v>
      </c>
      <c r="B100" s="99"/>
      <c r="C100" s="112" t="e">
        <f>VLOOKUP(B100,'[1]LISTADO ATM'!$A$2:$B$816,2,0)</f>
        <v>#N/A</v>
      </c>
      <c r="D100" s="113" t="s">
        <v>2455</v>
      </c>
      <c r="E100" s="99"/>
    </row>
    <row r="101" spans="1:6" ht="18.75" thickBot="1" x14ac:dyDescent="0.3">
      <c r="A101" s="114" t="s">
        <v>2428</v>
      </c>
      <c r="B101" s="124">
        <f>COUNT(B69:B96)</f>
        <v>28</v>
      </c>
      <c r="C101" s="115"/>
      <c r="D101" s="115"/>
      <c r="E101" s="115"/>
    </row>
    <row r="102" spans="1:6" ht="15.75" thickBot="1" x14ac:dyDescent="0.3">
      <c r="B102" s="108"/>
      <c r="E102" s="108"/>
    </row>
    <row r="103" spans="1:6" ht="18.75" thickBot="1" x14ac:dyDescent="0.3">
      <c r="A103" s="132" t="s">
        <v>2431</v>
      </c>
      <c r="B103" s="133"/>
      <c r="C103" s="133"/>
      <c r="D103" s="133"/>
      <c r="E103" s="134"/>
    </row>
    <row r="104" spans="1:6" ht="18" x14ac:dyDescent="0.25">
      <c r="A104" s="91" t="s">
        <v>15</v>
      </c>
      <c r="B104" s="92" t="s">
        <v>2426</v>
      </c>
      <c r="C104" s="92" t="s">
        <v>46</v>
      </c>
      <c r="D104" s="92" t="s">
        <v>2433</v>
      </c>
      <c r="E104" s="92" t="s">
        <v>2427</v>
      </c>
    </row>
    <row r="105" spans="1:6" ht="18" x14ac:dyDescent="0.25">
      <c r="A105" s="112" t="str">
        <f>VLOOKUP(B105,'[1]LISTADO ATM'!$A$2:$C$817,3,0)</f>
        <v>SUR</v>
      </c>
      <c r="B105" s="99">
        <v>537</v>
      </c>
      <c r="C105" s="112" t="str">
        <f>VLOOKUP(B105,'[1]LISTADO ATM'!$A$2:$B$816,2,0)</f>
        <v xml:space="preserve">ATM Estación Texaco Enriquillo (Barahona) </v>
      </c>
      <c r="D105" s="112" t="s">
        <v>2459</v>
      </c>
      <c r="E105" s="122">
        <v>335776572</v>
      </c>
    </row>
    <row r="106" spans="1:6" ht="18" x14ac:dyDescent="0.25">
      <c r="A106" s="112" t="str">
        <f>VLOOKUP(B106,'[1]LISTADO ATM'!$A$2:$C$817,3,0)</f>
        <v>DISTRITO NACIONAL</v>
      </c>
      <c r="B106" s="99">
        <v>527</v>
      </c>
      <c r="C106" s="112" t="str">
        <f>VLOOKUP(B106,'[1]LISTADO ATM'!$A$2:$B$816,2,0)</f>
        <v>ATM Oficina Zona Oriental II</v>
      </c>
      <c r="D106" s="112" t="s">
        <v>2459</v>
      </c>
      <c r="E106" s="122">
        <v>335776644</v>
      </c>
    </row>
    <row r="107" spans="1:6" ht="18" x14ac:dyDescent="0.25">
      <c r="A107" s="112" t="str">
        <f>VLOOKUP(B107,'[1]LISTADO ATM'!$A$2:$C$817,3,0)</f>
        <v>DISTRITO NACIONAL</v>
      </c>
      <c r="B107" s="99">
        <v>21</v>
      </c>
      <c r="C107" s="112" t="str">
        <f>VLOOKUP(B107,'[1]LISTADO ATM'!$A$2:$B$816,2,0)</f>
        <v xml:space="preserve">ATM Oficina Mella </v>
      </c>
      <c r="D107" s="112" t="s">
        <v>2459</v>
      </c>
      <c r="E107" s="122">
        <v>335776893</v>
      </c>
    </row>
    <row r="108" spans="1:6" ht="18" x14ac:dyDescent="0.25">
      <c r="A108" s="112" t="str">
        <f>VLOOKUP(B108,'[1]LISTADO ATM'!$A$2:$C$817,3,0)</f>
        <v>ESTE</v>
      </c>
      <c r="B108" s="99">
        <v>386</v>
      </c>
      <c r="C108" s="112" t="str">
        <f>VLOOKUP(B108,'[1]LISTADO ATM'!$A$2:$B$816,2,0)</f>
        <v xml:space="preserve">ATM Plaza Verón II </v>
      </c>
      <c r="D108" s="112" t="s">
        <v>2459</v>
      </c>
      <c r="E108" s="122">
        <v>335776897</v>
      </c>
    </row>
    <row r="109" spans="1:6" ht="18" x14ac:dyDescent="0.25">
      <c r="A109" s="112" t="str">
        <f>VLOOKUP(B109,'[1]LISTADO ATM'!$A$2:$C$817,3,0)</f>
        <v>DISTRITO NACIONAL</v>
      </c>
      <c r="B109" s="99">
        <v>918</v>
      </c>
      <c r="C109" s="112" t="str">
        <f>VLOOKUP(B109,'[1]LISTADO ATM'!$A$2:$B$816,2,0)</f>
        <v xml:space="preserve">ATM S/M Liverpool de la Jacobo Majluta </v>
      </c>
      <c r="D109" s="112" t="s">
        <v>2459</v>
      </c>
      <c r="E109" s="122">
        <v>335776938</v>
      </c>
    </row>
    <row r="110" spans="1:6" ht="18" x14ac:dyDescent="0.25">
      <c r="A110" s="112" t="str">
        <f>VLOOKUP(B110,'[1]LISTADO ATM'!$A$2:$C$817,3,0)</f>
        <v>DISTRITO NACIONAL</v>
      </c>
      <c r="B110" s="99">
        <v>281</v>
      </c>
      <c r="C110" s="112" t="str">
        <f>VLOOKUP(B110,'[1]LISTADO ATM'!$A$2:$B$816,2,0)</f>
        <v xml:space="preserve">ATM S/M Pola Independencia </v>
      </c>
      <c r="D110" s="112" t="s">
        <v>2459</v>
      </c>
      <c r="E110" s="122">
        <v>335776950</v>
      </c>
    </row>
    <row r="111" spans="1:6" ht="18" x14ac:dyDescent="0.25">
      <c r="A111" s="112" t="str">
        <f>VLOOKUP(B111,'[1]LISTADO ATM'!$A$2:$C$817,3,0)</f>
        <v>DISTRITO NACIONAL</v>
      </c>
      <c r="B111" s="99">
        <v>769</v>
      </c>
      <c r="C111" s="112" t="str">
        <f>VLOOKUP(B111,'[1]LISTADO ATM'!$A$2:$B$816,2,0)</f>
        <v>ATM UNP Pablo Mella Morales</v>
      </c>
      <c r="D111" s="112" t="s">
        <v>2459</v>
      </c>
      <c r="E111" s="122">
        <v>335776632</v>
      </c>
      <c r="F111" s="86" t="s">
        <v>2555</v>
      </c>
    </row>
    <row r="112" spans="1:6" ht="18" x14ac:dyDescent="0.25">
      <c r="A112" s="112" t="e">
        <f>VLOOKUP(B112,'[1]LISTADO ATM'!$A$2:$C$817,3,0)</f>
        <v>#N/A</v>
      </c>
      <c r="B112" s="99"/>
      <c r="C112" s="112" t="e">
        <f>VLOOKUP(B112,'[1]LISTADO ATM'!$A$2:$B$816,2,0)</f>
        <v>#N/A</v>
      </c>
      <c r="D112" s="112" t="s">
        <v>2459</v>
      </c>
      <c r="E112" s="122"/>
    </row>
    <row r="113" spans="1:5" ht="18" x14ac:dyDescent="0.25">
      <c r="A113" s="112" t="e">
        <f>VLOOKUP(B113,'[1]LISTADO ATM'!$A$2:$C$817,3,0)</f>
        <v>#N/A</v>
      </c>
      <c r="B113" s="99"/>
      <c r="C113" s="112" t="e">
        <f>VLOOKUP(B113,'[1]LISTADO ATM'!$A$2:$B$816,2,0)</f>
        <v>#N/A</v>
      </c>
      <c r="D113" s="112" t="s">
        <v>2459</v>
      </c>
      <c r="E113" s="122"/>
    </row>
    <row r="114" spans="1:5" ht="18" x14ac:dyDescent="0.25">
      <c r="A114" s="112" t="e">
        <f>VLOOKUP(B114,'[1]LISTADO ATM'!$A$2:$C$817,3,0)</f>
        <v>#N/A</v>
      </c>
      <c r="B114" s="99"/>
      <c r="C114" s="112" t="e">
        <f>VLOOKUP(B114,'[1]LISTADO ATM'!$A$2:$B$816,2,0)</f>
        <v>#N/A</v>
      </c>
      <c r="D114" s="112" t="s">
        <v>2459</v>
      </c>
      <c r="E114" s="122"/>
    </row>
    <row r="115" spans="1:5" ht="18" x14ac:dyDescent="0.25">
      <c r="A115" s="112" t="e">
        <f>VLOOKUP(B115,'[1]LISTADO ATM'!$A$2:$C$817,3,0)</f>
        <v>#N/A</v>
      </c>
      <c r="B115" s="99"/>
      <c r="C115" s="112" t="e">
        <f>VLOOKUP(B115,'[1]LISTADO ATM'!$A$2:$B$816,2,0)</f>
        <v>#N/A</v>
      </c>
      <c r="D115" s="112" t="s">
        <v>2459</v>
      </c>
      <c r="E115" s="122"/>
    </row>
    <row r="116" spans="1:5" ht="18" x14ac:dyDescent="0.25">
      <c r="A116" s="112" t="e">
        <f>VLOOKUP(B116,'[1]LISTADO ATM'!$A$2:$C$817,3,0)</f>
        <v>#N/A</v>
      </c>
      <c r="B116" s="99"/>
      <c r="C116" s="112" t="e">
        <f>VLOOKUP(B116,'[1]LISTADO ATM'!$A$2:$B$816,2,0)</f>
        <v>#N/A</v>
      </c>
      <c r="D116" s="112" t="s">
        <v>2459</v>
      </c>
      <c r="E116" s="122"/>
    </row>
    <row r="117" spans="1:5" ht="18" x14ac:dyDescent="0.25">
      <c r="A117" s="112" t="e">
        <f>VLOOKUP(B117,'[1]LISTADO ATM'!$A$2:$C$817,3,0)</f>
        <v>#N/A</v>
      </c>
      <c r="B117" s="99"/>
      <c r="C117" s="112" t="e">
        <f>VLOOKUP(B117,'[1]LISTADO ATM'!$A$2:$B$816,2,0)</f>
        <v>#N/A</v>
      </c>
      <c r="D117" s="112" t="s">
        <v>2459</v>
      </c>
      <c r="E117" s="122"/>
    </row>
    <row r="118" spans="1:5" ht="18.75" thickBot="1" x14ac:dyDescent="0.3">
      <c r="A118" s="95" t="s">
        <v>2428</v>
      </c>
      <c r="B118" s="117">
        <f>COUNT(B105:B112)</f>
        <v>7</v>
      </c>
      <c r="C118" s="115"/>
      <c r="D118" s="93"/>
      <c r="E118" s="94"/>
    </row>
    <row r="119" spans="1:5" ht="15.75" thickBot="1" x14ac:dyDescent="0.3">
      <c r="B119" s="108"/>
      <c r="E119" s="108"/>
    </row>
    <row r="120" spans="1:5" ht="18.75" thickBot="1" x14ac:dyDescent="0.3">
      <c r="A120" s="146" t="s">
        <v>2429</v>
      </c>
      <c r="B120" s="147"/>
      <c r="E120" s="108"/>
    </row>
    <row r="121" spans="1:5" ht="18.75" thickBot="1" x14ac:dyDescent="0.3">
      <c r="A121" s="148">
        <f>+B101+B118</f>
        <v>35</v>
      </c>
      <c r="B121" s="149"/>
      <c r="E121" s="108"/>
    </row>
    <row r="122" spans="1:5" ht="15.75" thickBot="1" x14ac:dyDescent="0.3">
      <c r="B122" s="108"/>
      <c r="E122" s="108"/>
    </row>
    <row r="123" spans="1:5" ht="18.75" thickBot="1" x14ac:dyDescent="0.3">
      <c r="A123" s="132" t="s">
        <v>2432</v>
      </c>
      <c r="B123" s="133"/>
      <c r="C123" s="133"/>
      <c r="D123" s="133"/>
      <c r="E123" s="134"/>
    </row>
    <row r="124" spans="1:5" ht="18" x14ac:dyDescent="0.25">
      <c r="A124" s="91" t="s">
        <v>15</v>
      </c>
      <c r="B124" s="92" t="s">
        <v>2426</v>
      </c>
      <c r="C124" s="96" t="s">
        <v>46</v>
      </c>
      <c r="D124" s="150" t="s">
        <v>2433</v>
      </c>
      <c r="E124" s="151"/>
    </row>
    <row r="125" spans="1:5" ht="18" x14ac:dyDescent="0.25">
      <c r="A125" s="99" t="str">
        <f>VLOOKUP(B125,'[1]LISTADO ATM'!$A$2:$C$817,3,0)</f>
        <v>ESTE</v>
      </c>
      <c r="B125" s="99">
        <v>353</v>
      </c>
      <c r="C125" s="112" t="str">
        <f>VLOOKUP(B125,'[1]LISTADO ATM'!$A$2:$B$816,2,0)</f>
        <v xml:space="preserve">ATM Estación Boulevard Juan Dolio </v>
      </c>
      <c r="D125" s="144" t="s">
        <v>2476</v>
      </c>
      <c r="E125" s="145"/>
    </row>
    <row r="126" spans="1:5" ht="18" x14ac:dyDescent="0.25">
      <c r="A126" s="99" t="str">
        <f>VLOOKUP(B126,'[1]LISTADO ATM'!$A$2:$C$817,3,0)</f>
        <v>DISTRITO NACIONAL</v>
      </c>
      <c r="B126" s="99">
        <v>640</v>
      </c>
      <c r="C126" s="112" t="str">
        <f>VLOOKUP(B126,'[1]LISTADO ATM'!$A$2:$B$816,2,0)</f>
        <v xml:space="preserve">ATM Ministerio Obras Públicas </v>
      </c>
      <c r="D126" s="144" t="s">
        <v>2533</v>
      </c>
      <c r="E126" s="145"/>
    </row>
    <row r="127" spans="1:5" ht="18" x14ac:dyDescent="0.25">
      <c r="A127" s="99" t="str">
        <f>VLOOKUP(B127,'[1]LISTADO ATM'!$A$2:$C$817,3,0)</f>
        <v>DISTRITO NACIONAL</v>
      </c>
      <c r="B127" s="99">
        <v>788</v>
      </c>
      <c r="C127" s="112" t="str">
        <f>VLOOKUP(B127,'[1]LISTADO ATM'!$A$2:$B$816,2,0)</f>
        <v xml:space="preserve">ATM Relaciones Exteriores (Cancillería) </v>
      </c>
      <c r="D127" s="162" t="s">
        <v>2476</v>
      </c>
      <c r="E127" s="162"/>
    </row>
    <row r="128" spans="1:5" ht="18" x14ac:dyDescent="0.25">
      <c r="A128" s="99" t="str">
        <f>VLOOKUP(B128,'[1]LISTADO ATM'!$A$2:$C$817,3,0)</f>
        <v>NORTE</v>
      </c>
      <c r="B128" s="99">
        <v>903</v>
      </c>
      <c r="C128" s="112" t="str">
        <f>VLOOKUP(B128,'[1]LISTADO ATM'!$A$2:$B$816,2,0)</f>
        <v xml:space="preserve">ATM Oficina La Vega Real I </v>
      </c>
      <c r="D128" s="144" t="s">
        <v>2500</v>
      </c>
      <c r="E128" s="145"/>
    </row>
    <row r="129" spans="1:5" ht="18" x14ac:dyDescent="0.25">
      <c r="A129" s="99" t="str">
        <f>VLOOKUP(B129,'[1]LISTADO ATM'!$A$2:$C$817,3,0)</f>
        <v>DISTRITO NACIONAL</v>
      </c>
      <c r="B129" s="99">
        <v>169</v>
      </c>
      <c r="C129" s="112" t="str">
        <f>VLOOKUP(B129,'[1]LISTADO ATM'!$A$2:$B$816,2,0)</f>
        <v xml:space="preserve">ATM Oficina Caonabo </v>
      </c>
      <c r="D129" s="162" t="s">
        <v>2476</v>
      </c>
      <c r="E129" s="162"/>
    </row>
    <row r="130" spans="1:5" ht="18" x14ac:dyDescent="0.25">
      <c r="A130" s="99" t="str">
        <f>VLOOKUP(B130,'[1]LISTADO ATM'!$A$2:$C$817,3,0)</f>
        <v>NORTE</v>
      </c>
      <c r="B130" s="99">
        <v>380</v>
      </c>
      <c r="C130" s="112" t="str">
        <f>VLOOKUP(B130,'[1]LISTADO ATM'!$A$2:$B$816,2,0)</f>
        <v xml:space="preserve">ATM Oficina Navarrete </v>
      </c>
      <c r="D130" s="144" t="s">
        <v>2500</v>
      </c>
      <c r="E130" s="145"/>
    </row>
    <row r="131" spans="1:5" ht="18" x14ac:dyDescent="0.25">
      <c r="A131" s="99" t="str">
        <f>VLOOKUP(B131,'[1]LISTADO ATM'!$A$2:$C$817,3,0)</f>
        <v>ESTE</v>
      </c>
      <c r="B131" s="99">
        <v>613</v>
      </c>
      <c r="C131" s="112" t="str">
        <f>VLOOKUP(B131,'[1]LISTADO ATM'!$A$2:$B$816,2,0)</f>
        <v xml:space="preserve">ATM Almacenes Zaglul (La Altagracia) </v>
      </c>
      <c r="D131" s="162" t="s">
        <v>2476</v>
      </c>
      <c r="E131" s="162"/>
    </row>
    <row r="132" spans="1:5" ht="18.75" thickBot="1" x14ac:dyDescent="0.3">
      <c r="A132" s="99" t="str">
        <f>VLOOKUP(B132,'[1]LISTADO ATM'!$A$2:$C$817,3,0)</f>
        <v>DISTRITO NACIONAL</v>
      </c>
      <c r="B132" s="99">
        <v>989</v>
      </c>
      <c r="C132" s="112" t="str">
        <f>VLOOKUP(B132,'[1]LISTADO ATM'!$A$2:$B$816,2,0)</f>
        <v xml:space="preserve">ATM Ministerio de Deportes </v>
      </c>
      <c r="D132" s="162" t="s">
        <v>2476</v>
      </c>
      <c r="E132" s="162"/>
    </row>
    <row r="133" spans="1:5" ht="18.75" thickBot="1" x14ac:dyDescent="0.3">
      <c r="A133" s="95" t="s">
        <v>2428</v>
      </c>
      <c r="B133" s="120">
        <f>COUNT(B125:B132)</f>
        <v>8</v>
      </c>
      <c r="C133" s="115"/>
      <c r="D133" s="93"/>
      <c r="E133" s="94"/>
    </row>
    <row r="136" spans="1:5" x14ac:dyDescent="0.25">
      <c r="B136" s="86">
        <v>563</v>
      </c>
      <c r="E136" s="86">
        <v>335776523</v>
      </c>
    </row>
    <row r="137" spans="1:5" x14ac:dyDescent="0.25">
      <c r="B137" s="86">
        <v>733</v>
      </c>
      <c r="E137" s="86">
        <v>335776535</v>
      </c>
    </row>
  </sheetData>
  <mergeCells count="19">
    <mergeCell ref="C65:E65"/>
    <mergeCell ref="A67:E67"/>
    <mergeCell ref="A103:E103"/>
    <mergeCell ref="A120:B120"/>
    <mergeCell ref="A121:B121"/>
    <mergeCell ref="D130:E130"/>
    <mergeCell ref="D131:E131"/>
    <mergeCell ref="D132:E132"/>
    <mergeCell ref="D126:E126"/>
    <mergeCell ref="D127:E127"/>
    <mergeCell ref="D128:E128"/>
    <mergeCell ref="D129:E129"/>
    <mergeCell ref="D124:E124"/>
    <mergeCell ref="D125:E125"/>
    <mergeCell ref="A123:E123"/>
    <mergeCell ref="A1:E1"/>
    <mergeCell ref="A2:E2"/>
    <mergeCell ref="A3:E3"/>
    <mergeCell ref="A8:E8"/>
  </mergeCells>
  <phoneticPr fontId="47" type="noConversion"/>
  <conditionalFormatting sqref="B1:B1048576">
    <cfRule type="duplicateValues" dxfId="60" priority="2"/>
    <cfRule type="duplicateValues" dxfId="59" priority="4"/>
    <cfRule type="duplicateValues" dxfId="58" priority="6"/>
  </conditionalFormatting>
  <conditionalFormatting sqref="E1:E1048576">
    <cfRule type="duplicateValues" dxfId="57" priority="1"/>
    <cfRule type="duplicateValues" dxfId="56" priority="3"/>
    <cfRule type="duplicateValues" dxfId="5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2021-01-30T12:27:17Z</cp:lastPrinted>
  <dcterms:created xsi:type="dcterms:W3CDTF">2014-10-01T23:18:29Z</dcterms:created>
  <dcterms:modified xsi:type="dcterms:W3CDTF">2021-01-31T02:17:17Z</dcterms:modified>
</cp:coreProperties>
</file>