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31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9" i="1" l="1"/>
  <c r="F99" i="1"/>
  <c r="G99" i="1"/>
  <c r="H99" i="1"/>
  <c r="I99" i="1"/>
  <c r="J99" i="1"/>
  <c r="K99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17" i="1" l="1"/>
  <c r="F17" i="1"/>
  <c r="G17" i="1"/>
  <c r="H17" i="1"/>
  <c r="I17" i="1"/>
  <c r="J17" i="1"/>
  <c r="K17" i="1"/>
  <c r="A93" i="1"/>
  <c r="F93" i="1"/>
  <c r="G93" i="1"/>
  <c r="H93" i="1"/>
  <c r="I93" i="1"/>
  <c r="J93" i="1"/>
  <c r="K93" i="1"/>
  <c r="A16" i="1"/>
  <c r="F16" i="1"/>
  <c r="G16" i="1"/>
  <c r="H16" i="1"/>
  <c r="I16" i="1"/>
  <c r="J16" i="1"/>
  <c r="K16" i="1"/>
  <c r="A91" i="1"/>
  <c r="F91" i="1"/>
  <c r="G91" i="1"/>
  <c r="H91" i="1"/>
  <c r="I91" i="1"/>
  <c r="J91" i="1"/>
  <c r="K91" i="1"/>
  <c r="A94" i="1"/>
  <c r="F94" i="1"/>
  <c r="G94" i="1"/>
  <c r="H94" i="1"/>
  <c r="I94" i="1"/>
  <c r="J94" i="1"/>
  <c r="K94" i="1"/>
  <c r="A92" i="1"/>
  <c r="F92" i="1"/>
  <c r="G92" i="1"/>
  <c r="H92" i="1"/>
  <c r="I92" i="1"/>
  <c r="J92" i="1"/>
  <c r="K92" i="1"/>
  <c r="B140" i="16" l="1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B100" i="16"/>
  <c r="A114" i="16" s="1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B68" i="16"/>
  <c r="C67" i="16"/>
  <c r="A67" i="16"/>
  <c r="A85" i="1" l="1"/>
  <c r="A89" i="1"/>
  <c r="A14" i="1"/>
  <c r="A5" i="1"/>
  <c r="A86" i="1"/>
  <c r="A37" i="1"/>
  <c r="A77" i="1"/>
  <c r="A64" i="1"/>
  <c r="A70" i="1"/>
  <c r="A63" i="1"/>
  <c r="A79" i="1"/>
  <c r="A76" i="1"/>
  <c r="A73" i="1"/>
  <c r="A68" i="1"/>
  <c r="A48" i="1"/>
  <c r="A72" i="1"/>
  <c r="A53" i="1"/>
  <c r="F85" i="1"/>
  <c r="G85" i="1"/>
  <c r="H85" i="1"/>
  <c r="I85" i="1"/>
  <c r="J85" i="1"/>
  <c r="K85" i="1"/>
  <c r="F89" i="1"/>
  <c r="G89" i="1"/>
  <c r="H89" i="1"/>
  <c r="I89" i="1"/>
  <c r="J89" i="1"/>
  <c r="K89" i="1"/>
  <c r="F14" i="1"/>
  <c r="G14" i="1"/>
  <c r="H14" i="1"/>
  <c r="I14" i="1"/>
  <c r="J14" i="1"/>
  <c r="K14" i="1"/>
  <c r="F5" i="1"/>
  <c r="G5" i="1"/>
  <c r="H5" i="1"/>
  <c r="I5" i="1"/>
  <c r="J5" i="1"/>
  <c r="K5" i="1"/>
  <c r="F86" i="1"/>
  <c r="G86" i="1"/>
  <c r="H86" i="1"/>
  <c r="I86" i="1"/>
  <c r="J86" i="1"/>
  <c r="K86" i="1"/>
  <c r="F37" i="1"/>
  <c r="G37" i="1"/>
  <c r="H37" i="1"/>
  <c r="I37" i="1"/>
  <c r="J37" i="1"/>
  <c r="K37" i="1"/>
  <c r="F77" i="1"/>
  <c r="G77" i="1"/>
  <c r="H77" i="1"/>
  <c r="I77" i="1"/>
  <c r="J77" i="1"/>
  <c r="K77" i="1"/>
  <c r="F64" i="1"/>
  <c r="G64" i="1"/>
  <c r="H64" i="1"/>
  <c r="I64" i="1"/>
  <c r="J64" i="1"/>
  <c r="K64" i="1"/>
  <c r="F70" i="1"/>
  <c r="G70" i="1"/>
  <c r="H70" i="1"/>
  <c r="I70" i="1"/>
  <c r="J70" i="1"/>
  <c r="K70" i="1"/>
  <c r="F63" i="1"/>
  <c r="G63" i="1"/>
  <c r="H63" i="1"/>
  <c r="I63" i="1"/>
  <c r="J63" i="1"/>
  <c r="K63" i="1"/>
  <c r="F79" i="1"/>
  <c r="G79" i="1"/>
  <c r="H79" i="1"/>
  <c r="I79" i="1"/>
  <c r="J79" i="1"/>
  <c r="K79" i="1"/>
  <c r="F76" i="1"/>
  <c r="G76" i="1"/>
  <c r="H76" i="1"/>
  <c r="I76" i="1"/>
  <c r="J76" i="1"/>
  <c r="K76" i="1"/>
  <c r="F73" i="1"/>
  <c r="G73" i="1"/>
  <c r="H73" i="1"/>
  <c r="I73" i="1"/>
  <c r="J73" i="1"/>
  <c r="K73" i="1"/>
  <c r="F68" i="1"/>
  <c r="G68" i="1"/>
  <c r="H68" i="1"/>
  <c r="I68" i="1"/>
  <c r="J68" i="1"/>
  <c r="K68" i="1"/>
  <c r="F48" i="1"/>
  <c r="G48" i="1"/>
  <c r="H48" i="1"/>
  <c r="I48" i="1"/>
  <c r="J48" i="1"/>
  <c r="K48" i="1"/>
  <c r="F72" i="1"/>
  <c r="G72" i="1"/>
  <c r="H72" i="1"/>
  <c r="I72" i="1"/>
  <c r="J72" i="1"/>
  <c r="K72" i="1"/>
  <c r="F53" i="1"/>
  <c r="G53" i="1"/>
  <c r="H53" i="1"/>
  <c r="I53" i="1"/>
  <c r="J53" i="1"/>
  <c r="K53" i="1"/>
  <c r="A54" i="1" l="1"/>
  <c r="A32" i="1"/>
  <c r="A88" i="1"/>
  <c r="A11" i="1"/>
  <c r="A31" i="1"/>
  <c r="A43" i="1"/>
  <c r="A15" i="1"/>
  <c r="A35" i="1"/>
  <c r="A87" i="1"/>
  <c r="A82" i="1"/>
  <c r="A62" i="1"/>
  <c r="A55" i="1"/>
  <c r="A65" i="1"/>
  <c r="A74" i="1"/>
  <c r="A47" i="1"/>
  <c r="A61" i="1"/>
  <c r="A75" i="1"/>
  <c r="A49" i="1"/>
  <c r="A58" i="1"/>
  <c r="A59" i="1"/>
  <c r="F54" i="1"/>
  <c r="G54" i="1"/>
  <c r="H54" i="1"/>
  <c r="I54" i="1"/>
  <c r="J54" i="1"/>
  <c r="K54" i="1"/>
  <c r="F32" i="1"/>
  <c r="G32" i="1"/>
  <c r="H32" i="1"/>
  <c r="I32" i="1"/>
  <c r="J32" i="1"/>
  <c r="K32" i="1"/>
  <c r="F88" i="1"/>
  <c r="G88" i="1"/>
  <c r="H88" i="1"/>
  <c r="I88" i="1"/>
  <c r="J88" i="1"/>
  <c r="K88" i="1"/>
  <c r="F11" i="1"/>
  <c r="G11" i="1"/>
  <c r="H11" i="1"/>
  <c r="I11" i="1"/>
  <c r="J11" i="1"/>
  <c r="K11" i="1"/>
  <c r="F31" i="1"/>
  <c r="G31" i="1"/>
  <c r="H31" i="1"/>
  <c r="I31" i="1"/>
  <c r="J31" i="1"/>
  <c r="K31" i="1"/>
  <c r="F43" i="1"/>
  <c r="G43" i="1"/>
  <c r="H43" i="1"/>
  <c r="I43" i="1"/>
  <c r="J43" i="1"/>
  <c r="K43" i="1"/>
  <c r="F15" i="1"/>
  <c r="G15" i="1"/>
  <c r="H15" i="1"/>
  <c r="I15" i="1"/>
  <c r="J15" i="1"/>
  <c r="K15" i="1"/>
  <c r="F35" i="1"/>
  <c r="G35" i="1"/>
  <c r="H35" i="1"/>
  <c r="I35" i="1"/>
  <c r="J35" i="1"/>
  <c r="K35" i="1"/>
  <c r="F87" i="1"/>
  <c r="G87" i="1"/>
  <c r="H87" i="1"/>
  <c r="I87" i="1"/>
  <c r="J87" i="1"/>
  <c r="K87" i="1"/>
  <c r="F82" i="1"/>
  <c r="G82" i="1"/>
  <c r="H82" i="1"/>
  <c r="I82" i="1"/>
  <c r="J82" i="1"/>
  <c r="K82" i="1"/>
  <c r="F62" i="1"/>
  <c r="G62" i="1"/>
  <c r="H62" i="1"/>
  <c r="I62" i="1"/>
  <c r="J62" i="1"/>
  <c r="K62" i="1"/>
  <c r="F55" i="1"/>
  <c r="G55" i="1"/>
  <c r="H55" i="1"/>
  <c r="I55" i="1"/>
  <c r="J55" i="1"/>
  <c r="K55" i="1"/>
  <c r="F65" i="1"/>
  <c r="G65" i="1"/>
  <c r="H65" i="1"/>
  <c r="I65" i="1"/>
  <c r="J65" i="1"/>
  <c r="K65" i="1"/>
  <c r="F74" i="1"/>
  <c r="G74" i="1"/>
  <c r="H74" i="1"/>
  <c r="I74" i="1"/>
  <c r="J74" i="1"/>
  <c r="K74" i="1"/>
  <c r="F47" i="1"/>
  <c r="G47" i="1"/>
  <c r="H47" i="1"/>
  <c r="I47" i="1"/>
  <c r="J47" i="1"/>
  <c r="K47" i="1"/>
  <c r="F61" i="1"/>
  <c r="G61" i="1"/>
  <c r="H61" i="1"/>
  <c r="I61" i="1"/>
  <c r="J61" i="1"/>
  <c r="K61" i="1"/>
  <c r="F75" i="1"/>
  <c r="G75" i="1"/>
  <c r="H75" i="1"/>
  <c r="I75" i="1"/>
  <c r="J75" i="1"/>
  <c r="K75" i="1"/>
  <c r="F49" i="1"/>
  <c r="G49" i="1"/>
  <c r="H49" i="1"/>
  <c r="I49" i="1"/>
  <c r="J49" i="1"/>
  <c r="K49" i="1"/>
  <c r="F58" i="1"/>
  <c r="G58" i="1"/>
  <c r="H58" i="1"/>
  <c r="I58" i="1"/>
  <c r="J58" i="1"/>
  <c r="K58" i="1"/>
  <c r="F59" i="1"/>
  <c r="G59" i="1"/>
  <c r="H59" i="1"/>
  <c r="I59" i="1"/>
  <c r="J59" i="1"/>
  <c r="K59" i="1"/>
  <c r="A42" i="1"/>
  <c r="A33" i="1"/>
  <c r="A52" i="1"/>
  <c r="A50" i="1"/>
  <c r="A39" i="1"/>
  <c r="A67" i="1"/>
  <c r="F42" i="1"/>
  <c r="G42" i="1"/>
  <c r="H42" i="1"/>
  <c r="I42" i="1"/>
  <c r="J42" i="1"/>
  <c r="K42" i="1"/>
  <c r="F33" i="1"/>
  <c r="G33" i="1"/>
  <c r="H33" i="1"/>
  <c r="I33" i="1"/>
  <c r="J33" i="1"/>
  <c r="K33" i="1"/>
  <c r="F52" i="1"/>
  <c r="G52" i="1"/>
  <c r="H52" i="1"/>
  <c r="I52" i="1"/>
  <c r="J52" i="1"/>
  <c r="K52" i="1"/>
  <c r="F50" i="1"/>
  <c r="G50" i="1"/>
  <c r="H50" i="1"/>
  <c r="I50" i="1"/>
  <c r="J50" i="1"/>
  <c r="K50" i="1"/>
  <c r="F39" i="1"/>
  <c r="G39" i="1"/>
  <c r="H39" i="1"/>
  <c r="I39" i="1"/>
  <c r="J39" i="1"/>
  <c r="K39" i="1"/>
  <c r="F67" i="1"/>
  <c r="G67" i="1"/>
  <c r="H67" i="1"/>
  <c r="I67" i="1"/>
  <c r="J67" i="1"/>
  <c r="K67" i="1"/>
  <c r="A80" i="1"/>
  <c r="A51" i="1"/>
  <c r="A90" i="1"/>
  <c r="A84" i="1"/>
  <c r="F80" i="1"/>
  <c r="G80" i="1"/>
  <c r="H80" i="1"/>
  <c r="I80" i="1"/>
  <c r="J80" i="1"/>
  <c r="K80" i="1"/>
  <c r="F51" i="1"/>
  <c r="G51" i="1"/>
  <c r="H51" i="1"/>
  <c r="I51" i="1"/>
  <c r="J51" i="1"/>
  <c r="K51" i="1"/>
  <c r="F90" i="1"/>
  <c r="G90" i="1"/>
  <c r="H90" i="1"/>
  <c r="I90" i="1"/>
  <c r="J90" i="1"/>
  <c r="K90" i="1"/>
  <c r="F84" i="1"/>
  <c r="G84" i="1"/>
  <c r="H84" i="1"/>
  <c r="I84" i="1"/>
  <c r="J84" i="1"/>
  <c r="K84" i="1"/>
  <c r="F40" i="1" l="1"/>
  <c r="G40" i="1"/>
  <c r="H40" i="1"/>
  <c r="I40" i="1"/>
  <c r="J40" i="1"/>
  <c r="K40" i="1"/>
  <c r="A40" i="1"/>
  <c r="A6" i="1" l="1"/>
  <c r="A13" i="1"/>
  <c r="A7" i="1"/>
  <c r="A71" i="1"/>
  <c r="A60" i="1"/>
  <c r="A66" i="1"/>
  <c r="F6" i="1"/>
  <c r="G6" i="1"/>
  <c r="H6" i="1"/>
  <c r="I6" i="1"/>
  <c r="J6" i="1"/>
  <c r="K6" i="1"/>
  <c r="F13" i="1"/>
  <c r="G13" i="1"/>
  <c r="H13" i="1"/>
  <c r="I13" i="1"/>
  <c r="J13" i="1"/>
  <c r="K13" i="1"/>
  <c r="F7" i="1"/>
  <c r="G7" i="1"/>
  <c r="H7" i="1"/>
  <c r="I7" i="1"/>
  <c r="J7" i="1"/>
  <c r="K7" i="1"/>
  <c r="F71" i="1"/>
  <c r="G71" i="1"/>
  <c r="H71" i="1"/>
  <c r="I71" i="1"/>
  <c r="J71" i="1"/>
  <c r="K71" i="1"/>
  <c r="F60" i="1"/>
  <c r="G60" i="1"/>
  <c r="H60" i="1"/>
  <c r="I60" i="1"/>
  <c r="J60" i="1"/>
  <c r="K60" i="1"/>
  <c r="F66" i="1"/>
  <c r="G66" i="1"/>
  <c r="H66" i="1"/>
  <c r="I66" i="1"/>
  <c r="J66" i="1"/>
  <c r="K66" i="1"/>
  <c r="A34" i="1"/>
  <c r="A38" i="1"/>
  <c r="A36" i="1"/>
  <c r="A8" i="1"/>
  <c r="A44" i="1"/>
  <c r="A10" i="1"/>
  <c r="A41" i="1"/>
  <c r="A81" i="1"/>
  <c r="A9" i="1"/>
  <c r="A83" i="1"/>
  <c r="A69" i="1"/>
  <c r="A78" i="1"/>
  <c r="F34" i="1"/>
  <c r="G34" i="1"/>
  <c r="H34" i="1"/>
  <c r="I34" i="1"/>
  <c r="J34" i="1"/>
  <c r="K34" i="1"/>
  <c r="F38" i="1"/>
  <c r="G38" i="1"/>
  <c r="H38" i="1"/>
  <c r="I38" i="1"/>
  <c r="J38" i="1"/>
  <c r="K38" i="1"/>
  <c r="F36" i="1"/>
  <c r="G36" i="1"/>
  <c r="H36" i="1"/>
  <c r="I36" i="1"/>
  <c r="J36" i="1"/>
  <c r="K36" i="1"/>
  <c r="F8" i="1"/>
  <c r="G8" i="1"/>
  <c r="H8" i="1"/>
  <c r="I8" i="1"/>
  <c r="J8" i="1"/>
  <c r="K8" i="1"/>
  <c r="F44" i="1"/>
  <c r="G44" i="1"/>
  <c r="H44" i="1"/>
  <c r="I44" i="1"/>
  <c r="J44" i="1"/>
  <c r="K44" i="1"/>
  <c r="F10" i="1"/>
  <c r="G10" i="1"/>
  <c r="H10" i="1"/>
  <c r="I10" i="1"/>
  <c r="J10" i="1"/>
  <c r="K10" i="1"/>
  <c r="F41" i="1"/>
  <c r="G41" i="1"/>
  <c r="H41" i="1"/>
  <c r="I41" i="1"/>
  <c r="J41" i="1"/>
  <c r="K41" i="1"/>
  <c r="F81" i="1"/>
  <c r="G81" i="1"/>
  <c r="H81" i="1"/>
  <c r="I81" i="1"/>
  <c r="J81" i="1"/>
  <c r="K81" i="1"/>
  <c r="F9" i="1"/>
  <c r="G9" i="1"/>
  <c r="H9" i="1"/>
  <c r="I9" i="1"/>
  <c r="J9" i="1"/>
  <c r="K9" i="1"/>
  <c r="F83" i="1"/>
  <c r="G83" i="1"/>
  <c r="H83" i="1"/>
  <c r="I83" i="1"/>
  <c r="J83" i="1"/>
  <c r="K83" i="1"/>
  <c r="F69" i="1"/>
  <c r="G69" i="1"/>
  <c r="H69" i="1"/>
  <c r="I69" i="1"/>
  <c r="J69" i="1"/>
  <c r="K69" i="1"/>
  <c r="F78" i="1"/>
  <c r="G78" i="1"/>
  <c r="H78" i="1"/>
  <c r="I78" i="1"/>
  <c r="J78" i="1"/>
  <c r="K78" i="1"/>
  <c r="A46" i="1" l="1"/>
  <c r="A45" i="1"/>
  <c r="A12" i="1"/>
  <c r="A56" i="1"/>
  <c r="A20" i="1"/>
  <c r="F46" i="1"/>
  <c r="G46" i="1"/>
  <c r="H46" i="1"/>
  <c r="I46" i="1"/>
  <c r="J46" i="1"/>
  <c r="K46" i="1"/>
  <c r="F45" i="1"/>
  <c r="G45" i="1"/>
  <c r="H45" i="1"/>
  <c r="I45" i="1"/>
  <c r="J45" i="1"/>
  <c r="K45" i="1"/>
  <c r="F12" i="1"/>
  <c r="G12" i="1"/>
  <c r="H12" i="1"/>
  <c r="I12" i="1"/>
  <c r="J12" i="1"/>
  <c r="K12" i="1"/>
  <c r="F56" i="1"/>
  <c r="G56" i="1"/>
  <c r="H56" i="1"/>
  <c r="I56" i="1"/>
  <c r="J56" i="1"/>
  <c r="K56" i="1"/>
  <c r="F20" i="1"/>
  <c r="G20" i="1"/>
  <c r="H20" i="1"/>
  <c r="I20" i="1"/>
  <c r="J20" i="1"/>
  <c r="K20" i="1"/>
  <c r="A57" i="1" l="1"/>
  <c r="F57" i="1"/>
  <c r="G57" i="1"/>
  <c r="H57" i="1"/>
  <c r="I57" i="1"/>
  <c r="J57" i="1"/>
  <c r="K57" i="1"/>
  <c r="F22" i="1" l="1"/>
  <c r="G22" i="1"/>
  <c r="H22" i="1"/>
  <c r="I22" i="1"/>
  <c r="J22" i="1"/>
  <c r="K22" i="1"/>
  <c r="A22" i="1"/>
  <c r="F24" i="1"/>
  <c r="G24" i="1"/>
  <c r="H24" i="1"/>
  <c r="I24" i="1"/>
  <c r="J24" i="1"/>
  <c r="K24" i="1"/>
  <c r="F29" i="1"/>
  <c r="G29" i="1"/>
  <c r="H29" i="1"/>
  <c r="I29" i="1"/>
  <c r="J29" i="1"/>
  <c r="K29" i="1"/>
  <c r="A24" i="1"/>
  <c r="A29" i="1"/>
  <c r="F21" i="1" l="1"/>
  <c r="G21" i="1"/>
  <c r="H21" i="1"/>
  <c r="I21" i="1"/>
  <c r="J21" i="1"/>
  <c r="K21" i="1"/>
  <c r="A21" i="1"/>
  <c r="F23" i="1" l="1"/>
  <c r="G23" i="1"/>
  <c r="H23" i="1"/>
  <c r="I23" i="1"/>
  <c r="J23" i="1"/>
  <c r="K23" i="1"/>
  <c r="A23" i="1"/>
  <c r="A25" i="1" l="1"/>
  <c r="A27" i="1"/>
  <c r="A28" i="1"/>
  <c r="A26" i="1"/>
  <c r="H25" i="1"/>
  <c r="I25" i="1"/>
  <c r="J25" i="1"/>
  <c r="K25" i="1"/>
  <c r="H27" i="1"/>
  <c r="I27" i="1"/>
  <c r="J27" i="1"/>
  <c r="K27" i="1"/>
  <c r="H28" i="1"/>
  <c r="I28" i="1"/>
  <c r="J28" i="1"/>
  <c r="K28" i="1"/>
  <c r="H26" i="1"/>
  <c r="I26" i="1"/>
  <c r="J26" i="1"/>
  <c r="K26" i="1"/>
  <c r="F26" i="1"/>
  <c r="G26" i="1"/>
  <c r="F25" i="1"/>
  <c r="F27" i="1"/>
  <c r="F28" i="1"/>
  <c r="G25" i="1"/>
  <c r="G27" i="1"/>
  <c r="G28" i="1"/>
  <c r="A30" i="1" l="1"/>
  <c r="F30" i="1"/>
  <c r="G30" i="1"/>
  <c r="H30" i="1"/>
  <c r="I30" i="1"/>
  <c r="J30" i="1"/>
  <c r="K30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<sst xmlns="http://schemas.openxmlformats.org/spreadsheetml/2006/main" count="13277" uniqueCount="2509">
  <si>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</si>
  <si>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</si>
  <si>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</si>
  <si>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</si>
  <si>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</si>
  <si>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</si>
  <si>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</si>
  <si>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</si>
  <si>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</si>
  <si>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</si>
  <si>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</si>
  <si>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</si>
  <si>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</si>
  <si>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</si>
  <si>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</si>
  <si>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</si>
  <si>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</si>
  <si>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</si>
  <si>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</si>
  <si>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</si>
  <si>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</si>
  <si>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</si>
  <si>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</si>
  <si>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</si>
  <si>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</si>
  <si>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</si>
  <si>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</si>
  <si>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</si>
  <si>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</si>
  <si>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</si>
  <si>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</si>
  <si>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</si>
  <si>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</si>
  <si>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</si>
  <si>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</si>
  <si>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</si>
  <si>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</si>
  <si>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</si>
  <si>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</si>
  <si>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</si>
  <si>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</si>
  <si>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</si>
  <si>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</si>
  <si>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</si>
  <si>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</si>
  <si>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</si>
  <si>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</si>
  <si>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</si>
  <si>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</si>
  <si>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</si>
  <si>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</si>
  <si>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</si>
  <si>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</si>
  <si>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</si>
  <si>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</si>
  <si>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</si>
  <si>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</si>
  <si>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</si>
  <si>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</si>
  <si>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</si>
  <si>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</si>
  <si>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</si>
  <si>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</si>
  <si>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</si>
  <si>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</si>
  <si>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</si>
  <si>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</si>
  <si>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</si>
  <si>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</si>
  <si>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</si>
  <si>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</si>
  <si>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</si>
  <si>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</si>
  <si>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</si>
  <si>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</si>
  <si>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</si>
  <si>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</si>
  <si>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</si>
  <si>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</si>
  <si>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</si>
  <si>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</si>
  <si>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</si>
  <si>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</si>
  <si>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</si>
  <si>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</si>
  <si>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</si>
  <si>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</si>
  <si>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</si>
  <si>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</si>
  <si>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</si>
  <si>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</si>
  <si>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</si>
  <si>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</si>
  <si>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</si>
  <si>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</si>
  <si>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</si>
  <si>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</si>
  <si>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</si>
  <si>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</si>
  <si>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</si>
  <si>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</si>
  <si>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</si>
  <si>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</si>
  <si>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</si>
  <si>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</si>
  <si>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</si>
  <si>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</si>
  <si>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</si>
  <si>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</si>
  <si>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</si>
  <si>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</si>
  <si>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</si>
  <si>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</si>
  <si>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</si>
  <si>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</si>
  <si>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</si>
  <si>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</si>
  <si>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</si>
  <si>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</si>
  <si>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</si>
  <si>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</si>
  <si>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</si>
  <si>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</si>
  <si>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</si>
  <si>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</si>
  <si>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</si>
  <si>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</si>
  <si>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</si>
  <si>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</si>
  <si>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</si>
  <si>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</si>
  <si>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</si>
  <si>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</si>
  <si>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</si>
  <si>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</si>
  <si>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</si>
  <si>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</si>
  <si>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</si>
  <si>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</si>
  <si>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</si>
  <si>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</si>
  <si>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</si>
  <si>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</si>
  <si>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</si>
  <si>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</si>
  <si>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</si>
  <si>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</si>
  <si>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</si>
  <si>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</si>
  <si>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</si>
  <si>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</si>
  <si>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</si>
  <si>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</si>
  <si>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</si>
  <si>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</si>
  <si>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</si>
  <si>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</si>
  <si>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</si>
  <si>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</si>
  <si>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</si>
  <si>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</si>
  <si>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</si>
  <si>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</si>
  <si>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</si>
  <si>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</si>
  <si>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</si>
  <si>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</si>
  <si>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</si>
  <si>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</si>
  <si>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</si>
  <si>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</si>
  <si>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</si>
  <si>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</si>
  <si>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</si>
  <si>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</si>
  <si>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</si>
  <si>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</si>
  <si>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</si>
  <si>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</si>
  <si>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</si>
  <si>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</si>
  <si>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</si>
  <si>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</si>
  <si>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</si>
  <si>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</si>
  <si>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</si>
  <si>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</si>
  <si>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</si>
  <si>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</si>
  <si>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</si>
  <si>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</si>
  <si>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</si>
  <si>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</si>
  <si>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</si>
  <si>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</si>
  <si>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</si>
  <si>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</si>
  <si>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</si>
  <si>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</si>
  <si>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</si>
  <si>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</si>
  <si>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</si>
  <si>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</si>
  <si>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</si>
  <si>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</si>
  <si>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</si>
  <si>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</si>
  <si>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</si>
  <si>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</si>
  <si>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</si>
  <si>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</si>
  <si>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</si>
  <si>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</si>
  <si>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</si>
  <si>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</si>
  <si>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</si>
  <si>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</si>
  <si>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</si>
  <si>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</si>
  <si>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</si>
  <si>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</si>
  <si>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</si>
  <si>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</si>
  <si>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</si>
  <si>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</si>
  <si>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</si>
  <si>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</si>
  <si>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</si>
  <si>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</si>
  <si>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</si>
  <si>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</si>
  <si>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</si>
  <si>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</si>
  <si>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</si>
  <si>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</si>
  <si>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</si>
  <si>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</si>
  <si>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</si>
  <si>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</si>
  <si>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</si>
  <si>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</si>
  <si>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</si>
  <si>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</si>
  <si>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</si>
  <si>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</si>
  <si>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</si>
  <si>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</si>
  <si>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</si>
  <si>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</si>
  <si>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</si>
  <si>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</si>
  <si>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</si>
  <si>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</si>
  <si>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</si>
  <si>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</si>
  <si>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</si>
  <si>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</si>
  <si>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</si>
  <si>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</si>
  <si>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</si>
  <si>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</si>
  <si>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</si>
  <si>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</si>
  <si>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</si>
  <si>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</si>
  <si>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</si>
  <si>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</si>
  <si>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</si>
  <si>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</si>
  <si>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</si>
  <si>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</si>
  <si>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</si>
  <si>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</si>
  <si>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</si>
  <si>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</si>
  <si>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</si>
  <si>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</si>
  <si>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</si>
  <si>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</si>
  <si>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</si>
  <si>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</si>
  <si>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</si>
  <si>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</si>
  <si>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</si>
  <si>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</si>
  <si>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</si>
  <si>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</si>
  <si>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</si>
  <si>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</si>
  <si>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</si>
  <si>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</si>
  <si>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</si>
  <si>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</si>
  <si>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</si>
  <si>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</si>
  <si>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</si>
  <si>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</si>
  <si>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</si>
  <si>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</si>
  <si>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</si>
  <si>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</si>
  <si>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</si>
  <si>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</si>
  <si>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</si>
  <si>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</si>
  <si>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</si>
  <si>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</si>
  <si>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</si>
  <si>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</si>
  <si>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</si>
  <si>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</si>
  <si>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</si>
  <si>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</si>
  <si>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</si>
  <si>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</si>
  <si>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</si>
  <si>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</si>
  <si>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</si>
  <si>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</si>
  <si>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</si>
  <si>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</si>
  <si>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</si>
  <si>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</si>
  <si>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</si>
  <si>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</si>
  <si>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</si>
  <si>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</si>
  <si>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</si>
  <si>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</si>
  <si>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</si>
  <si>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</si>
  <si>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</si>
  <si>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</si>
  <si>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</si>
  <si>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</si>
  <si>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</si>
  <si>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</si>
  <si>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</si>
  <si>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</si>
  <si>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</si>
  <si>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</si>
  <si>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</si>
  <si>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</si>
  <si>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</si>
  <si>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</si>
  <si>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</si>
  <si>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</si>
  <si>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</si>
  <si>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</si>
  <si>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</si>
  <si>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</si>
  <si>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</si>
  <si>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</si>
  <si>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</si>
  <si>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</si>
  <si>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</si>
  <si>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</si>
  <si>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</si>
  <si>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</si>
  <si>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</si>
  <si>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</si>
  <si>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</si>
  <si>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</si>
  <si>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</si>
  <si>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</si>
  <si>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</si>
  <si>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</si>
  <si>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</si>
  <si>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</si>
  <si>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</si>
  <si>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</si>
  <si>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</si>
  <si>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</si>
  <si>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</si>
  <si>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</si>
  <si>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</si>
  <si>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</si>
  <si>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</si>
  <si>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</si>
  <si>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</si>
  <si>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</si>
  <si>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</si>
  <si>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</si>
  <si>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</si>
  <si>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</si>
  <si>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</si>
  <si>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</si>
  <si>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</si>
  <si>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</si>
  <si>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</si>
  <si>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</si>
  <si>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</si>
  <si>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</si>
  <si>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</si>
  <si>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</si>
  <si>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</si>
  <si>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</si>
  <si>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</si>
  <si>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</si>
  <si>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</si>
  <si>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</si>
  <si>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</si>
  <si>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</si>
  <si>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</si>
  <si>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</si>
  <si>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</si>
  <si>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</si>
  <si>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</si>
  <si>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</si>
  <si>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</si>
  <si>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</si>
  <si>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</si>
  <si>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</si>
  <si>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</si>
  <si>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</si>
  <si>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</si>
  <si>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</si>
  <si>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</si>
  <si>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</si>
  <si>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</si>
  <si>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</si>
  <si>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</si>
  <si>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</si>
  <si>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</si>
  <si>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</si>
  <si>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</si>
  <si>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</si>
  <si>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</si>
  <si>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</si>
  <si>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</si>
  <si>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</si>
  <si>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</si>
  <si>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</si>
  <si>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</si>
  <si>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</si>
  <si>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</si>
  <si>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</si>
  <si>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</si>
  <si>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</si>
  <si>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</si>
  <si>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</si>
  <si>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</si>
  <si>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</si>
  <si>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</si>
  <si>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</si>
  <si>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</si>
  <si>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</si>
  <si>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</si>
  <si>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</si>
  <si>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</si>
  <si>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</si>
  <si>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</si>
  <si>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</si>
  <si>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</si>
  <si>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</si>
  <si>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</si>
  <si>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</si>
  <si>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</si>
  <si>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</si>
  <si>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</si>
  <si>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</si>
  <si>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</si>
  <si>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</si>
  <si>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</si>
  <si>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</si>
  <si>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</si>
  <si>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</si>
  <si>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</si>
  <si>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</si>
  <si>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</si>
  <si>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</si>
  <si>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</si>
  <si>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</si>
  <si>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</si>
  <si>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</si>
  <si>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</si>
  <si>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</si>
  <si>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</si>
  <si>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</si>
  <si>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</si>
  <si>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</si>
  <si>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</si>
  <si>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</si>
  <si>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</si>
  <si>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</si>
  <si>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</si>
  <si>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</si>
  <si>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</si>
  <si>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</si>
  <si>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</si>
  <si>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</si>
  <si>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</si>
  <si>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</si>
  <si>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</si>
  <si>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</si>
  <si>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</si>
  <si>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</si>
  <si>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</si>
  <si>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</si>
  <si>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</si>
  <si>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</si>
  <si>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</si>
  <si>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</si>
  <si>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</si>
  <si>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</si>
  <si>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</si>
  <si>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</si>
  <si>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</si>
  <si>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</si>
  <si>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</si>
  <si>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</si>
  <si>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</si>
  <si>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</si>
  <si>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</si>
  <si>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</si>
  <si>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</si>
  <si>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</si>
  <si>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</si>
  <si>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</si>
  <si>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</si>
  <si>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</si>
  <si>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</si>
  <si>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</si>
  <si>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</si>
  <si>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</si>
  <si>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</si>
  <si>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</si>
  <si>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</si>
  <si>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</si>
  <si>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</si>
  <si>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</si>
  <si>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</si>
  <si>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</si>
  <si>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</si>
  <si>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</si>
  <si>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</si>
  <si>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</si>
  <si>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</si>
  <si>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</si>
  <si>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</si>
  <si>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</si>
  <si>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</si>
  <si>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</si>
  <si>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</si>
  <si>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</si>
  <si>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</si>
  <si>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</si>
  <si>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</si>
  <si>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</si>
  <si>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</si>
  <si>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</si>
  <si>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</si>
  <si>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</si>
  <si>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</si>
  <si>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</si>
  <si>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</si>
  <si>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</si>
  <si>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</si>
  <si>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</si>
  <si>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</si>
  <si>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</si>
  <si>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</si>
  <si>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</si>
  <si>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</si>
  <si>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</si>
  <si>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</si>
  <si>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</si>
  <si>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</si>
  <si>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</si>
  <si>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</si>
  <si>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</si>
  <si>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</si>
  <si>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</si>
  <si>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</si>
  <si>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</si>
  <si>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</si>
  <si>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</si>
  <si>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</si>
  <si>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</si>
  <si>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</si>
  <si>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</si>
  <si>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</si>
  <si>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</si>
  <si>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</si>
  <si>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</si>
  <si>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</si>
  <si>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</si>
  <si>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</si>
  <si>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</si>
  <si>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</si>
  <si>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</si>
  <si>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</si>
  <si>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</si>
  <si>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</si>
  <si>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</si>
  <si>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</si>
  <si>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</si>
  <si>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</si>
  <si>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</si>
  <si>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</si>
  <si>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</si>
  <si>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</si>
  <si>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</si>
  <si>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</si>
  <si>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</si>
  <si>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</si>
  <si>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</si>
  <si>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</si>
  <si>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</si>
  <si>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</si>
  <si>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</si>
  <si>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</si>
  <si>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</si>
  <si>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</si>
  <si>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</si>
  <si>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</si>
  <si>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</si>
  <si>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</si>
  <si>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</si>
  <si>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</si>
  <si>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</si>
  <si>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</si>
  <si>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</si>
  <si>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</si>
  <si>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</si>
  <si>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</si>
  <si>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</si>
  <si>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</si>
  <si>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</si>
  <si>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</si>
  <si>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</si>
  <si>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</si>
  <si>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</si>
  <si>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</si>
  <si>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</si>
  <si>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</si>
  <si>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</si>
  <si>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</si>
  <si>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</si>
  <si>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</si>
  <si>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</si>
  <si>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</si>
  <si>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</si>
  <si>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</si>
  <si>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</si>
  <si>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</si>
  <si>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</si>
  <si>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</si>
  <si>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</si>
  <si>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</si>
  <si>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</si>
  <si>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</si>
  <si>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</si>
  <si>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</si>
  <si>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</si>
  <si>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</si>
  <si>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</si>
  <si>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</si>
  <si>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</si>
  <si>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</si>
  <si>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</si>
  <si>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</si>
  <si>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</si>
  <si>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</si>
  <si>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</si>
  <si>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</si>
  <si>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</si>
  <si>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</si>
  <si>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</si>
  <si>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</si>
  <si>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</si>
  <si>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</si>
  <si>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</si>
  <si>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</si>
  <si>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</si>
  <si>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</si>
  <si>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</si>
  <si>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</si>
  <si>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</si>
  <si>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</si>
  <si>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</si>
  <si>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</si>
  <si>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</si>
  <si>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</si>
  <si>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</si>
  <si>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</si>
  <si>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</si>
  <si>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</si>
  <si>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</si>
  <si>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</si>
  <si>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</si>
  <si>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</si>
  <si>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</si>
  <si>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</si>
  <si>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</si>
  <si>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</si>
  <si>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</si>
  <si>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</si>
  <si>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</si>
  <si>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</si>
  <si>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</si>
  <si>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</si>
  <si>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</si>
  <si>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</si>
  <si>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</si>
  <si>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</si>
  <si>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</si>
  <si>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</si>
  <si>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</si>
  <si>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</si>
  <si>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</si>
  <si>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</si>
  <si>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</si>
  <si>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</si>
  <si>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</si>
  <si>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</si>
  <si>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</si>
  <si>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</si>
  <si>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</si>
  <si>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</si>
  <si>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</si>
  <si>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</si>
  <si>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</si>
  <si>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</si>
  <si>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</si>
  <si>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</si>
  <si>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</si>
  <si>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</si>
  <si>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</si>
  <si>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</si>
  <si>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</si>
  <si>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</si>
  <si>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</si>
  <si>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</si>
  <si>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</si>
  <si>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</si>
  <si>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</si>
  <si>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</si>
  <si>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</si>
  <si>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</si>
  <si>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</si>
  <si>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</si>
  <si>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</si>
  <si>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</si>
  <si>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</si>
  <si>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</si>
  <si>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</si>
  <si>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</si>
  <si>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</si>
  <si>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</si>
  <si>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</si>
  <si>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</si>
  <si>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</si>
  <si>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</si>
  <si>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</si>
  <si>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</si>
  <si>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</si>
  <si>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</si>
  <si>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</si>
  <si>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</si>
  <si>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</si>
  <si>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</si>
  <si>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</si>
  <si>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</si>
  <si>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</si>
  <si>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</si>
  <si>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</si>
  <si>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</si>
  <si>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</si>
  <si>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</si>
  <si>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</si>
  <si>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</si>
  <si>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</si>
  <si>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</si>
  <si>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</si>
  <si>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</si>
  <si>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</si>
  <si>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</si>
  <si>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</si>
  <si>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</si>
  <si>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</si>
  <si>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</si>
  <si>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</si>
  <si>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</si>
  <si>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</si>
  <si>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</si>
  <si>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</si>
  <si>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</si>
  <si>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</si>
  <si>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</si>
  <si>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</si>
  <si>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</si>
  <si>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</si>
  <si>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</si>
  <si>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</si>
  <si>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</si>
  <si>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</si>
  <si>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</si>
  <si>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</si>
  <si>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</si>
  <si>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</si>
  <si>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</si>
  <si>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</si>
  <si>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</si>
  <si>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</si>
  <si>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</si>
  <si>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</si>
  <si>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</si>
  <si>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</si>
  <si>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</si>
  <si>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</si>
  <si>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</si>
  <si>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</si>
  <si>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</si>
  <si>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</si>
  <si>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</si>
  <si>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</si>
  <si>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</si>
  <si>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</si>
  <si>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</si>
  <si>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</si>
  <si>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</si>
  <si>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</si>
  <si>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</si>
  <si>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</si>
  <si>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</si>
  <si>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</si>
  <si>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</si>
  <si>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</si>
  <si>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</si>
  <si>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</si>
  <si>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</si>
  <si>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</si>
  <si>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</si>
  <si>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</si>
  <si>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</si>
  <si>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</si>
  <si>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</si>
  <si>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</si>
  <si>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</si>
  <si>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</si>
  <si>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</si>
  <si>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</si>
  <si>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</si>
  <si>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</si>
  <si>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</si>
  <si>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</si>
  <si>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</si>
  <si>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</si>
  <si>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</si>
  <si>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</si>
  <si>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</si>
  <si>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</si>
  <si>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</si>
  <si>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</si>
  <si>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</si>
  <si>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</si>
  <si>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</si>
  <si>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</si>
  <si>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</si>
  <si>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</si>
  <si>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</si>
  <si>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</si>
  <si>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</si>
  <si>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</si>
  <si>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</si>
  <si>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</si>
  <si>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</si>
  <si>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</si>
  <si>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</si>
  <si>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</si>
  <si>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</si>
  <si>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</si>
  <si>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</si>
  <si>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</si>
  <si>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</si>
  <si>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</si>
  <si>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</si>
  <si>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</si>
  <si>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</si>
  <si>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</si>
  <si>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</si>
  <si>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</si>
  <si>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</si>
  <si>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</si>
  <si>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</si>
  <si>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</si>
  <si>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</si>
  <si>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</si>
  <si>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</si>
  <si>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</si>
  <si>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</si>
  <si>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</si>
  <si>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</si>
  <si>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</si>
  <si>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</si>
  <si>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</si>
  <si>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</si>
  <si>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</si>
  <si>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</si>
  <si>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</si>
  <si>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</si>
  <si>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</si>
  <si>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</si>
  <si>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</si>
  <si>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</si>
  <si>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</si>
  <si>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</si>
  <si>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</si>
  <si>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</si>
  <si>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</si>
  <si>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</si>
  <si>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</si>
  <si>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</si>
  <si>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</si>
  <si>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</si>
  <si>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</si>
  <si>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</si>
  <si>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</si>
  <si>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</si>
  <si>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</si>
  <si>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</si>
  <si>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</si>
  <si>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</si>
  <si>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</si>
  <si>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</si>
  <si>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</si>
  <si>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</si>
  <si>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</si>
  <si>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</si>
  <si>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</si>
  <si>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</si>
  <si>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</si>
  <si>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</si>
  <si>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</si>
  <si>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</si>
  <si>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</si>
  <si>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</si>
  <si>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</si>
  <si>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</si>
  <si>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</si>
  <si>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</si>
  <si>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</si>
  <si>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</si>
  <si>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</si>
  <si>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</si>
  <si>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</si>
  <si>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</si>
  <si>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</si>
  <si>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</si>
  <si>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</si>
  <si>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</si>
  <si>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</si>
  <si>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</si>
  <si>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</si>
  <si>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</si>
  <si>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</si>
  <si>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</si>
  <si>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</si>
  <si>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</si>
  <si>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</si>
  <si>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</si>
  <si>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</si>
  <si>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</si>
  <si>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</si>
  <si>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</si>
  <si>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</si>
  <si>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</si>
  <si>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</si>
  <si>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</si>
  <si>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</si>
  <si>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</si>
  <si>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</si>
  <si>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</si>
  <si>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</si>
  <si>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</si>
  <si>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</si>
  <si>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</si>
  <si>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</si>
  <si>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</si>
  <si>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</si>
  <si>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</si>
  <si>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</si>
  <si>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</si>
  <si>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</si>
  <si>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</si>
  <si>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</si>
  <si>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</si>
  <si>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</si>
  <si>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</si>
  <si>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</si>
  <si>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</si>
  <si>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</si>
  <si>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</si>
  <si>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</si>
  <si>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</si>
  <si>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</si>
  <si>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</si>
  <si>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</si>
  <si>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</si>
  <si>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</si>
  <si>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</si>
  <si>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</si>
  <si>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</si>
  <si>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</si>
  <si>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</si>
  <si>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</si>
  <si>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</si>
  <si>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</si>
  <si>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</si>
  <si>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</si>
  <si>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</si>
  <si>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</si>
  <si>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</si>
  <si>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</si>
  <si>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</si>
  <si>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</si>
  <si>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</si>
  <si>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</si>
  <si>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</si>
  <si>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</si>
  <si>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</si>
  <si>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</si>
  <si>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</si>
  <si>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</si>
  <si>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</si>
  <si>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</si>
  <si>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</si>
  <si>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</si>
  <si>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</si>
  <si>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</si>
  <si>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</si>
  <si>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</si>
  <si>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</si>
  <si>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</si>
  <si>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</si>
  <si>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</si>
  <si>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</si>
  <si>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</si>
  <si>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</si>
  <si>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</si>
  <si>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</si>
  <si>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</si>
  <si>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</si>
  <si>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</si>
  <si>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</si>
  <si>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</si>
  <si>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</si>
  <si>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</si>
  <si>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</si>
  <si>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</si>
  <si>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</si>
  <si>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</si>
  <si>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</si>
  <si>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</si>
  <si>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</si>
  <si>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</si>
  <si>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</si>
  <si>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</si>
  <si>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</si>
  <si>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</si>
  <si>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</si>
  <si>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</si>
  <si>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</si>
  <si>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</si>
  <si>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</si>
  <si>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</si>
  <si>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</si>
  <si>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</si>
  <si>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</si>
  <si>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</si>
  <si>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</si>
  <si>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</si>
  <si>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</si>
  <si>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</si>
  <si>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</si>
  <si>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</si>
  <si>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</si>
  <si>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</si>
  <si>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</si>
  <si>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</si>
  <si>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</si>
  <si>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</si>
  <si>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</si>
  <si>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</si>
  <si>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</si>
  <si>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</si>
  <si>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</si>
  <si>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</si>
  <si>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</si>
  <si>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</si>
  <si>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</si>
  <si>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</si>
  <si>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</si>
  <si>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</si>
  <si>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</si>
  <si>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</si>
  <si>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</si>
  <si>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</si>
  <si>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</si>
  <si>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</si>
  <si>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</si>
  <si>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</si>
  <si>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</si>
  <si>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</si>
  <si>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</si>
  <si>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</si>
  <si>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</si>
  <si>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</si>
  <si>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</si>
  <si>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</si>
  <si>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</si>
  <si>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</si>
  <si>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</si>
  <si>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</si>
  <si>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</si>
  <si>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</si>
  <si>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</si>
  <si>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</si>
  <si>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</si>
  <si>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</si>
  <si>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</si>
  <si>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</si>
  <si>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</si>
  <si>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</si>
  <si>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</si>
  <si>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</si>
  <si>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</si>
  <si>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</si>
  <si>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</si>
  <si>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</si>
  <si>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</si>
  <si>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</si>
  <si>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</si>
  <si>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</si>
  <si>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</si>
  <si>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</si>
  <si>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</si>
  <si>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</si>
  <si>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</si>
  <si>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</si>
  <si>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</si>
  <si>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</si>
  <si>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</si>
  <si>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</si>
  <si>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</si>
  <si>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</si>
  <si>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</si>
  <si>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</si>
  <si>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</si>
  <si>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</si>
  <si>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</si>
  <si>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</si>
  <si>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</si>
  <si>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</si>
  <si>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</si>
  <si>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</si>
  <si>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</si>
  <si>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</si>
  <si>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</si>
  <si>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</si>
  <si>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</si>
  <si>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</si>
  <si>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</si>
  <si>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</si>
  <si>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</si>
  <si>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</si>
  <si>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</si>
  <si>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</si>
  <si>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</si>
  <si>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</si>
  <si>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</si>
  <si>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</si>
  <si>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</si>
  <si>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</si>
  <si>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</si>
  <si>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</si>
  <si>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</si>
  <si>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</si>
  <si>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</si>
  <si>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</si>
  <si>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</si>
  <si>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</si>
  <si>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</si>
  <si>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</si>
  <si>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</si>
  <si>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</si>
  <si>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</si>
  <si>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</si>
  <si>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</si>
  <si>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</si>
  <si>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</si>
  <si>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</si>
  <si>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</si>
  <si>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</si>
  <si>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</si>
  <si>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</si>
  <si>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</si>
  <si>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</si>
  <si>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</si>
  <si>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</si>
  <si>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</si>
  <si>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</si>
  <si>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</si>
  <si>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</si>
  <si>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</si>
  <si>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</si>
  <si>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</si>
  <si>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</si>
  <si>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</si>
  <si>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</si>
  <si>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</si>
  <si>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</si>
  <si>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</si>
  <si>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</si>
  <si>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</si>
  <si>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</si>
  <si>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</si>
  <si>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</si>
  <si>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</si>
  <si>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</si>
  <si>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</si>
  <si>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</si>
  <si>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</si>
  <si>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</si>
  <si>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</si>
  <si>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</si>
  <si>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</si>
  <si>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</si>
  <si>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</si>
  <si>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</si>
  <si>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</si>
  <si>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</si>
  <si>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</si>
  <si>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</si>
  <si>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</si>
  <si>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</si>
  <si>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</si>
  <si>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</si>
  <si>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</si>
  <si>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</si>
  <si>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</si>
  <si>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</si>
  <si>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</si>
  <si>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</si>
  <si>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</si>
  <si>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</si>
  <si>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</si>
  <si>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</si>
  <si>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</si>
  <si>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</si>
  <si>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</si>
  <si>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</si>
  <si>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</si>
  <si>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</si>
  <si>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</si>
  <si>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</si>
  <si>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</si>
  <si>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</si>
  <si>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</si>
  <si>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</si>
  <si>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</si>
  <si>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</si>
  <si>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</si>
  <si>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</si>
  <si>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</si>
  <si>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</si>
  <si>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</si>
  <si>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</si>
  <si>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</si>
  <si>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</si>
  <si>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</si>
  <si>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</si>
  <si>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</si>
  <si>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</si>
  <si>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</si>
  <si>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</si>
  <si>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</si>
  <si>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</si>
  <si>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</si>
  <si>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</si>
  <si>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</si>
  <si>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</si>
  <si>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</si>
  <si>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</si>
  <si>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</si>
  <si>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</si>
  <si>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</si>
  <si>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</si>
  <si>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</si>
  <si>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</si>
  <si>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</si>
  <si>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</si>
  <si>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</si>
  <si>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</si>
  <si>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</si>
  <si>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</si>
  <si>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</si>
  <si>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</si>
  <si>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</si>
  <si>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</si>
  <si>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</si>
  <si>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</si>
  <si>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</si>
  <si>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</si>
  <si>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</si>
  <si>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</si>
  <si>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</si>
  <si>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</si>
  <si>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</si>
  <si>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</si>
  <si>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</si>
  <si>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</si>
  <si>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</si>
  <si>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</si>
  <si>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</si>
  <si>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</si>
  <si>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</si>
  <si>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</si>
  <si>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</si>
  <si>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</si>
  <si>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</si>
  <si>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</si>
  <si>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</si>
  <si>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</si>
  <si>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</si>
  <si>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</si>
  <si>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</si>
  <si>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</si>
  <si>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</si>
  <si>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</si>
  <si>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</si>
  <si>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</si>
  <si>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</si>
  <si>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</si>
  <si>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</si>
  <si>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</si>
  <si>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</si>
  <si>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</si>
  <si>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</si>
  <si>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</si>
  <si>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</si>
  <si>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</si>
  <si>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</si>
  <si>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</si>
  <si>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</si>
  <si>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</si>
  <si>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</si>
  <si>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</si>
  <si>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</si>
  <si>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</si>
  <si>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</si>
  <si>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</si>
  <si>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</si>
  <si>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</si>
  <si>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</si>
  <si>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</si>
  <si>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</si>
  <si>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</si>
  <si>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</si>
  <si>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</si>
  <si>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</si>
  <si>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</si>
  <si>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</si>
  <si>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</si>
  <si>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</si>
  <si>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</si>
  <si>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</si>
  <si>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</si>
  <si>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</si>
  <si>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</si>
  <si>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</si>
  <si>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</si>
  <si>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</si>
  <si>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</si>
  <si>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</si>
  <si>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</si>
  <si>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</si>
  <si>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</si>
  <si>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</si>
  <si>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</si>
  <si>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</si>
  <si>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</si>
  <si>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</si>
  <si>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</si>
  <si>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</si>
  <si>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</si>
  <si>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</si>
  <si>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</si>
  <si>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</si>
  <si>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</si>
  <si>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</si>
  <si>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</si>
  <si>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</si>
  <si>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</si>
  <si>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</si>
  <si>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</si>
  <si>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</si>
  <si>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</si>
  <si>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</si>
  <si>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</si>
  <si>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</si>
  <si>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</si>
  <si>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</si>
  <si>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</si>
  <si>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</si>
  <si>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</si>
  <si>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</si>
  <si>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</si>
  <si>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</si>
  <si>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</si>
  <si>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</si>
  <si>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</si>
  <si>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</si>
  <si>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</si>
  <si>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</si>
  <si>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</si>
  <si>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</si>
  <si>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</si>
  <si>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</si>
  <si>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</si>
  <si>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</si>
  <si>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</si>
  <si>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</si>
  <si>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</si>
  <si>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</si>
  <si>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</si>
  <si>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</si>
  <si>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</si>
  <si>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</si>
  <si>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</si>
  <si>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</si>
  <si>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</si>
  <si>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</si>
  <si>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</si>
  <si>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</si>
  <si>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</si>
  <si>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</si>
  <si>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</si>
  <si>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</si>
  <si>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</si>
  <si>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</si>
  <si>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</si>
  <si>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</si>
  <si>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</si>
  <si>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</si>
  <si>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</si>
  <si>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</si>
  <si>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</si>
  <si>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</si>
  <si>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</si>
  <si>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</si>
  <si>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</si>
  <si>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</si>
  <si>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</si>
  <si>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</si>
  <si>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</si>
  <si>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</si>
  <si>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</si>
  <si>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</si>
  <si>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</si>
  <si>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</si>
  <si>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</si>
  <si>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</si>
  <si>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</si>
  <si>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</si>
  <si>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</si>
  <si>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</si>
  <si>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</si>
  <si>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</si>
  <si>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</si>
  <si>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</si>
  <si>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</si>
  <si>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</si>
  <si>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</si>
  <si>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</si>
  <si>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</si>
  <si>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</si>
  <si>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</si>
  <si>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</si>
  <si>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</si>
  <si>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</si>
  <si>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</si>
  <si>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</si>
  <si>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</si>
  <si>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</si>
  <si>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</si>
  <si>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</si>
  <si>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</si>
  <si>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</si>
  <si>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</si>
  <si>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</si>
  <si>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</si>
  <si>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</si>
  <si>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</si>
  <si>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</si>
  <si>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</si>
  <si>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</si>
  <si>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</si>
  <si>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</si>
  <si>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</si>
  <si>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</si>
  <si>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</si>
  <si>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</si>
  <si>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</si>
  <si>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</si>
  <si>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</si>
  <si>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</si>
  <si>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</si>
  <si>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</si>
  <si>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</si>
  <si>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</si>
  <si>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</si>
  <si>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</si>
  <si>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</si>
  <si>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</si>
  <si>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</si>
  <si>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</si>
  <si>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</si>
  <si>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</si>
  <si>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</si>
  <si>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</si>
  <si>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</si>
  <si>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</si>
  <si>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</si>
  <si>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</si>
  <si>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</si>
  <si>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</si>
  <si>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</si>
  <si>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</si>
  <si>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</si>
  <si>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</si>
  <si>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</si>
  <si>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</si>
  <si>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</si>
  <si>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</si>
  <si>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</si>
  <si>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</si>
  <si>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</si>
  <si>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</si>
  <si>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</si>
  <si>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</si>
  <si>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</si>
  <si>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</si>
  <si>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</si>
  <si>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</si>
  <si>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</si>
  <si>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</si>
  <si>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</si>
  <si>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</si>
  <si>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</si>
  <si>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</si>
  <si>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</si>
  <si>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</si>
  <si>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</si>
  <si>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</si>
  <si>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</si>
  <si>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</si>
  <si>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</si>
  <si>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</si>
  <si>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</si>
  <si>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</si>
  <si>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</si>
  <si>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</si>
  <si>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</si>
  <si>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</si>
  <si>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</si>
  <si>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</si>
  <si>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</si>
  <si>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</si>
  <si>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</si>
  <si>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</si>
  <si>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</si>
  <si>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</si>
  <si>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</si>
  <si>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</si>
  <si>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</si>
  <si>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</si>
  <si>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</si>
  <si>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</si>
  <si>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</si>
  <si>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</si>
  <si>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</si>
  <si>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</si>
  <si>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</si>
  <si>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</si>
  <si>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</si>
  <si>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</si>
  <si>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</si>
  <si>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</si>
  <si>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</si>
  <si>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</si>
  <si>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</si>
  <si>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</si>
  <si>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</si>
  <si>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</si>
  <si>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</si>
  <si>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</si>
  <si>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</si>
  <si>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</si>
  <si>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</si>
  <si>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</si>
  <si>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</si>
  <si>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</si>
  <si>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</si>
  <si>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</si>
  <si>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</si>
  <si>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</si>
  <si>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</si>
  <si>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</si>
  <si>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</si>
  <si>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</si>
  <si>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</si>
  <si>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</si>
  <si>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</si>
  <si>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</si>
  <si>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</si>
  <si>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</si>
  <si>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</si>
  <si>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</si>
  <si>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</si>
  <si>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</si>
  <si>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</si>
  <si>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</si>
  <si>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</si>
  <si>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</si>
  <si>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</si>
  <si>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</si>
  <si>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</si>
  <si>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</si>
  <si>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</si>
  <si>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</si>
  <si>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</si>
  <si>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</si>
  <si>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</si>
  <si>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</si>
  <si>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</si>
  <si>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</si>
  <si>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</si>
  <si>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</si>
  <si>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</si>
  <si>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</si>
  <si>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</si>
  <si>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</si>
  <si>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</si>
  <si>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</si>
  <si>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</si>
  <si>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</si>
  <si>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</si>
  <si>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</si>
  <si>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</si>
  <si>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</si>
  <si>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</si>
  <si>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</si>
  <si>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</si>
  <si>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</si>
  <si>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</si>
  <si>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</si>
  <si>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</si>
  <si>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</si>
  <si>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</si>
  <si>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</si>
  <si>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</si>
  <si>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</si>
  <si>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</si>
  <si>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</si>
  <si>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</si>
  <si>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</si>
  <si>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</si>
  <si>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</si>
  <si>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</si>
  <si>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</si>
  <si>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</si>
  <si>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</si>
  <si>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</si>
  <si>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</si>
  <si>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</si>
  <si>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</si>
  <si>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</si>
  <si>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</si>
  <si>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</si>
  <si>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</si>
  <si>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</si>
  <si>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</si>
  <si>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</si>
  <si>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</si>
  <si>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</si>
  <si>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</si>
  <si>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</si>
  <si>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</si>
  <si>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</si>
  <si>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</si>
  <si>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</si>
  <si>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</si>
  <si>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</si>
  <si>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</si>
  <si>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</si>
  <si>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</si>
  <si>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</si>
  <si>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</si>
  <si>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</si>
  <si>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</si>
  <si>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</si>
  <si>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</si>
  <si>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</si>
  <si>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</si>
  <si>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</si>
  <si>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</si>
  <si>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</si>
  <si>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</si>
  <si>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</si>
  <si>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</si>
  <si>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</si>
  <si>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</si>
  <si>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</si>
  <si>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</si>
  <si>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</si>
  <si>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</si>
  <si>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</si>
  <si>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</si>
  <si>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</si>
  <si>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</si>
  <si>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</si>
  <si>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</si>
  <si>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</si>
  <si>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</si>
  <si>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</si>
  <si>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</si>
  <si>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</si>
  <si>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</si>
  <si>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</si>
  <si>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</si>
  <si>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</si>
  <si>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</si>
  <si>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</si>
  <si>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</si>
  <si>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</si>
  <si>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</si>
  <si>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</si>
  <si>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</si>
  <si>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</si>
  <si>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</si>
  <si>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</si>
  <si>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</si>
  <si>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</si>
  <si>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</si>
  <si>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</si>
  <si>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</si>
  <si>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</si>
  <si>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</si>
  <si>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</si>
  <si>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</si>
  <si>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</si>
  <si>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</si>
  <si>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</si>
  <si>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</si>
  <si>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</si>
  <si>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</si>
  <si>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</si>
  <si>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</si>
  <si>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</si>
  <si>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</si>
  <si>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</si>
  <si>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</si>
  <si>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</si>
  <si>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</si>
  <si>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</si>
  <si>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</si>
  <si>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</si>
  <si>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</si>
  <si>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</si>
  <si>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</si>
  <si>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</si>
  <si>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</si>
  <si>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</si>
  <si>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</si>
  <si>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</si>
  <si>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</si>
  <si>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</si>
  <si>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</si>
  <si>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</si>
  <si>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</si>
  <si>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</si>
  <si>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</si>
  <si>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</si>
  <si>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</si>
  <si>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</si>
  <si>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</si>
  <si>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</si>
  <si>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</si>
  <si>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</si>
  <si>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</si>
  <si>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</si>
  <si>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</si>
  <si>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</si>
  <si>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</si>
  <si>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</si>
  <si>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</si>
  <si>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</si>
  <si>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</si>
  <si>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</si>
  <si>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</si>
  <si>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</si>
  <si>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</si>
  <si>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</si>
  <si>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</si>
  <si>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</si>
  <si>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</si>
  <si>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</si>
  <si>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</si>
  <si>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</si>
  <si>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</si>
  <si>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</si>
  <si>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</si>
  <si>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</si>
  <si>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</si>
  <si>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</si>
  <si>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</si>
  <si>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</si>
  <si>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</si>
  <si>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</si>
  <si>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</si>
  <si>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</si>
  <si>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</si>
  <si>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</si>
  <si>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</si>
  <si>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</si>
  <si>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</si>
  <si>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</si>
  <si>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</si>
  <si>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</si>
  <si>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</si>
  <si>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</si>
  <si>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</si>
  <si>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</si>
  <si>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</si>
  <si>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</si>
  <si>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</si>
  <si>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</si>
  <si>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</si>
  <si>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</si>
  <si>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</si>
  <si>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</si>
  <si>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</si>
  <si>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</si>
  <si>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</si>
  <si>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</si>
  <si>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</si>
  <si>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</si>
  <si>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</si>
  <si>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</si>
  <si>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</si>
  <si>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</si>
  <si>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</si>
  <si>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</si>
  <si>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</si>
  <si>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</si>
  <si>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</si>
  <si>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</si>
  <si>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</si>
  <si>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</si>
  <si>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</si>
  <si>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</si>
  <si>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</si>
  <si>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</si>
  <si>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</si>
  <si>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</si>
  <si>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</si>
  <si>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</si>
  <si>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</si>
  <si>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</si>
  <si>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</si>
  <si>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</si>
  <si>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</si>
  <si>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</si>
  <si>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</si>
  <si>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</si>
  <si>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</si>
  <si>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</si>
  <si>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</si>
  <si>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</si>
  <si>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</si>
  <si>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</si>
  <si>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</si>
  <si>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</si>
  <si>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</si>
  <si>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</si>
  <si>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</si>
  <si>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</si>
  <si>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</si>
  <si>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</si>
  <si>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</si>
  <si>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</si>
  <si>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</si>
  <si>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</si>
  <si>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</si>
  <si>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</si>
  <si>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</si>
  <si>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</si>
  <si>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</si>
  <si>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</si>
  <si>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</si>
  <si>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</si>
  <si>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</si>
  <si>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</si>
  <si>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</si>
  <si>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</si>
  <si>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</si>
  <si>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</si>
  <si>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</si>
  <si>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</si>
  <si>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</si>
  <si>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</si>
  <si>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</si>
  <si>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</si>
  <si>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</si>
  <si>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</si>
  <si>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</si>
  <si>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</si>
  <si>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</si>
  <si>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</si>
  <si>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</si>
  <si>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</si>
  <si>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</si>
  <si>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</si>
  <si>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</si>
  <si>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</si>
  <si>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</si>
  <si>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</si>
  <si>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</si>
  <si>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</si>
  <si>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</si>
  <si>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</si>
  <si>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</si>
  <si>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</si>
  <si>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</si>
  <si>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</si>
  <si>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</si>
  <si>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</si>
  <si>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</si>
  <si>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</si>
  <si>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</si>
  <si>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</si>
  <si>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</si>
  <si>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</si>
  <si>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</si>
  <si>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</si>
  <si>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</si>
  <si>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</si>
  <si>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</si>
  <si>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</si>
  <si>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</si>
  <si>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</si>
  <si>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</si>
  <si>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</si>
  <si>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</si>
  <si>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</si>
  <si>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</si>
  <si>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</si>
  <si>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</si>
  <si>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</si>
  <si>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</si>
  <si>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</si>
  <si>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</si>
  <si>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</si>
  <si>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</si>
  <si>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</si>
  <si>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</si>
  <si>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</si>
  <si>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</si>
  <si>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</si>
  <si>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</si>
  <si>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</si>
  <si>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</si>
  <si>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</si>
  <si>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</si>
  <si>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</si>
  <si>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</si>
  <si>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</si>
  <si>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</si>
  <si>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</si>
  <si>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</si>
  <si>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</si>
  <si>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</si>
  <si>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</si>
  <si>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</si>
  <si>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</si>
  <si>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</si>
  <si>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</si>
  <si>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</si>
  <si>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</si>
  <si>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</si>
  <si>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</si>
  <si>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</si>
  <si>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</si>
  <si>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</si>
  <si>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</si>
  <si>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</si>
  <si>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</si>
  <si>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</si>
  <si>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</si>
  <si>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</si>
  <si>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</si>
  <si>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</si>
  <si>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</si>
  <si>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</si>
  <si>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</si>
  <si>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</si>
  <si>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</si>
  <si>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</si>
  <si>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</si>
  <si>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</si>
  <si>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</si>
  <si>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</si>
  <si>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</si>
  <si>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</si>
  <si>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</si>
  <si>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</si>
  <si>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</si>
  <si>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</si>
  <si>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</si>
  <si>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</si>
  <si>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</si>
  <si>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</si>
  <si>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</si>
  <si>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</si>
  <si>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</si>
  <si>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</si>
  <si>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</si>
  <si>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</si>
  <si>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</si>
  <si>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</si>
  <si>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</si>
  <si>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</si>
  <si>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</si>
  <si>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</si>
  <si>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</si>
  <si>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</si>
  <si>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</si>
  <si>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</si>
  <si>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</si>
  <si>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</si>
  <si>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</si>
  <si>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</si>
  <si>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</si>
  <si>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</si>
  <si>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</si>
  <si>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</si>
  <si>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</si>
  <si>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</si>
  <si>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</si>
  <si>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</si>
  <si>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</si>
  <si>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</si>
  <si>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</si>
  <si>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</si>
  <si>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</si>
  <si>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</si>
  <si>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</si>
  <si>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</si>
  <si>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</si>
  <si>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</si>
  <si>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</si>
  <si>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</si>
  <si>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</si>
  <si>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</si>
  <si>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</si>
  <si>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</si>
  <si>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</si>
  <si>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</si>
  <si>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</si>
  <si>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</si>
  <si>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</si>
  <si>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</si>
  <si>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</si>
  <si>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</si>
  <si>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</si>
  <si>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</si>
  <si>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</si>
  <si>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</si>
  <si>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</si>
  <si>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</si>
  <si>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</si>
  <si>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</si>
  <si>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</si>
  <si>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</si>
  <si>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</si>
  <si>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</si>
  <si>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</si>
  <si>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</si>
  <si>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</si>
  <si>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</si>
  <si>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</si>
  <si>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</si>
  <si>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</si>
  <si>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</si>
  <si>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</si>
  <si>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</si>
  <si>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</si>
  <si>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</si>
  <si>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</si>
  <si>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</si>
  <si>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</si>
  <si>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</si>
  <si>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</si>
  <si>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</si>
  <si>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</si>
  <si>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</si>
  <si>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</si>
  <si>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</si>
  <si>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</si>
  <si>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</si>
  <si>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</si>
  <si>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</si>
  <si>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</si>
  <si>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</si>
  <si>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</si>
  <si>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</si>
  <si>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</si>
  <si>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</si>
  <si>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</si>
  <si>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</si>
  <si>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</si>
  <si>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</si>
  <si>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</si>
  <si>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</si>
  <si>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</si>
  <si>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</si>
  <si>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</si>
  <si>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</si>
  <si>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</si>
  <si>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</si>
  <si>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</si>
  <si>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</si>
  <si>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</si>
  <si>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</si>
  <si>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</si>
  <si>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</si>
  <si>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</si>
  <si>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</si>
  <si>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</si>
  <si>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</si>
  <si>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</si>
  <si>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</si>
  <si>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</si>
  <si>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</si>
  <si>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</si>
  <si>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</si>
  <si>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</si>
  <si>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</si>
  <si>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</si>
  <si>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</si>
  <si>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</si>
  <si>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</si>
  <si>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</si>
  <si>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</si>
  <si>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</si>
  <si>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</si>
  <si>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</si>
  <si>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</si>
  <si>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</si>
  <si>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</si>
  <si>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</si>
  <si>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</si>
  <si>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</si>
  <si>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</si>
  <si>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</si>
  <si>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</si>
  <si>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</si>
  <si>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</si>
  <si>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</si>
  <si>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</si>
  <si>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</si>
  <si>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</si>
  <si>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</si>
  <si>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</si>
  <si>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</si>
  <si>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</si>
  <si>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</si>
  <si>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</si>
  <si>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</si>
  <si>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</si>
  <si>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</si>
  <si>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</si>
  <si>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</si>
  <si>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</si>
  <si>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</si>
  <si>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</si>
  <si>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</si>
  <si>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</si>
  <si>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</si>
  <si>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</si>
  <si>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</si>
  <si>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</si>
  <si>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</si>
  <si>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</si>
  <si>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</si>
  <si>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</si>
  <si>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</si>
  <si>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</si>
  <si>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</si>
  <si>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</si>
  <si>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</si>
  <si>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</si>
  <si>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</si>
  <si>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</si>
  <si>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</si>
  <si>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</si>
  <si>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</si>
  <si>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</si>
  <si>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</si>
  <si>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</si>
  <si>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</si>
  <si>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</si>
  <si>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</si>
  <si>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</si>
  <si>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</si>
  <si>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</si>
  <si>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</si>
  <si>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</si>
  <si>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</si>
  <si>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</si>
  <si>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</si>
  <si>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</si>
  <si>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</si>
  <si>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</si>
  <si>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</si>
  <si>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</si>
  <si>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</si>
  <si>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</si>
  <si>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</si>
  <si>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</si>
  <si>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</si>
  <si>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</si>
  <si>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</si>
  <si>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</si>
  <si>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</si>
  <si>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</si>
  <si>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</si>
  <si>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</si>
  <si>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</si>
  <si>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</si>
  <si>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</si>
  <si>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</si>
  <si>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</si>
  <si>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</si>
  <si>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</si>
  <si>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</si>
  <si>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</si>
  <si>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</si>
  <si>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</si>
  <si>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</si>
  <si>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</si>
  <si>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</si>
  <si>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</si>
  <si>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</si>
  <si>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</si>
  <si>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</si>
  <si>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</si>
  <si>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</si>
  <si>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</si>
  <si>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</si>
  <si>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</si>
  <si>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</si>
  <si>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</si>
  <si>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</si>
  <si>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</si>
  <si>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</si>
  <si>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</si>
  <si>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</si>
  <si>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</si>
  <si>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</si>
  <si>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</si>
  <si>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</si>
  <si>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</si>
  <si>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</si>
  <si>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</si>
  <si>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</si>
  <si>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</si>
  <si>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</si>
  <si>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</si>
  <si>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</si>
  <si>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</si>
  <si>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</si>
  <si>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</si>
  <si>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</si>
  <si>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</si>
  <si>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</si>
  <si>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</si>
  <si>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</si>
  <si>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</si>
  <si>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</si>
  <si>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</si>
  <si>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</si>
  <si>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</si>
  <si>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</si>
  <si>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</si>
  <si>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</si>
  <si>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</si>
  <si>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</si>
  <si>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</si>
  <si>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</si>
  <si>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</si>
  <si>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</si>
  <si>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</si>
  <si>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</si>
  <si>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</si>
  <si>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</si>
  <si>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</si>
  <si>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</si>
  <si>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</si>
  <si>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</si>
  <si>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</si>
  <si>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</si>
  <si>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</si>
  <si>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</si>
  <si>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</si>
  <si>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</si>
  <si>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</si>
  <si>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</si>
  <si>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</si>
  <si>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</si>
  <si>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</si>
  <si>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</si>
  <si>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</si>
  <si>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</si>
  <si>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</si>
  <si>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</si>
  <si>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</si>
  <si>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</si>
  <si>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</si>
  <si>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</si>
  <si>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</si>
  <si>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</si>
  <si>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</si>
  <si>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</si>
  <si>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</si>
  <si>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</si>
  <si>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</si>
  <si>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</si>
  <si>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</si>
  <si>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</si>
  <si>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</si>
  <si>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</si>
  <si>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</si>
  <si>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</si>
  <si>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</si>
  <si>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</si>
  <si>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</si>
  <si>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</si>
  <si>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</si>
  <si>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</si>
  <si>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</si>
  <si>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</si>
  <si>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</si>
  <si>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</si>
  <si>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</si>
  <si>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</si>
  <si>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</si>
  <si>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</si>
  <si>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</si>
  <si>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</si>
  <si>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</si>
  <si>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</si>
  <si>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</si>
  <si>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</si>
  <si>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</si>
  <si>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</si>
  <si>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</si>
  <si>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</si>
  <si>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</si>
  <si>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</si>
  <si>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</si>
  <si>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</si>
  <si>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</si>
  <si>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</si>
  <si>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</si>
  <si>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</si>
  <si>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</si>
  <si>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</si>
  <si>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</si>
  <si>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</si>
  <si>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</si>
  <si>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</si>
  <si>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</si>
  <si>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</si>
  <si>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</si>
  <si>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</si>
  <si>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</si>
  <si>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</si>
  <si>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</si>
  <si>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</si>
  <si>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</si>
  <si>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</si>
  <si>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</si>
  <si>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</si>
  <si>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</si>
  <si>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</si>
  <si>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</si>
  <si>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</si>
  <si>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</si>
  <si>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</si>
  <si>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</si>
  <si>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</si>
  <si>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</si>
  <si>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</si>
  <si>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</si>
  <si>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</si>
  <si>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</si>
  <si>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</si>
  <si>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</si>
  <si>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</si>
  <si>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</si>
  <si>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</si>
  <si>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</si>
  <si>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</si>
  <si>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</si>
  <si>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</si>
  <si>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</si>
  <si>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</si>
  <si>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</si>
  <si>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</si>
  <si>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</si>
  <si>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</si>
  <si>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</si>
  <si>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</si>
  <si>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</si>
  <si>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</si>
  <si>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</si>
  <si>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</si>
  <si>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</si>
  <si>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</si>
  <si>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</si>
  <si>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</si>
  <si>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</si>
  <si>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</si>
  <si>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</si>
  <si>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</si>
  <si>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</si>
  <si>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</si>
  <si>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</si>
  <si>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</si>
  <si>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</si>
  <si>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</si>
  <si>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</si>
  <si>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</si>
  <si>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</si>
  <si>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</si>
  <si>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</si>
  <si>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</si>
  <si>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</si>
  <si>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</si>
  <si>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</si>
  <si>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</si>
  <si>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</si>
  <si>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</si>
  <si>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</si>
  <si>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</si>
  <si>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</si>
  <si>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</si>
  <si>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</si>
  <si>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</si>
  <si>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</si>
  <si>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</si>
  <si>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</si>
  <si>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</si>
  <si>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</si>
  <si>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</si>
  <si>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</si>
  <si>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</si>
  <si>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</si>
  <si>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</si>
  <si>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</si>
  <si>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</si>
  <si>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</si>
  <si>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</si>
  <si>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</si>
  <si>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</si>
  <si>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</si>
  <si>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</si>
  <si>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</si>
  <si>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</si>
  <si>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</si>
  <si>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</si>
  <si>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</si>
  <si>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</si>
  <si>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</si>
  <si>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</si>
  <si>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</si>
  <si>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</si>
  <si>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</si>
  <si>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</si>
  <si>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</si>
  <si>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</si>
  <si>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</si>
  <si>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</si>
  <si>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</si>
  <si>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</si>
  <si>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</si>
  <si>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</si>
  <si>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</si>
  <si>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</si>
  <si>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Closed</t>
  </si>
  <si>
    <t>GAVETA DE DEPOSITO LLENA</t>
  </si>
  <si>
    <t>30/1/2021 17:00 PM</t>
  </si>
  <si>
    <t>1 Gavetas Vacias y 2 Fallando</t>
  </si>
  <si>
    <t>31 Enero de 2021</t>
  </si>
  <si>
    <t>31/1/2021 07:00 AM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</si>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</sst>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5"/>
      <tableStyleElement type="headerRow" dxfId="264"/>
      <tableStyleElement type="totalRow" dxfId="263"/>
      <tableStyleElement type="firstColumn" dxfId="262"/>
      <tableStyleElement type="lastColumn" dxfId="261"/>
      <tableStyleElement type="firstRowStripe" dxfId="260"/>
      <tableStyleElement type="firstColumnStripe" dxfId="25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9"/>
  <sheetViews>
    <sheetView tabSelected="1" zoomScale="80" zoomScaleNormal="80" workbookViewId="0">
      <pane ySplit="4" topLeftCell="A68" activePane="bottomLeft" state="frozen"/>
      <selection pane="bottomLeft" activeCell="M17" sqref="M17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7109375" style="118" bestFit="1" customWidth="1"/>
    <col min="6" max="6" width="12.42578125" style="48" hidden="1" customWidth="1"/>
    <col min="7" max="7" width="63.42578125" style="48" hidden="1" customWidth="1"/>
    <col min="8" max="11" width="7" style="48" hidden="1" customWidth="1"/>
    <col min="12" max="12" width="49.85546875" style="48" hidden="1" customWidth="1"/>
    <col min="13" max="13" width="19.85546875" style="70" bestFit="1" customWidth="1"/>
    <col min="14" max="14" width="18" style="85" bestFit="1" customWidth="1"/>
    <col min="15" max="15" width="42.42578125" style="85" hidden="1" customWidth="1"/>
    <col min="16" max="16" width="23.5703125" style="74" hidden="1" customWidth="1"/>
    <col min="17" max="17" width="49.85546875" style="66" bestFit="1" customWidth="1"/>
    <col min="18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2506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ESTE</v>
      </c>
      <c r="B5" s="111">
        <v>335776963</v>
      </c>
      <c r="C5" s="103">
        <v>44226.734699074077</v>
      </c>
      <c r="D5" s="102" t="s">
        <v>2189</v>
      </c>
      <c r="E5" s="99">
        <v>188</v>
      </c>
      <c r="F5" s="84" t="str">
        <f>VLOOKUP(E5,VIP!$A$2:$O11542,2,0)</f>
        <v>DRBR188</v>
      </c>
      <c r="G5" s="98" t="str">
        <f>VLOOKUP(E5,'LISTADO ATM'!$A$2:$B$894,2,0)</f>
        <v xml:space="preserve">ATM UNP Miches </v>
      </c>
      <c r="H5" s="98" t="str">
        <f>VLOOKUP(E5,VIP!$A$2:$O16462,7,FALSE)</f>
        <v>Si</v>
      </c>
      <c r="I5" s="98" t="str">
        <f>VLOOKUP(E5,VIP!$A$2:$O8427,8,FALSE)</f>
        <v>Si</v>
      </c>
      <c r="J5" s="98" t="str">
        <f>VLOOKUP(E5,VIP!$A$2:$O8377,8,FALSE)</f>
        <v>Si</v>
      </c>
      <c r="K5" s="98" t="str">
        <f>VLOOKUP(E5,VIP!$A$2:$O11951,6,0)</f>
        <v>NO</v>
      </c>
      <c r="L5" s="106" t="s">
        <v>2254</v>
      </c>
      <c r="M5" s="126" t="s">
        <v>2508</v>
      </c>
      <c r="N5" s="104" t="s">
        <v>2481</v>
      </c>
      <c r="O5" s="102" t="s">
        <v>2483</v>
      </c>
      <c r="P5" s="121"/>
      <c r="Q5" s="127">
        <v>44227.343055555553</v>
      </c>
    </row>
    <row r="6" spans="1:17" ht="18" x14ac:dyDescent="0.25">
      <c r="A6" s="102" t="str">
        <f>VLOOKUP(E6,'LISTADO ATM'!$A$2:$C$895,3,0)</f>
        <v>DISTRITO NACIONAL</v>
      </c>
      <c r="B6" s="111">
        <v>335776546</v>
      </c>
      <c r="C6" s="103">
        <v>44225.954155092593</v>
      </c>
      <c r="D6" s="102" t="s">
        <v>2189</v>
      </c>
      <c r="E6" s="99">
        <v>744</v>
      </c>
      <c r="F6" s="84" t="str">
        <f>VLOOKUP(E6,VIP!$A$2:$O11462,2,0)</f>
        <v>DRBR289</v>
      </c>
      <c r="G6" s="98" t="str">
        <f>VLOOKUP(E6,'LISTADO ATM'!$A$2:$B$894,2,0)</f>
        <v xml:space="preserve">ATM Multicentro La Sirena Venezuela </v>
      </c>
      <c r="H6" s="98" t="str">
        <f>VLOOKUP(E6,VIP!$A$2:$O16382,7,FALSE)</f>
        <v>Si</v>
      </c>
      <c r="I6" s="98" t="str">
        <f>VLOOKUP(E6,VIP!$A$2:$O8347,8,FALSE)</f>
        <v>Si</v>
      </c>
      <c r="J6" s="98" t="str">
        <f>VLOOKUP(E6,VIP!$A$2:$O8297,8,FALSE)</f>
        <v>Si</v>
      </c>
      <c r="K6" s="98" t="str">
        <f>VLOOKUP(E6,VIP!$A$2:$O11871,6,0)</f>
        <v>SI</v>
      </c>
      <c r="L6" s="106" t="s">
        <v>2254</v>
      </c>
      <c r="M6" s="126" t="s">
        <v>2508</v>
      </c>
      <c r="N6" s="104" t="s">
        <v>2481</v>
      </c>
      <c r="O6" s="102" t="s">
        <v>2483</v>
      </c>
      <c r="P6" s="105"/>
      <c r="Q6" s="127">
        <v>44227.344444444447</v>
      </c>
    </row>
    <row r="7" spans="1:17" ht="18" x14ac:dyDescent="0.25">
      <c r="A7" s="102" t="str">
        <f>VLOOKUP(E7,'LISTADO ATM'!$A$2:$C$895,3,0)</f>
        <v>DISTRITO NACIONAL</v>
      </c>
      <c r="B7" s="111">
        <v>335776544</v>
      </c>
      <c r="C7" s="103">
        <v>44225.949849537035</v>
      </c>
      <c r="D7" s="102" t="s">
        <v>2189</v>
      </c>
      <c r="E7" s="99">
        <v>325</v>
      </c>
      <c r="F7" s="84" t="str">
        <f>VLOOKUP(E7,VIP!$A$2:$O11464,2,0)</f>
        <v>DRBR325</v>
      </c>
      <c r="G7" s="98" t="str">
        <f>VLOOKUP(E7,'LISTADO ATM'!$A$2:$B$894,2,0)</f>
        <v>ATM Casa Edwin</v>
      </c>
      <c r="H7" s="98" t="str">
        <f>VLOOKUP(E7,VIP!$A$2:$O16384,7,FALSE)</f>
        <v>Si</v>
      </c>
      <c r="I7" s="98" t="str">
        <f>VLOOKUP(E7,VIP!$A$2:$O8349,8,FALSE)</f>
        <v>Si</v>
      </c>
      <c r="J7" s="98" t="str">
        <f>VLOOKUP(E7,VIP!$A$2:$O8299,8,FALSE)</f>
        <v>Si</v>
      </c>
      <c r="K7" s="98" t="str">
        <f>VLOOKUP(E7,VIP!$A$2:$O11873,6,0)</f>
        <v>NO</v>
      </c>
      <c r="L7" s="106" t="s">
        <v>2463</v>
      </c>
      <c r="M7" s="126" t="s">
        <v>2508</v>
      </c>
      <c r="N7" s="104" t="s">
        <v>2481</v>
      </c>
      <c r="O7" s="102" t="s">
        <v>2483</v>
      </c>
      <c r="P7" s="124"/>
      <c r="Q7" s="127">
        <v>44227.343055555553</v>
      </c>
    </row>
    <row r="8" spans="1:17" ht="18" x14ac:dyDescent="0.25">
      <c r="A8" s="102" t="str">
        <f>VLOOKUP(E8,'LISTADO ATM'!$A$2:$C$895,3,0)</f>
        <v>ESTE</v>
      </c>
      <c r="B8" s="111">
        <v>335776465</v>
      </c>
      <c r="C8" s="103">
        <v>44225.760185185187</v>
      </c>
      <c r="D8" s="102" t="s">
        <v>2189</v>
      </c>
      <c r="E8" s="99">
        <v>366</v>
      </c>
      <c r="F8" s="84" t="str">
        <f>VLOOKUP(E8,VIP!$A$2:$O11474,2,0)</f>
        <v>DRBR366</v>
      </c>
      <c r="G8" s="98" t="str">
        <f>VLOOKUP(E8,'LISTADO ATM'!$A$2:$B$894,2,0)</f>
        <v>ATM Oficina Boulevard (Higuey) II</v>
      </c>
      <c r="H8" s="98" t="str">
        <f>VLOOKUP(E8,VIP!$A$2:$O16394,7,FALSE)</f>
        <v>N/A</v>
      </c>
      <c r="I8" s="98" t="str">
        <f>VLOOKUP(E8,VIP!$A$2:$O8359,8,FALSE)</f>
        <v>N/A</v>
      </c>
      <c r="J8" s="98" t="str">
        <f>VLOOKUP(E8,VIP!$A$2:$O8309,8,FALSE)</f>
        <v>N/A</v>
      </c>
      <c r="K8" s="98" t="str">
        <f>VLOOKUP(E8,VIP!$A$2:$O11883,6,0)</f>
        <v>N/A</v>
      </c>
      <c r="L8" s="106" t="s">
        <v>2463</v>
      </c>
      <c r="M8" s="126" t="s">
        <v>2508</v>
      </c>
      <c r="N8" s="104" t="s">
        <v>2481</v>
      </c>
      <c r="O8" s="102" t="s">
        <v>2483</v>
      </c>
      <c r="P8" s="102"/>
      <c r="Q8" s="127">
        <v>44227.345833333333</v>
      </c>
    </row>
    <row r="9" spans="1:17" ht="18" x14ac:dyDescent="0.25">
      <c r="A9" s="102" t="str">
        <f>VLOOKUP(E9,'LISTADO ATM'!$A$2:$C$895,3,0)</f>
        <v>DISTRITO NACIONAL</v>
      </c>
      <c r="B9" s="111">
        <v>335776447</v>
      </c>
      <c r="C9" s="103">
        <v>44225.739861111113</v>
      </c>
      <c r="D9" s="102" t="s">
        <v>2189</v>
      </c>
      <c r="E9" s="99">
        <v>896</v>
      </c>
      <c r="F9" s="84" t="str">
        <f>VLOOKUP(E9,VIP!$A$2:$O11479,2,0)</f>
        <v>DRBR896</v>
      </c>
      <c r="G9" s="98" t="str">
        <f>VLOOKUP(E9,'LISTADO ATM'!$A$2:$B$894,2,0)</f>
        <v xml:space="preserve">ATM Campamento Militar 16 de Agosto I </v>
      </c>
      <c r="H9" s="98" t="str">
        <f>VLOOKUP(E9,VIP!$A$2:$O16399,7,FALSE)</f>
        <v>Si</v>
      </c>
      <c r="I9" s="98" t="str">
        <f>VLOOKUP(E9,VIP!$A$2:$O8364,8,FALSE)</f>
        <v>Si</v>
      </c>
      <c r="J9" s="98" t="str">
        <f>VLOOKUP(E9,VIP!$A$2:$O8314,8,FALSE)</f>
        <v>Si</v>
      </c>
      <c r="K9" s="98" t="str">
        <f>VLOOKUP(E9,VIP!$A$2:$O11888,6,0)</f>
        <v>NO</v>
      </c>
      <c r="L9" s="106" t="s">
        <v>2463</v>
      </c>
      <c r="M9" s="126" t="s">
        <v>2508</v>
      </c>
      <c r="N9" s="104" t="s">
        <v>2481</v>
      </c>
      <c r="O9" s="102" t="s">
        <v>2483</v>
      </c>
      <c r="P9" s="124"/>
      <c r="Q9" s="127">
        <v>44227.34375</v>
      </c>
    </row>
    <row r="10" spans="1:17" ht="18" x14ac:dyDescent="0.25">
      <c r="A10" s="102" t="str">
        <f>VLOOKUP(E10,'LISTADO ATM'!$A$2:$C$895,3,0)</f>
        <v>DISTRITO NACIONAL</v>
      </c>
      <c r="B10" s="111">
        <v>335776458</v>
      </c>
      <c r="C10" s="103">
        <v>44225.75403935185</v>
      </c>
      <c r="D10" s="102" t="s">
        <v>2189</v>
      </c>
      <c r="E10" s="99">
        <v>239</v>
      </c>
      <c r="F10" s="84" t="str">
        <f>VLOOKUP(E10,VIP!$A$2:$O11476,2,0)</f>
        <v>DRBR239</v>
      </c>
      <c r="G10" s="98" t="str">
        <f>VLOOKUP(E10,'LISTADO ATM'!$A$2:$B$894,2,0)</f>
        <v xml:space="preserve">ATM Autobanco Charles de Gaulle </v>
      </c>
      <c r="H10" s="98" t="str">
        <f>VLOOKUP(E10,VIP!$A$2:$O16396,7,FALSE)</f>
        <v>Si</v>
      </c>
      <c r="I10" s="98" t="str">
        <f>VLOOKUP(E10,VIP!$A$2:$O8361,8,FALSE)</f>
        <v>Si</v>
      </c>
      <c r="J10" s="98" t="str">
        <f>VLOOKUP(E10,VIP!$A$2:$O8311,8,FALSE)</f>
        <v>Si</v>
      </c>
      <c r="K10" s="98" t="str">
        <f>VLOOKUP(E10,VIP!$A$2:$O11885,6,0)</f>
        <v>SI</v>
      </c>
      <c r="L10" s="106" t="s">
        <v>2228</v>
      </c>
      <c r="M10" s="126" t="s">
        <v>2508</v>
      </c>
      <c r="N10" s="104" t="s">
        <v>2481</v>
      </c>
      <c r="O10" s="102" t="s">
        <v>2483</v>
      </c>
      <c r="P10" s="124"/>
      <c r="Q10" s="127">
        <v>44227.431250000001</v>
      </c>
    </row>
    <row r="11" spans="1:17" ht="18" x14ac:dyDescent="0.25">
      <c r="A11" s="102" t="str">
        <f>VLOOKUP(E11,'LISTADO ATM'!$A$2:$C$895,3,0)</f>
        <v>ESTE</v>
      </c>
      <c r="B11" s="111">
        <v>335776862</v>
      </c>
      <c r="C11" s="103">
        <v>44226.558159722219</v>
      </c>
      <c r="D11" s="102" t="s">
        <v>2189</v>
      </c>
      <c r="E11" s="99">
        <v>660</v>
      </c>
      <c r="F11" s="84" t="str">
        <f>VLOOKUP(E11,VIP!$A$2:$O11509,2,0)</f>
        <v>DRBR660</v>
      </c>
      <c r="G11" s="98" t="str">
        <f>VLOOKUP(E11,'LISTADO ATM'!$A$2:$B$894,2,0)</f>
        <v>ATM Oficina Romana Norte II</v>
      </c>
      <c r="H11" s="98" t="str">
        <f>VLOOKUP(E11,VIP!$A$2:$O16429,7,FALSE)</f>
        <v>N/A</v>
      </c>
      <c r="I11" s="98" t="str">
        <f>VLOOKUP(E11,VIP!$A$2:$O8394,8,FALSE)</f>
        <v>N/A</v>
      </c>
      <c r="J11" s="98" t="str">
        <f>VLOOKUP(E11,VIP!$A$2:$O8344,8,FALSE)</f>
        <v>N/A</v>
      </c>
      <c r="K11" s="98" t="str">
        <f>VLOOKUP(E11,VIP!$A$2:$O11918,6,0)</f>
        <v>N/A</v>
      </c>
      <c r="L11" s="106" t="s">
        <v>2228</v>
      </c>
      <c r="M11" s="126" t="s">
        <v>2508</v>
      </c>
      <c r="N11" s="104" t="s">
        <v>2481</v>
      </c>
      <c r="O11" s="102" t="s">
        <v>2483</v>
      </c>
      <c r="P11" s="106"/>
      <c r="Q11" s="127">
        <v>44227.431250000001</v>
      </c>
    </row>
    <row r="12" spans="1:17" ht="18" x14ac:dyDescent="0.25">
      <c r="A12" s="102" t="str">
        <f>VLOOKUP(E12,'LISTADO ATM'!$A$2:$C$895,3,0)</f>
        <v>DISTRITO NACIONAL</v>
      </c>
      <c r="B12" s="111">
        <v>335775846</v>
      </c>
      <c r="C12" s="103">
        <v>44225.478715277779</v>
      </c>
      <c r="D12" s="102" t="s">
        <v>2477</v>
      </c>
      <c r="E12" s="99">
        <v>165</v>
      </c>
      <c r="F12" s="84" t="str">
        <f>VLOOKUP(E12,VIP!$A$2:$O11479,2,0)</f>
        <v>DRBR165</v>
      </c>
      <c r="G12" s="98" t="str">
        <f>VLOOKUP(E12,'LISTADO ATM'!$A$2:$B$894,2,0)</f>
        <v>ATM Autoservicio Megacentro</v>
      </c>
      <c r="H12" s="98" t="str">
        <f>VLOOKUP(E12,VIP!$A$2:$O16399,7,FALSE)</f>
        <v>Si</v>
      </c>
      <c r="I12" s="98" t="str">
        <f>VLOOKUP(E12,VIP!$A$2:$O8364,8,FALSE)</f>
        <v>Si</v>
      </c>
      <c r="J12" s="98" t="str">
        <f>VLOOKUP(E12,VIP!$A$2:$O8314,8,FALSE)</f>
        <v>Si</v>
      </c>
      <c r="K12" s="98" t="str">
        <f>VLOOKUP(E12,VIP!$A$2:$O11888,6,0)</f>
        <v>SI</v>
      </c>
      <c r="L12" s="106" t="s">
        <v>2503</v>
      </c>
      <c r="M12" s="126" t="s">
        <v>2508</v>
      </c>
      <c r="N12" s="104" t="s">
        <v>2481</v>
      </c>
      <c r="O12" s="102" t="s">
        <v>2482</v>
      </c>
      <c r="P12" s="125"/>
      <c r="Q12" s="127">
        <v>44227.428472222222</v>
      </c>
    </row>
    <row r="13" spans="1:17" ht="18" x14ac:dyDescent="0.25">
      <c r="A13" s="102" t="str">
        <f>VLOOKUP(E13,'LISTADO ATM'!$A$2:$C$895,3,0)</f>
        <v>DISTRITO NACIONAL</v>
      </c>
      <c r="B13" s="111">
        <v>335776545</v>
      </c>
      <c r="C13" s="103">
        <v>44225.953090277777</v>
      </c>
      <c r="D13" s="102" t="s">
        <v>2477</v>
      </c>
      <c r="E13" s="99">
        <v>929</v>
      </c>
      <c r="F13" s="84" t="str">
        <f>VLOOKUP(E13,VIP!$A$2:$O11463,2,0)</f>
        <v>DRBR929</v>
      </c>
      <c r="G13" s="98" t="str">
        <f>VLOOKUP(E13,'LISTADO ATM'!$A$2:$B$894,2,0)</f>
        <v>ATM Autoservicio Nacional El Conde</v>
      </c>
      <c r="H13" s="98" t="str">
        <f>VLOOKUP(E13,VIP!$A$2:$O16383,7,FALSE)</f>
        <v>Si</v>
      </c>
      <c r="I13" s="98" t="str">
        <f>VLOOKUP(E13,VIP!$A$2:$O8348,8,FALSE)</f>
        <v>Si</v>
      </c>
      <c r="J13" s="98" t="str">
        <f>VLOOKUP(E13,VIP!$A$2:$O8298,8,FALSE)</f>
        <v>Si</v>
      </c>
      <c r="K13" s="98" t="str">
        <f>VLOOKUP(E13,VIP!$A$2:$O11872,6,0)</f>
        <v>NO</v>
      </c>
      <c r="L13" s="106" t="s">
        <v>2503</v>
      </c>
      <c r="M13" s="126" t="s">
        <v>2508</v>
      </c>
      <c r="N13" s="104" t="s">
        <v>2481</v>
      </c>
      <c r="O13" s="102" t="s">
        <v>2482</v>
      </c>
      <c r="P13" s="124"/>
      <c r="Q13" s="127">
        <v>44227.436111111114</v>
      </c>
    </row>
    <row r="14" spans="1:17" ht="18" x14ac:dyDescent="0.25">
      <c r="A14" s="102" t="str">
        <f>VLOOKUP(E14,'LISTADO ATM'!$A$2:$C$895,3,0)</f>
        <v>DISTRITO NACIONAL</v>
      </c>
      <c r="B14" s="111">
        <v>3335776965</v>
      </c>
      <c r="C14" s="103">
        <v>44226.936759259261</v>
      </c>
      <c r="D14" s="102" t="s">
        <v>2189</v>
      </c>
      <c r="E14" s="99">
        <v>394</v>
      </c>
      <c r="F14" s="84" t="str">
        <f>VLOOKUP(E14,VIP!$A$2:$O11541,2,0)</f>
        <v>DRBR394</v>
      </c>
      <c r="G14" s="98" t="str">
        <f>VLOOKUP(E14,'LISTADO ATM'!$A$2:$B$894,2,0)</f>
        <v xml:space="preserve">ATM Multicentro La Sirena Luperón </v>
      </c>
      <c r="H14" s="98" t="str">
        <f>VLOOKUP(E14,VIP!$A$2:$O16461,7,FALSE)</f>
        <v>Si</v>
      </c>
      <c r="I14" s="98" t="str">
        <f>VLOOKUP(E14,VIP!$A$2:$O8426,8,FALSE)</f>
        <v>Si</v>
      </c>
      <c r="J14" s="98" t="str">
        <f>VLOOKUP(E14,VIP!$A$2:$O8376,8,FALSE)</f>
        <v>Si</v>
      </c>
      <c r="K14" s="98" t="str">
        <f>VLOOKUP(E14,VIP!$A$2:$O11950,6,0)</f>
        <v>NO</v>
      </c>
      <c r="L14" s="106" t="s">
        <v>2463</v>
      </c>
      <c r="M14" s="126" t="s">
        <v>2508</v>
      </c>
      <c r="N14" s="104" t="s">
        <v>2481</v>
      </c>
      <c r="O14" s="102" t="s">
        <v>2483</v>
      </c>
      <c r="P14" s="121"/>
      <c r="Q14" s="127">
        <v>44227.443055555559</v>
      </c>
    </row>
    <row r="15" spans="1:17" ht="18" x14ac:dyDescent="0.25">
      <c r="A15" s="102" t="str">
        <f>VLOOKUP(E15,'LISTADO ATM'!$A$2:$C$895,3,0)</f>
        <v>DISTRITO NACIONAL</v>
      </c>
      <c r="B15" s="111">
        <v>335776879</v>
      </c>
      <c r="C15" s="103">
        <v>44226.579664351855</v>
      </c>
      <c r="D15" s="102" t="s">
        <v>2189</v>
      </c>
      <c r="E15" s="99">
        <v>453</v>
      </c>
      <c r="F15" s="84" t="str">
        <f>VLOOKUP(E15,VIP!$A$2:$O11513,2,0)</f>
        <v>DRBR453</v>
      </c>
      <c r="G15" s="98" t="str">
        <f>VLOOKUP(E15,'LISTADO ATM'!$A$2:$B$894,2,0)</f>
        <v xml:space="preserve">ATM Autobanco Sarasota II </v>
      </c>
      <c r="H15" s="98" t="str">
        <f>VLOOKUP(E15,VIP!$A$2:$O16433,7,FALSE)</f>
        <v>Si</v>
      </c>
      <c r="I15" s="98" t="str">
        <f>VLOOKUP(E15,VIP!$A$2:$O8398,8,FALSE)</f>
        <v>Si</v>
      </c>
      <c r="J15" s="98" t="str">
        <f>VLOOKUP(E15,VIP!$A$2:$O8348,8,FALSE)</f>
        <v>Si</v>
      </c>
      <c r="K15" s="98" t="str">
        <f>VLOOKUP(E15,VIP!$A$2:$O11922,6,0)</f>
        <v>SI</v>
      </c>
      <c r="L15" s="106" t="s">
        <v>2463</v>
      </c>
      <c r="M15" s="126" t="s">
        <v>2508</v>
      </c>
      <c r="N15" s="104" t="s">
        <v>2481</v>
      </c>
      <c r="O15" s="102" t="s">
        <v>2483</v>
      </c>
      <c r="P15" s="106"/>
      <c r="Q15" s="127">
        <v>44227.416666666664</v>
      </c>
    </row>
    <row r="16" spans="1:17" ht="18" x14ac:dyDescent="0.25">
      <c r="A16" s="102" t="str">
        <f>VLOOKUP(E16,'LISTADO ATM'!$A$2:$C$895,3,0)</f>
        <v>NORTE</v>
      </c>
      <c r="B16" s="111"/>
      <c r="C16" s="103"/>
      <c r="D16" s="102"/>
      <c r="E16" s="99">
        <v>654</v>
      </c>
      <c r="F16" s="84" t="str">
        <f>VLOOKUP(E16,VIP!$A$2:$O11466,2,0)</f>
        <v>DRBR654</v>
      </c>
      <c r="G16" s="98" t="str">
        <f>VLOOKUP(E16,'LISTADO ATM'!$A$2:$B$894,2,0)</f>
        <v>ATM Autoservicio S/M Jumbo Puerto Plata</v>
      </c>
      <c r="H16" s="98" t="str">
        <f>VLOOKUP(E16,VIP!$A$2:$O16386,7,FALSE)</f>
        <v>Si</v>
      </c>
      <c r="I16" s="98" t="str">
        <f>VLOOKUP(E16,VIP!$A$2:$O8351,8,FALSE)</f>
        <v>Si</v>
      </c>
      <c r="J16" s="98" t="str">
        <f>VLOOKUP(E16,VIP!$A$2:$O8301,8,FALSE)</f>
        <v>Si</v>
      </c>
      <c r="K16" s="98" t="str">
        <f>VLOOKUP(E16,VIP!$A$2:$O11875,6,0)</f>
        <v>NO</v>
      </c>
      <c r="L16" s="106" t="s">
        <v>2503</v>
      </c>
      <c r="M16" s="126" t="s">
        <v>2508</v>
      </c>
      <c r="N16" s="104"/>
      <c r="O16" s="102"/>
      <c r="P16" s="125"/>
      <c r="Q16" s="127">
        <v>44227.445138888892</v>
      </c>
    </row>
    <row r="17" spans="1:17" ht="18" x14ac:dyDescent="0.25">
      <c r="A17" s="102" t="str">
        <f>VLOOKUP(E17,'LISTADO ATM'!$A$2:$C$895,3,0)</f>
        <v>NORTE</v>
      </c>
      <c r="B17" s="111"/>
      <c r="C17" s="103"/>
      <c r="D17" s="102"/>
      <c r="E17" s="99">
        <v>53</v>
      </c>
      <c r="F17" s="84" t="str">
        <f>VLOOKUP(E17,VIP!$A$2:$O11468,2,0)</f>
        <v>DRBR053</v>
      </c>
      <c r="G17" s="98" t="str">
        <f>VLOOKUP(E17,'LISTADO ATM'!$A$2:$B$894,2,0)</f>
        <v xml:space="preserve">ATM Oficina Constanza </v>
      </c>
      <c r="H17" s="98" t="str">
        <f>VLOOKUP(E17,VIP!$A$2:$O16388,7,FALSE)</f>
        <v>Si</v>
      </c>
      <c r="I17" s="98" t="str">
        <f>VLOOKUP(E17,VIP!$A$2:$O8353,8,FALSE)</f>
        <v>Si</v>
      </c>
      <c r="J17" s="98" t="str">
        <f>VLOOKUP(E17,VIP!$A$2:$O8303,8,FALSE)</f>
        <v>Si</v>
      </c>
      <c r="K17" s="98" t="str">
        <f>VLOOKUP(E17,VIP!$A$2:$O11877,6,0)</f>
        <v>NO</v>
      </c>
      <c r="L17" s="106" t="s">
        <v>2463</v>
      </c>
      <c r="M17" s="126" t="s">
        <v>2508</v>
      </c>
      <c r="N17" s="104"/>
      <c r="O17" s="102"/>
      <c r="P17" s="125"/>
      <c r="Q17" s="127">
        <v>44227.466666666667</v>
      </c>
    </row>
    <row r="18" spans="1:17" ht="18" x14ac:dyDescent="0.25">
      <c r="A18" s="102" t="str">
        <f>VLOOKUP(E18,'LISTADO ATM'!$A$2:$C$895,3,0)</f>
        <v>SUR</v>
      </c>
      <c r="B18" s="111"/>
      <c r="C18" s="103"/>
      <c r="D18" s="102"/>
      <c r="E18" s="99">
        <v>301</v>
      </c>
      <c r="F18" s="84" t="str">
        <f>VLOOKUP(E18,VIP!$A$2:$O11473,2,0)</f>
        <v>DRBR301</v>
      </c>
      <c r="G18" s="98" t="str">
        <f>VLOOKUP(E18,'LISTADO ATM'!$A$2:$B$894,2,0)</f>
        <v xml:space="preserve">ATM UNP Alfa y Omega (Barahona) </v>
      </c>
      <c r="H18" s="98" t="str">
        <f>VLOOKUP(E18,VIP!$A$2:$O16393,7,FALSE)</f>
        <v>Si</v>
      </c>
      <c r="I18" s="98" t="str">
        <f>VLOOKUP(E18,VIP!$A$2:$O8358,8,FALSE)</f>
        <v>Si</v>
      </c>
      <c r="J18" s="98" t="str">
        <f>VLOOKUP(E18,VIP!$A$2:$O8308,8,FALSE)</f>
        <v>Si</v>
      </c>
      <c r="K18" s="98" t="str">
        <f>VLOOKUP(E18,VIP!$A$2:$O11882,6,0)</f>
        <v>NO</v>
      </c>
      <c r="L18" s="106" t="s">
        <v>2254</v>
      </c>
      <c r="M18" s="126" t="s">
        <v>2508</v>
      </c>
      <c r="N18" s="104"/>
      <c r="O18" s="102"/>
      <c r="P18" s="122"/>
      <c r="Q18" s="127">
        <v>44227.468055555553</v>
      </c>
    </row>
    <row r="19" spans="1:17" ht="18" x14ac:dyDescent="0.25">
      <c r="A19" s="102" t="str">
        <f>VLOOKUP(E19,'LISTADO ATM'!$A$2:$C$895,3,0)</f>
        <v>NORTE</v>
      </c>
      <c r="B19" s="111"/>
      <c r="C19" s="103"/>
      <c r="D19" s="102"/>
      <c r="E19" s="99">
        <v>606</v>
      </c>
      <c r="F19" s="84" t="str">
        <f>VLOOKUP(E19,VIP!$A$2:$O11474,2,0)</f>
        <v>DRBR704</v>
      </c>
      <c r="G19" s="98" t="str">
        <f>VLOOKUP(E19,'LISTADO ATM'!$A$2:$B$894,2,0)</f>
        <v xml:space="preserve">ATM UNP Manolo Tavarez Justo </v>
      </c>
      <c r="H19" s="98" t="str">
        <f>VLOOKUP(E19,VIP!$A$2:$O16394,7,FALSE)</f>
        <v>Si</v>
      </c>
      <c r="I19" s="98" t="str">
        <f>VLOOKUP(E19,VIP!$A$2:$O8359,8,FALSE)</f>
        <v>Si</v>
      </c>
      <c r="J19" s="98" t="str">
        <f>VLOOKUP(E19,VIP!$A$2:$O8309,8,FALSE)</f>
        <v>Si</v>
      </c>
      <c r="K19" s="98" t="str">
        <f>VLOOKUP(E19,VIP!$A$2:$O11883,6,0)</f>
        <v>NO</v>
      </c>
      <c r="L19" s="106" t="s">
        <v>2254</v>
      </c>
      <c r="M19" s="126" t="s">
        <v>2508</v>
      </c>
      <c r="N19" s="104"/>
      <c r="O19" s="102"/>
      <c r="P19" s="124"/>
      <c r="Q19" s="127">
        <v>44227.466666666667</v>
      </c>
    </row>
    <row r="20" spans="1:17" ht="18" x14ac:dyDescent="0.25">
      <c r="A20" s="102" t="str">
        <f>VLOOKUP(E20,'LISTADO ATM'!$A$2:$C$895,3,0)</f>
        <v>NORTE</v>
      </c>
      <c r="B20" s="111">
        <v>335775761</v>
      </c>
      <c r="C20" s="103">
        <v>44225.455555555556</v>
      </c>
      <c r="D20" s="102" t="s">
        <v>2498</v>
      </c>
      <c r="E20" s="99">
        <v>774</v>
      </c>
      <c r="F20" s="84" t="str">
        <f>VLOOKUP(E20,VIP!$A$2:$O11488,2,0)</f>
        <v>DRBR061</v>
      </c>
      <c r="G20" s="98" t="str">
        <f>VLOOKUP(E20,'LISTADO ATM'!$A$2:$B$894,2,0)</f>
        <v xml:space="preserve">ATM Oficina Montecristi </v>
      </c>
      <c r="H20" s="98" t="str">
        <f>VLOOKUP(E20,VIP!$A$2:$O16408,7,FALSE)</f>
        <v>Si</v>
      </c>
      <c r="I20" s="98" t="str">
        <f>VLOOKUP(E20,VIP!$A$2:$O8373,8,FALSE)</f>
        <v>Si</v>
      </c>
      <c r="J20" s="98" t="str">
        <f>VLOOKUP(E20,VIP!$A$2:$O8323,8,FALSE)</f>
        <v>Si</v>
      </c>
      <c r="K20" s="98" t="str">
        <f>VLOOKUP(E20,VIP!$A$2:$O11897,6,0)</f>
        <v>NO</v>
      </c>
      <c r="L20" s="106" t="s">
        <v>2503</v>
      </c>
      <c r="M20" s="105" t="s">
        <v>2473</v>
      </c>
      <c r="N20" s="127" t="s">
        <v>2502</v>
      </c>
      <c r="O20" s="102" t="s">
        <v>2499</v>
      </c>
      <c r="P20" s="124"/>
      <c r="Q20" s="105" t="s">
        <v>2503</v>
      </c>
    </row>
    <row r="21" spans="1:17" ht="18" x14ac:dyDescent="0.25">
      <c r="A21" s="102" t="str">
        <f>VLOOKUP(E21,'LISTADO ATM'!$A$2:$C$895,3,0)</f>
        <v>DISTRITO NACIONAL</v>
      </c>
      <c r="B21" s="111">
        <v>335774829</v>
      </c>
      <c r="C21" s="103">
        <v>44224.575648148151</v>
      </c>
      <c r="D21" s="102" t="s">
        <v>2189</v>
      </c>
      <c r="E21" s="99">
        <v>35</v>
      </c>
      <c r="F21" s="84" t="str">
        <f>VLOOKUP(E21,VIP!$A$2:$O11444,2,0)</f>
        <v>DRBR035</v>
      </c>
      <c r="G21" s="98" t="str">
        <f>VLOOKUP(E21,'LISTADO ATM'!$A$2:$B$894,2,0)</f>
        <v xml:space="preserve">ATM Dirección General de Aduanas I </v>
      </c>
      <c r="H21" s="98" t="str">
        <f>VLOOKUP(E21,VIP!$A$2:$O16364,7,FALSE)</f>
        <v>Si</v>
      </c>
      <c r="I21" s="98" t="str">
        <f>VLOOKUP(E21,VIP!$A$2:$O8329,8,FALSE)</f>
        <v>Si</v>
      </c>
      <c r="J21" s="98" t="str">
        <f>VLOOKUP(E21,VIP!$A$2:$O8279,8,FALSE)</f>
        <v>Si</v>
      </c>
      <c r="K21" s="98" t="str">
        <f>VLOOKUP(E21,VIP!$A$2:$O11853,6,0)</f>
        <v>NO</v>
      </c>
      <c r="L21" s="106" t="s">
        <v>2228</v>
      </c>
      <c r="M21" s="105" t="s">
        <v>2473</v>
      </c>
      <c r="N21" s="104" t="s">
        <v>2497</v>
      </c>
      <c r="O21" s="102" t="s">
        <v>2483</v>
      </c>
      <c r="P21" s="125"/>
      <c r="Q21" s="105" t="s">
        <v>2228</v>
      </c>
    </row>
    <row r="22" spans="1:17" ht="18" x14ac:dyDescent="0.25">
      <c r="A22" s="102" t="str">
        <f>VLOOKUP(E22,'LISTADO ATM'!$A$2:$C$895,3,0)</f>
        <v>DISTRITO NACIONAL</v>
      </c>
      <c r="B22" s="111">
        <v>335775245</v>
      </c>
      <c r="C22" s="103">
        <v>44224.84920138889</v>
      </c>
      <c r="D22" s="102" t="s">
        <v>2189</v>
      </c>
      <c r="E22" s="99">
        <v>70</v>
      </c>
      <c r="F22" s="84" t="str">
        <f>VLOOKUP(E22,VIP!$A$2:$O11430,2,0)</f>
        <v>DRBR070</v>
      </c>
      <c r="G22" s="98" t="str">
        <f>VLOOKUP(E22,'LISTADO ATM'!$A$2:$B$894,2,0)</f>
        <v xml:space="preserve">ATM Autoservicio Plaza Lama Zona Oriental </v>
      </c>
      <c r="H22" s="98" t="str">
        <f>VLOOKUP(E22,VIP!$A$2:$O16350,7,FALSE)</f>
        <v>Si</v>
      </c>
      <c r="I22" s="98" t="str">
        <f>VLOOKUP(E22,VIP!$A$2:$O8315,8,FALSE)</f>
        <v>Si</v>
      </c>
      <c r="J22" s="98" t="str">
        <f>VLOOKUP(E22,VIP!$A$2:$O8265,8,FALSE)</f>
        <v>Si</v>
      </c>
      <c r="K22" s="98" t="str">
        <f>VLOOKUP(E22,VIP!$A$2:$O11839,6,0)</f>
        <v>NO</v>
      </c>
      <c r="L22" s="106" t="s">
        <v>2228</v>
      </c>
      <c r="M22" s="105" t="s">
        <v>2473</v>
      </c>
      <c r="N22" s="104" t="s">
        <v>2497</v>
      </c>
      <c r="O22" s="102" t="s">
        <v>2483</v>
      </c>
      <c r="P22" s="125"/>
      <c r="Q22" s="105" t="s">
        <v>2228</v>
      </c>
    </row>
    <row r="23" spans="1:17" ht="18" x14ac:dyDescent="0.25">
      <c r="A23" s="102" t="str">
        <f>VLOOKUP(E23,'LISTADO ATM'!$A$2:$C$895,3,0)</f>
        <v>DISTRITO NACIONAL</v>
      </c>
      <c r="B23" s="111">
        <v>335774357</v>
      </c>
      <c r="C23" s="103">
        <v>44224.420185185183</v>
      </c>
      <c r="D23" s="102" t="s">
        <v>2189</v>
      </c>
      <c r="E23" s="99">
        <v>244</v>
      </c>
      <c r="F23" s="84" t="str">
        <f>VLOOKUP(E23,VIP!$A$2:$O11422,2,0)</f>
        <v>DRBR244</v>
      </c>
      <c r="G23" s="98" t="str">
        <f>VLOOKUP(E23,'LISTADO ATM'!$A$2:$B$894,2,0)</f>
        <v xml:space="preserve">ATM Ministerio de Hacienda (antiguo Finanzas) </v>
      </c>
      <c r="H23" s="98" t="str">
        <f>VLOOKUP(E23,VIP!$A$2:$O16342,7,FALSE)</f>
        <v>Si</v>
      </c>
      <c r="I23" s="98" t="str">
        <f>VLOOKUP(E23,VIP!$A$2:$O8307,8,FALSE)</f>
        <v>Si</v>
      </c>
      <c r="J23" s="98" t="str">
        <f>VLOOKUP(E23,VIP!$A$2:$O8257,8,FALSE)</f>
        <v>Si</v>
      </c>
      <c r="K23" s="98" t="str">
        <f>VLOOKUP(E23,VIP!$A$2:$O11831,6,0)</f>
        <v>NO</v>
      </c>
      <c r="L23" s="106" t="s">
        <v>2228</v>
      </c>
      <c r="M23" s="105" t="s">
        <v>2473</v>
      </c>
      <c r="N23" s="104" t="s">
        <v>2497</v>
      </c>
      <c r="O23" s="102" t="s">
        <v>2483</v>
      </c>
      <c r="P23" s="125"/>
      <c r="Q23" s="105" t="s">
        <v>2228</v>
      </c>
    </row>
    <row r="24" spans="1:17" ht="18" x14ac:dyDescent="0.25">
      <c r="A24" s="102" t="str">
        <f>VLOOKUP(E24,'LISTADO ATM'!$A$2:$C$895,3,0)</f>
        <v>DISTRITO NACIONAL</v>
      </c>
      <c r="B24" s="111">
        <v>335775205</v>
      </c>
      <c r="C24" s="103">
        <v>44224.750960648147</v>
      </c>
      <c r="D24" s="102" t="s">
        <v>2189</v>
      </c>
      <c r="E24" s="99">
        <v>359</v>
      </c>
      <c r="F24" s="84" t="str">
        <f>VLOOKUP(E24,VIP!$A$2:$O11424,2,0)</f>
        <v>DRBR359</v>
      </c>
      <c r="G24" s="98" t="str">
        <f>VLOOKUP(E24,'LISTADO ATM'!$A$2:$B$894,2,0)</f>
        <v>ATM S/M Bravo Ozama</v>
      </c>
      <c r="H24" s="98" t="str">
        <f>VLOOKUP(E24,VIP!$A$2:$O16344,7,FALSE)</f>
        <v>N/A</v>
      </c>
      <c r="I24" s="98" t="str">
        <f>VLOOKUP(E24,VIP!$A$2:$O8309,8,FALSE)</f>
        <v>N/A</v>
      </c>
      <c r="J24" s="98" t="str">
        <f>VLOOKUP(E24,VIP!$A$2:$O8259,8,FALSE)</f>
        <v>N/A</v>
      </c>
      <c r="K24" s="98" t="str">
        <f>VLOOKUP(E24,VIP!$A$2:$O11833,6,0)</f>
        <v>N/A</v>
      </c>
      <c r="L24" s="106" t="s">
        <v>2228</v>
      </c>
      <c r="M24" s="105" t="s">
        <v>2473</v>
      </c>
      <c r="N24" s="104" t="s">
        <v>2497</v>
      </c>
      <c r="O24" s="102" t="s">
        <v>2483</v>
      </c>
      <c r="P24" s="124"/>
      <c r="Q24" s="105" t="s">
        <v>2228</v>
      </c>
    </row>
    <row r="25" spans="1:17" ht="18" x14ac:dyDescent="0.25">
      <c r="A25" s="102" t="str">
        <f>VLOOKUP(E25,'LISTADO ATM'!$A$2:$C$895,3,0)</f>
        <v>DISTRITO NACIONAL</v>
      </c>
      <c r="B25" s="111">
        <v>335766639</v>
      </c>
      <c r="C25" s="103">
        <v>44214.57099537037</v>
      </c>
      <c r="D25" s="102" t="s">
        <v>2189</v>
      </c>
      <c r="E25" s="99">
        <v>384</v>
      </c>
      <c r="F25" s="84" t="e">
        <f>VLOOKUP(E25,VIP!$A$2:$O11357,2,0)</f>
        <v>#N/A</v>
      </c>
      <c r="G25" s="98" t="str">
        <f>VLOOKUP(E25,'LISTADO ATM'!$A$2:$B$894,2,0)</f>
        <v>ATM Sotano Torre Banreservas</v>
      </c>
      <c r="H25" s="98" t="e">
        <f>VLOOKUP(E25,VIP!$A$2:$O16278,7,FALSE)</f>
        <v>#N/A</v>
      </c>
      <c r="I25" s="98" t="e">
        <f>VLOOKUP(E25,VIP!$A$2:$O8243,8,FALSE)</f>
        <v>#N/A</v>
      </c>
      <c r="J25" s="98" t="e">
        <f>VLOOKUP(E25,VIP!$A$2:$O8193,8,FALSE)</f>
        <v>#N/A</v>
      </c>
      <c r="K25" s="98" t="e">
        <f>VLOOKUP(E25,VIP!$A$2:$O11767,6,0)</f>
        <v>#N/A</v>
      </c>
      <c r="L25" s="106" t="s">
        <v>2228</v>
      </c>
      <c r="M25" s="105" t="s">
        <v>2473</v>
      </c>
      <c r="N25" s="104" t="s">
        <v>2497</v>
      </c>
      <c r="O25" s="102" t="s">
        <v>2483</v>
      </c>
      <c r="P25" s="125"/>
      <c r="Q25" s="105" t="s">
        <v>2228</v>
      </c>
    </row>
    <row r="26" spans="1:17" ht="18" x14ac:dyDescent="0.25">
      <c r="A26" s="102" t="str">
        <f>VLOOKUP(E26,'LISTADO ATM'!$A$2:$C$895,3,0)</f>
        <v>DISTRITO NACIONAL</v>
      </c>
      <c r="B26" s="111">
        <v>335773984</v>
      </c>
      <c r="C26" s="103">
        <v>44224.322523148148</v>
      </c>
      <c r="D26" s="102" t="s">
        <v>2189</v>
      </c>
      <c r="E26" s="99">
        <v>624</v>
      </c>
      <c r="F26" s="84" t="str">
        <f>VLOOKUP(E26,VIP!$A$2:$O11424,2,0)</f>
        <v>DRBR624</v>
      </c>
      <c r="G26" s="98" t="str">
        <f>VLOOKUP(E26,'LISTADO ATM'!$A$2:$B$894,2,0)</f>
        <v xml:space="preserve">ATM Policía Nacional I </v>
      </c>
      <c r="H26" s="98" t="str">
        <f>VLOOKUP(E26,VIP!$A$2:$O16344,7,FALSE)</f>
        <v>Si</v>
      </c>
      <c r="I26" s="98" t="str">
        <f>VLOOKUP(E26,VIP!$A$2:$O8309,8,FALSE)</f>
        <v>Si</v>
      </c>
      <c r="J26" s="98" t="str">
        <f>VLOOKUP(E26,VIP!$A$2:$O8259,8,FALSE)</f>
        <v>Si</v>
      </c>
      <c r="K26" s="98" t="str">
        <f>VLOOKUP(E26,VIP!$A$2:$O11833,6,0)</f>
        <v>NO</v>
      </c>
      <c r="L26" s="106" t="s">
        <v>2228</v>
      </c>
      <c r="M26" s="105" t="s">
        <v>2473</v>
      </c>
      <c r="N26" s="104" t="s">
        <v>2497</v>
      </c>
      <c r="O26" s="102" t="s">
        <v>2483</v>
      </c>
      <c r="P26" s="125"/>
      <c r="Q26" s="105" t="s">
        <v>2228</v>
      </c>
    </row>
    <row r="27" spans="1:17" ht="18" x14ac:dyDescent="0.25">
      <c r="A27" s="102" t="str">
        <f>VLOOKUP(E27,'LISTADO ATM'!$A$2:$C$895,3,0)</f>
        <v>DISTRITO NACIONAL</v>
      </c>
      <c r="B27" s="111">
        <v>335770186</v>
      </c>
      <c r="C27" s="103">
        <v>44218.519918981481</v>
      </c>
      <c r="D27" s="102" t="s">
        <v>2189</v>
      </c>
      <c r="E27" s="99">
        <v>735</v>
      </c>
      <c r="F27" s="84" t="str">
        <f>VLOOKUP(E27,VIP!$A$2:$O11359,2,0)</f>
        <v>DRBR179</v>
      </c>
      <c r="G27" s="98" t="str">
        <f>VLOOKUP(E27,'LISTADO ATM'!$A$2:$B$894,2,0)</f>
        <v xml:space="preserve">ATM Oficina Independencia II  </v>
      </c>
      <c r="H27" s="98" t="str">
        <f>VLOOKUP(E27,VIP!$A$2:$O16280,7,FALSE)</f>
        <v>Si</v>
      </c>
      <c r="I27" s="98" t="str">
        <f>VLOOKUP(E27,VIP!$A$2:$O8245,8,FALSE)</f>
        <v>Si</v>
      </c>
      <c r="J27" s="98" t="str">
        <f>VLOOKUP(E27,VIP!$A$2:$O8195,8,FALSE)</f>
        <v>Si</v>
      </c>
      <c r="K27" s="98" t="str">
        <f>VLOOKUP(E27,VIP!$A$2:$O11769,6,0)</f>
        <v>NO</v>
      </c>
      <c r="L27" s="106" t="s">
        <v>2228</v>
      </c>
      <c r="M27" s="105" t="s">
        <v>2473</v>
      </c>
      <c r="N27" s="104" t="s">
        <v>2497</v>
      </c>
      <c r="O27" s="102" t="s">
        <v>2483</v>
      </c>
      <c r="P27" s="124"/>
      <c r="Q27" s="105" t="s">
        <v>2228</v>
      </c>
    </row>
    <row r="28" spans="1:17" ht="18" x14ac:dyDescent="0.25">
      <c r="A28" s="102" t="str">
        <f>VLOOKUP(E28,'LISTADO ATM'!$A$2:$C$895,3,0)</f>
        <v>SUR</v>
      </c>
      <c r="B28" s="111">
        <v>335773807</v>
      </c>
      <c r="C28" s="103">
        <v>44223.695671296293</v>
      </c>
      <c r="D28" s="102" t="s">
        <v>2189</v>
      </c>
      <c r="E28" s="99">
        <v>751</v>
      </c>
      <c r="F28" s="84" t="str">
        <f>VLOOKUP(E28,VIP!$A$2:$O11396,2,0)</f>
        <v>DRBR751</v>
      </c>
      <c r="G28" s="98" t="str">
        <f>VLOOKUP(E28,'LISTADO ATM'!$A$2:$B$894,2,0)</f>
        <v>ATM Eco Petroleo Camilo</v>
      </c>
      <c r="H28" s="98" t="str">
        <f>VLOOKUP(E28,VIP!$A$2:$O16316,7,FALSE)</f>
        <v>N/A</v>
      </c>
      <c r="I28" s="98" t="str">
        <f>VLOOKUP(E28,VIP!$A$2:$O8281,8,FALSE)</f>
        <v>N/A</v>
      </c>
      <c r="J28" s="98" t="str">
        <f>VLOOKUP(E28,VIP!$A$2:$O8231,8,FALSE)</f>
        <v>N/A</v>
      </c>
      <c r="K28" s="98" t="str">
        <f>VLOOKUP(E28,VIP!$A$2:$O11805,6,0)</f>
        <v>N/A</v>
      </c>
      <c r="L28" s="106" t="s">
        <v>2228</v>
      </c>
      <c r="M28" s="105" t="s">
        <v>2473</v>
      </c>
      <c r="N28" s="104" t="s">
        <v>2497</v>
      </c>
      <c r="O28" s="102" t="s">
        <v>2483</v>
      </c>
      <c r="P28" s="125"/>
      <c r="Q28" s="105" t="s">
        <v>2228</v>
      </c>
    </row>
    <row r="29" spans="1:17" ht="18" x14ac:dyDescent="0.25">
      <c r="A29" s="102" t="str">
        <f>VLOOKUP(E29,'LISTADO ATM'!$A$2:$C$895,3,0)</f>
        <v>ESTE</v>
      </c>
      <c r="B29" s="111">
        <v>335775181</v>
      </c>
      <c r="C29" s="103">
        <v>44224.726030092592</v>
      </c>
      <c r="D29" s="102" t="s">
        <v>2189</v>
      </c>
      <c r="E29" s="99">
        <v>945</v>
      </c>
      <c r="F29" s="84" t="str">
        <f>VLOOKUP(E29,VIP!$A$2:$O11429,2,0)</f>
        <v>DRBR945</v>
      </c>
      <c r="G29" s="98" t="str">
        <f>VLOOKUP(E29,'LISTADO ATM'!$A$2:$B$894,2,0)</f>
        <v xml:space="preserve">ATM UNP El Valle (Hato Mayor) </v>
      </c>
      <c r="H29" s="98" t="str">
        <f>VLOOKUP(E29,VIP!$A$2:$O16349,7,FALSE)</f>
        <v>Si</v>
      </c>
      <c r="I29" s="98" t="str">
        <f>VLOOKUP(E29,VIP!$A$2:$O8314,8,FALSE)</f>
        <v>Si</v>
      </c>
      <c r="J29" s="98" t="str">
        <f>VLOOKUP(E29,VIP!$A$2:$O8264,8,FALSE)</f>
        <v>Si</v>
      </c>
      <c r="K29" s="98" t="str">
        <f>VLOOKUP(E29,VIP!$A$2:$O11838,6,0)</f>
        <v>NO</v>
      </c>
      <c r="L29" s="106" t="s">
        <v>2228</v>
      </c>
      <c r="M29" s="105" t="s">
        <v>2473</v>
      </c>
      <c r="N29" s="104" t="s">
        <v>2497</v>
      </c>
      <c r="O29" s="102" t="s">
        <v>2483</v>
      </c>
      <c r="P29" s="125"/>
      <c r="Q29" s="105" t="s">
        <v>2228</v>
      </c>
    </row>
    <row r="30" spans="1:17" ht="18" x14ac:dyDescent="0.25">
      <c r="A30" s="102" t="str">
        <f>VLOOKUP(E30,'LISTADO ATM'!$A$2:$C$895,3,0)</f>
        <v>DISTRITO NACIONAL</v>
      </c>
      <c r="B30" s="111">
        <v>335764730</v>
      </c>
      <c r="C30" s="103">
        <v>44211.489016203705</v>
      </c>
      <c r="D30" s="102" t="s">
        <v>2189</v>
      </c>
      <c r="E30" s="99">
        <v>486</v>
      </c>
      <c r="F30" s="84" t="str">
        <f>VLOOKUP(E30,VIP!$A$2:$O11356,2,0)</f>
        <v>DRBR486</v>
      </c>
      <c r="G30" s="98" t="str">
        <f>VLOOKUP(E30,'LISTADO ATM'!$A$2:$B$894,2,0)</f>
        <v xml:space="preserve">ATM Olé La Caleta </v>
      </c>
      <c r="H30" s="98" t="str">
        <f>VLOOKUP(E30,VIP!$A$2:$O16277,7,FALSE)</f>
        <v>Si</v>
      </c>
      <c r="I30" s="98" t="str">
        <f>VLOOKUP(E30,VIP!$A$2:$O8242,8,FALSE)</f>
        <v>Si</v>
      </c>
      <c r="J30" s="98" t="str">
        <f>VLOOKUP(E30,VIP!$A$2:$O8192,8,FALSE)</f>
        <v>Si</v>
      </c>
      <c r="K30" s="98" t="str">
        <f>VLOOKUP(E30,VIP!$A$2:$O11766,6,0)</f>
        <v>NO</v>
      </c>
      <c r="L30" s="106" t="s">
        <v>2254</v>
      </c>
      <c r="M30" s="105" t="s">
        <v>2473</v>
      </c>
      <c r="N30" s="104" t="s">
        <v>2497</v>
      </c>
      <c r="O30" s="102" t="s">
        <v>2483</v>
      </c>
      <c r="P30" s="125"/>
      <c r="Q30" s="105" t="s">
        <v>2254</v>
      </c>
    </row>
    <row r="31" spans="1:17" ht="18" x14ac:dyDescent="0.25">
      <c r="A31" s="102" t="str">
        <f>VLOOKUP(E31,'LISTADO ATM'!$A$2:$C$895,3,0)</f>
        <v>NORTE</v>
      </c>
      <c r="B31" s="111">
        <v>335776867</v>
      </c>
      <c r="C31" s="103">
        <v>44226.566747685189</v>
      </c>
      <c r="D31" s="102" t="s">
        <v>2190</v>
      </c>
      <c r="E31" s="99">
        <v>40</v>
      </c>
      <c r="F31" s="84" t="str">
        <f>VLOOKUP(E31,VIP!$A$2:$O11510,2,0)</f>
        <v>DRBR040</v>
      </c>
      <c r="G31" s="98" t="str">
        <f>VLOOKUP(E31,'LISTADO ATM'!$A$2:$B$894,2,0)</f>
        <v xml:space="preserve">ATM Oficina El Puñal </v>
      </c>
      <c r="H31" s="98" t="str">
        <f>VLOOKUP(E31,VIP!$A$2:$O16430,7,FALSE)</f>
        <v>Si</v>
      </c>
      <c r="I31" s="98" t="str">
        <f>VLOOKUP(E31,VIP!$A$2:$O8395,8,FALSE)</f>
        <v>Si</v>
      </c>
      <c r="J31" s="98" t="str">
        <f>VLOOKUP(E31,VIP!$A$2:$O8345,8,FALSE)</f>
        <v>Si</v>
      </c>
      <c r="K31" s="98" t="str">
        <f>VLOOKUP(E31,VIP!$A$2:$O11919,6,0)</f>
        <v>NO</v>
      </c>
      <c r="L31" s="106" t="s">
        <v>2228</v>
      </c>
      <c r="M31" s="105" t="s">
        <v>2473</v>
      </c>
      <c r="N31" s="104" t="s">
        <v>2481</v>
      </c>
      <c r="O31" s="102" t="s">
        <v>2490</v>
      </c>
      <c r="P31" s="106"/>
      <c r="Q31" s="105" t="s">
        <v>2228</v>
      </c>
    </row>
    <row r="32" spans="1:17" ht="18" x14ac:dyDescent="0.25">
      <c r="A32" s="102" t="str">
        <f>VLOOKUP(E32,'LISTADO ATM'!$A$2:$C$895,3,0)</f>
        <v>SUR</v>
      </c>
      <c r="B32" s="111">
        <v>335776808</v>
      </c>
      <c r="C32" s="103">
        <v>44226.528749999998</v>
      </c>
      <c r="D32" s="102" t="s">
        <v>2189</v>
      </c>
      <c r="E32" s="99">
        <v>50</v>
      </c>
      <c r="F32" s="84" t="str">
        <f>VLOOKUP(E32,VIP!$A$2:$O11507,2,0)</f>
        <v>DRBR050</v>
      </c>
      <c r="G32" s="98" t="str">
        <f>VLOOKUP(E32,'LISTADO ATM'!$A$2:$B$894,2,0)</f>
        <v xml:space="preserve">ATM Oficina Padre Las Casas (Azua) </v>
      </c>
      <c r="H32" s="98" t="str">
        <f>VLOOKUP(E32,VIP!$A$2:$O16427,7,FALSE)</f>
        <v>Si</v>
      </c>
      <c r="I32" s="98" t="str">
        <f>VLOOKUP(E32,VIP!$A$2:$O8392,8,FALSE)</f>
        <v>Si</v>
      </c>
      <c r="J32" s="98" t="str">
        <f>VLOOKUP(E32,VIP!$A$2:$O8342,8,FALSE)</f>
        <v>Si</v>
      </c>
      <c r="K32" s="98" t="str">
        <f>VLOOKUP(E32,VIP!$A$2:$O11916,6,0)</f>
        <v>NO</v>
      </c>
      <c r="L32" s="106" t="s">
        <v>2228</v>
      </c>
      <c r="M32" s="105" t="s">
        <v>2473</v>
      </c>
      <c r="N32" s="104" t="s">
        <v>2481</v>
      </c>
      <c r="O32" s="102" t="s">
        <v>2483</v>
      </c>
      <c r="P32" s="106"/>
      <c r="Q32" s="105" t="s">
        <v>2228</v>
      </c>
    </row>
    <row r="33" spans="1:17" ht="18" x14ac:dyDescent="0.25">
      <c r="A33" s="102" t="str">
        <f>VLOOKUP(E33,'LISTADO ATM'!$A$2:$C$895,3,0)</f>
        <v>DISTRITO NACIONAL</v>
      </c>
      <c r="B33" s="111">
        <v>335776631</v>
      </c>
      <c r="C33" s="103">
        <v>44226.397418981483</v>
      </c>
      <c r="D33" s="102" t="s">
        <v>2189</v>
      </c>
      <c r="E33" s="99">
        <v>87</v>
      </c>
      <c r="F33" s="84" t="str">
        <f>VLOOKUP(E33,VIP!$A$2:$O11477,2,0)</f>
        <v>DRBR087</v>
      </c>
      <c r="G33" s="98" t="str">
        <f>VLOOKUP(E33,'LISTADO ATM'!$A$2:$B$894,2,0)</f>
        <v xml:space="preserve">ATM Autoservicio Sarasota </v>
      </c>
      <c r="H33" s="98" t="str">
        <f>VLOOKUP(E33,VIP!$A$2:$O16397,7,FALSE)</f>
        <v>Si</v>
      </c>
      <c r="I33" s="98" t="str">
        <f>VLOOKUP(E33,VIP!$A$2:$O8362,8,FALSE)</f>
        <v>Si</v>
      </c>
      <c r="J33" s="98" t="str">
        <f>VLOOKUP(E33,VIP!$A$2:$O8312,8,FALSE)</f>
        <v>Si</v>
      </c>
      <c r="K33" s="98" t="str">
        <f>VLOOKUP(E33,VIP!$A$2:$O11886,6,0)</f>
        <v>NO</v>
      </c>
      <c r="L33" s="106" t="s">
        <v>2228</v>
      </c>
      <c r="M33" s="105" t="s">
        <v>2473</v>
      </c>
      <c r="N33" s="104" t="s">
        <v>2481</v>
      </c>
      <c r="O33" s="102" t="s">
        <v>2483</v>
      </c>
      <c r="P33" s="105"/>
      <c r="Q33" s="105" t="s">
        <v>2228</v>
      </c>
    </row>
    <row r="34" spans="1:17" ht="18" x14ac:dyDescent="0.25">
      <c r="A34" s="102" t="str">
        <f>VLOOKUP(E34,'LISTADO ATM'!$A$2:$C$895,3,0)</f>
        <v>DISTRITO NACIONAL</v>
      </c>
      <c r="B34" s="111">
        <v>335776498</v>
      </c>
      <c r="C34" s="103">
        <v>44225.792060185187</v>
      </c>
      <c r="D34" s="102" t="s">
        <v>2189</v>
      </c>
      <c r="E34" s="99">
        <v>160</v>
      </c>
      <c r="F34" s="84" t="str">
        <f>VLOOKUP(E34,VIP!$A$2:$O11464,2,0)</f>
        <v>DRBR160</v>
      </c>
      <c r="G34" s="98" t="str">
        <f>VLOOKUP(E34,'LISTADO ATM'!$A$2:$B$894,2,0)</f>
        <v xml:space="preserve">ATM Oficina Herrera </v>
      </c>
      <c r="H34" s="98" t="str">
        <f>VLOOKUP(E34,VIP!$A$2:$O16384,7,FALSE)</f>
        <v>Si</v>
      </c>
      <c r="I34" s="98" t="str">
        <f>VLOOKUP(E34,VIP!$A$2:$O8349,8,FALSE)</f>
        <v>Si</v>
      </c>
      <c r="J34" s="98" t="str">
        <f>VLOOKUP(E34,VIP!$A$2:$O8299,8,FALSE)</f>
        <v>Si</v>
      </c>
      <c r="K34" s="98" t="str">
        <f>VLOOKUP(E34,VIP!$A$2:$O11873,6,0)</f>
        <v>NO</v>
      </c>
      <c r="L34" s="106" t="s">
        <v>2228</v>
      </c>
      <c r="M34" s="105" t="s">
        <v>2473</v>
      </c>
      <c r="N34" s="104" t="s">
        <v>2481</v>
      </c>
      <c r="O34" s="102" t="s">
        <v>2483</v>
      </c>
      <c r="P34" s="125"/>
      <c r="Q34" s="105" t="s">
        <v>2228</v>
      </c>
    </row>
    <row r="35" spans="1:17" ht="18" x14ac:dyDescent="0.25">
      <c r="A35" s="102" t="str">
        <f>VLOOKUP(E35,'LISTADO ATM'!$A$2:$C$895,3,0)</f>
        <v>ESTE</v>
      </c>
      <c r="B35" s="111">
        <v>335776880</v>
      </c>
      <c r="C35" s="103">
        <v>44226.579918981479</v>
      </c>
      <c r="D35" s="102" t="s">
        <v>2189</v>
      </c>
      <c r="E35" s="99">
        <v>217</v>
      </c>
      <c r="F35" s="84" t="str">
        <f>VLOOKUP(E35,VIP!$A$2:$O11514,2,0)</f>
        <v>DRBR217</v>
      </c>
      <c r="G35" s="98" t="str">
        <f>VLOOKUP(E35,'LISTADO ATM'!$A$2:$B$894,2,0)</f>
        <v xml:space="preserve">ATM Oficina Bávaro </v>
      </c>
      <c r="H35" s="98" t="str">
        <f>VLOOKUP(E35,VIP!$A$2:$O16434,7,FALSE)</f>
        <v>Si</v>
      </c>
      <c r="I35" s="98" t="str">
        <f>VLOOKUP(E35,VIP!$A$2:$O8399,8,FALSE)</f>
        <v>Si</v>
      </c>
      <c r="J35" s="98" t="str">
        <f>VLOOKUP(E35,VIP!$A$2:$O8349,8,FALSE)</f>
        <v>Si</v>
      </c>
      <c r="K35" s="98" t="str">
        <f>VLOOKUP(E35,VIP!$A$2:$O11923,6,0)</f>
        <v>NO</v>
      </c>
      <c r="L35" s="106" t="s">
        <v>2228</v>
      </c>
      <c r="M35" s="105" t="s">
        <v>2473</v>
      </c>
      <c r="N35" s="104" t="s">
        <v>2481</v>
      </c>
      <c r="O35" s="102" t="s">
        <v>2483</v>
      </c>
      <c r="P35" s="106"/>
      <c r="Q35" s="105" t="s">
        <v>2228</v>
      </c>
    </row>
    <row r="36" spans="1:17" ht="18" x14ac:dyDescent="0.25">
      <c r="A36" s="102" t="str">
        <f>VLOOKUP(E36,'LISTADO ATM'!$A$2:$C$895,3,0)</f>
        <v>DISTRITO NACIONAL</v>
      </c>
      <c r="B36" s="111">
        <v>335776467</v>
      </c>
      <c r="C36" s="103">
        <v>44225.762291666666</v>
      </c>
      <c r="D36" s="102" t="s">
        <v>2189</v>
      </c>
      <c r="E36" s="99">
        <v>327</v>
      </c>
      <c r="F36" s="84" t="str">
        <f>VLOOKUP(E36,VIP!$A$2:$O11473,2,0)</f>
        <v>DRBR327</v>
      </c>
      <c r="G36" s="98" t="str">
        <f>VLOOKUP(E36,'LISTADO ATM'!$A$2:$B$894,2,0)</f>
        <v xml:space="preserve">ATM UNP CCN (Nacional 27 de Febrero) </v>
      </c>
      <c r="H36" s="98" t="str">
        <f>VLOOKUP(E36,VIP!$A$2:$O16393,7,FALSE)</f>
        <v>Si</v>
      </c>
      <c r="I36" s="98" t="str">
        <f>VLOOKUP(E36,VIP!$A$2:$O8358,8,FALSE)</f>
        <v>Si</v>
      </c>
      <c r="J36" s="98" t="str">
        <f>VLOOKUP(E36,VIP!$A$2:$O8308,8,FALSE)</f>
        <v>Si</v>
      </c>
      <c r="K36" s="98" t="str">
        <f>VLOOKUP(E36,VIP!$A$2:$O11882,6,0)</f>
        <v>NO</v>
      </c>
      <c r="L36" s="106" t="s">
        <v>2228</v>
      </c>
      <c r="M36" s="105" t="s">
        <v>2473</v>
      </c>
      <c r="N36" s="104" t="s">
        <v>2481</v>
      </c>
      <c r="O36" s="102" t="s">
        <v>2483</v>
      </c>
      <c r="P36" s="124"/>
      <c r="Q36" s="105" t="s">
        <v>2228</v>
      </c>
    </row>
    <row r="37" spans="1:17" ht="18" x14ac:dyDescent="0.25">
      <c r="A37" s="102" t="str">
        <f>VLOOKUP(E37,'LISTADO ATM'!$A$2:$C$895,3,0)</f>
        <v>ESTE</v>
      </c>
      <c r="B37" s="111">
        <v>335776960</v>
      </c>
      <c r="C37" s="103">
        <v>44226.724131944444</v>
      </c>
      <c r="D37" s="102" t="s">
        <v>2189</v>
      </c>
      <c r="E37" s="99">
        <v>480</v>
      </c>
      <c r="F37" s="84" t="str">
        <f>VLOOKUP(E37,VIP!$A$2:$O11544,2,0)</f>
        <v>DRBR480</v>
      </c>
      <c r="G37" s="98" t="str">
        <f>VLOOKUP(E37,'LISTADO ATM'!$A$2:$B$894,2,0)</f>
        <v>ATM UNP Farmaconal Higuey</v>
      </c>
      <c r="H37" s="98" t="str">
        <f>VLOOKUP(E37,VIP!$A$2:$O16464,7,FALSE)</f>
        <v>N/A</v>
      </c>
      <c r="I37" s="98" t="str">
        <f>VLOOKUP(E37,VIP!$A$2:$O8429,8,FALSE)</f>
        <v>N/A</v>
      </c>
      <c r="J37" s="98" t="str">
        <f>VLOOKUP(E37,VIP!$A$2:$O8379,8,FALSE)</f>
        <v>N/A</v>
      </c>
      <c r="K37" s="98" t="str">
        <f>VLOOKUP(E37,VIP!$A$2:$O11953,6,0)</f>
        <v>N/A</v>
      </c>
      <c r="L37" s="106" t="s">
        <v>2228</v>
      </c>
      <c r="M37" s="105" t="s">
        <v>2473</v>
      </c>
      <c r="N37" s="104" t="s">
        <v>2481</v>
      </c>
      <c r="O37" s="102" t="s">
        <v>2483</v>
      </c>
      <c r="P37" s="121"/>
      <c r="Q37" s="105" t="s">
        <v>2228</v>
      </c>
    </row>
    <row r="38" spans="1:17" ht="18" x14ac:dyDescent="0.25">
      <c r="A38" s="102" t="str">
        <f>VLOOKUP(E38,'LISTADO ATM'!$A$2:$C$895,3,0)</f>
        <v>DISTRITO NACIONAL</v>
      </c>
      <c r="B38" s="111">
        <v>335776482</v>
      </c>
      <c r="C38" s="103">
        <v>44225.772430555553</v>
      </c>
      <c r="D38" s="102" t="s">
        <v>2189</v>
      </c>
      <c r="E38" s="99">
        <v>585</v>
      </c>
      <c r="F38" s="84" t="str">
        <f>VLOOKUP(E38,VIP!$A$2:$O11470,2,0)</f>
        <v>DRBR083</v>
      </c>
      <c r="G38" s="98" t="str">
        <f>VLOOKUP(E38,'LISTADO ATM'!$A$2:$B$894,2,0)</f>
        <v xml:space="preserve">ATM Oficina Haina Oriental </v>
      </c>
      <c r="H38" s="98" t="str">
        <f>VLOOKUP(E38,VIP!$A$2:$O16390,7,FALSE)</f>
        <v>Si</v>
      </c>
      <c r="I38" s="98" t="str">
        <f>VLOOKUP(E38,VIP!$A$2:$O8355,8,FALSE)</f>
        <v>Si</v>
      </c>
      <c r="J38" s="98" t="str">
        <f>VLOOKUP(E38,VIP!$A$2:$O8305,8,FALSE)</f>
        <v>Si</v>
      </c>
      <c r="K38" s="98" t="str">
        <f>VLOOKUP(E38,VIP!$A$2:$O11879,6,0)</f>
        <v>NO</v>
      </c>
      <c r="L38" s="106" t="s">
        <v>2228</v>
      </c>
      <c r="M38" s="105" t="s">
        <v>2473</v>
      </c>
      <c r="N38" s="104" t="s">
        <v>2481</v>
      </c>
      <c r="O38" s="102" t="s">
        <v>2483</v>
      </c>
      <c r="P38" s="124"/>
      <c r="Q38" s="105" t="s">
        <v>2228</v>
      </c>
    </row>
    <row r="39" spans="1:17" ht="18" x14ac:dyDescent="0.25">
      <c r="A39" s="102" t="str">
        <f>VLOOKUP(E39,'LISTADO ATM'!$A$2:$C$895,3,0)</f>
        <v>DISTRITO NACIONAL</v>
      </c>
      <c r="B39" s="111">
        <v>335776654</v>
      </c>
      <c r="C39" s="103">
        <v>44226.411122685182</v>
      </c>
      <c r="D39" s="102" t="s">
        <v>2189</v>
      </c>
      <c r="E39" s="99">
        <v>640</v>
      </c>
      <c r="F39" s="84" t="str">
        <f>VLOOKUP(E39,VIP!$A$2:$O11483,2,0)</f>
        <v>DRBR640</v>
      </c>
      <c r="G39" s="98" t="str">
        <f>VLOOKUP(E39,'LISTADO ATM'!$A$2:$B$894,2,0)</f>
        <v xml:space="preserve">ATM Ministerio Obras Públicas </v>
      </c>
      <c r="H39" s="98" t="str">
        <f>VLOOKUP(E39,VIP!$A$2:$O16403,7,FALSE)</f>
        <v>Si</v>
      </c>
      <c r="I39" s="98" t="str">
        <f>VLOOKUP(E39,VIP!$A$2:$O8368,8,FALSE)</f>
        <v>Si</v>
      </c>
      <c r="J39" s="98" t="str">
        <f>VLOOKUP(E39,VIP!$A$2:$O8318,8,FALSE)</f>
        <v>Si</v>
      </c>
      <c r="K39" s="98" t="str">
        <f>VLOOKUP(E39,VIP!$A$2:$O11892,6,0)</f>
        <v>NO</v>
      </c>
      <c r="L39" s="106" t="s">
        <v>2228</v>
      </c>
      <c r="M39" s="105" t="s">
        <v>2473</v>
      </c>
      <c r="N39" s="104" t="s">
        <v>2481</v>
      </c>
      <c r="O39" s="102" t="s">
        <v>2483</v>
      </c>
      <c r="P39" s="105"/>
      <c r="Q39" s="105" t="s">
        <v>2228</v>
      </c>
    </row>
    <row r="40" spans="1:17" ht="18" x14ac:dyDescent="0.25">
      <c r="A40" s="102" t="str">
        <f>VLOOKUP(E40,'LISTADO ATM'!$A$2:$C$895,3,0)</f>
        <v>ESTE</v>
      </c>
      <c r="B40" s="111">
        <v>335776559</v>
      </c>
      <c r="C40" s="103">
        <v>44225.989363425928</v>
      </c>
      <c r="D40" s="102" t="s">
        <v>2189</v>
      </c>
      <c r="E40" s="99">
        <v>912</v>
      </c>
      <c r="F40" s="84" t="str">
        <f>VLOOKUP(E40,VIP!$A$2:$O11469,2,0)</f>
        <v>DRBR973</v>
      </c>
      <c r="G40" s="98" t="str">
        <f>VLOOKUP(E40,'LISTADO ATM'!$A$2:$B$894,2,0)</f>
        <v xml:space="preserve">ATM Oficina San Pedro II </v>
      </c>
      <c r="H40" s="98" t="str">
        <f>VLOOKUP(E40,VIP!$A$2:$O16389,7,FALSE)</f>
        <v>Si</v>
      </c>
      <c r="I40" s="98" t="str">
        <f>VLOOKUP(E40,VIP!$A$2:$O8354,8,FALSE)</f>
        <v>Si</v>
      </c>
      <c r="J40" s="98" t="str">
        <f>VLOOKUP(E40,VIP!$A$2:$O8304,8,FALSE)</f>
        <v>Si</v>
      </c>
      <c r="K40" s="98" t="str">
        <f>VLOOKUP(E40,VIP!$A$2:$O11878,6,0)</f>
        <v>SI</v>
      </c>
      <c r="L40" s="106" t="s">
        <v>2228</v>
      </c>
      <c r="M40" s="105" t="s">
        <v>2473</v>
      </c>
      <c r="N40" s="104" t="s">
        <v>2481</v>
      </c>
      <c r="O40" s="102" t="s">
        <v>2483</v>
      </c>
      <c r="P40" s="105"/>
      <c r="Q40" s="105" t="s">
        <v>2228</v>
      </c>
    </row>
    <row r="41" spans="1:17" ht="18" x14ac:dyDescent="0.25">
      <c r="A41" s="102" t="str">
        <f>VLOOKUP(E41,'LISTADO ATM'!$A$2:$C$895,3,0)</f>
        <v>NORTE</v>
      </c>
      <c r="B41" s="111">
        <v>335776454</v>
      </c>
      <c r="C41" s="103">
        <v>44225.745520833334</v>
      </c>
      <c r="D41" s="102" t="s">
        <v>2190</v>
      </c>
      <c r="E41" s="99">
        <v>936</v>
      </c>
      <c r="F41" s="84" t="str">
        <f>VLOOKUP(E41,VIP!$A$2:$O11477,2,0)</f>
        <v>DRBR936</v>
      </c>
      <c r="G41" s="98" t="str">
        <f>VLOOKUP(E41,'LISTADO ATM'!$A$2:$B$894,2,0)</f>
        <v xml:space="preserve">ATM Autobanco Oficina La Vega I </v>
      </c>
      <c r="H41" s="98" t="str">
        <f>VLOOKUP(E41,VIP!$A$2:$O16397,7,FALSE)</f>
        <v>Si</v>
      </c>
      <c r="I41" s="98" t="str">
        <f>VLOOKUP(E41,VIP!$A$2:$O8362,8,FALSE)</f>
        <v>Si</v>
      </c>
      <c r="J41" s="98" t="str">
        <f>VLOOKUP(E41,VIP!$A$2:$O8312,8,FALSE)</f>
        <v>Si</v>
      </c>
      <c r="K41" s="98" t="str">
        <f>VLOOKUP(E41,VIP!$A$2:$O11886,6,0)</f>
        <v>NO</v>
      </c>
      <c r="L41" s="106" t="s">
        <v>2228</v>
      </c>
      <c r="M41" s="105" t="s">
        <v>2473</v>
      </c>
      <c r="N41" s="104" t="s">
        <v>2481</v>
      </c>
      <c r="O41" s="102" t="s">
        <v>2490</v>
      </c>
      <c r="P41" s="125"/>
      <c r="Q41" s="105" t="s">
        <v>2228</v>
      </c>
    </row>
    <row r="42" spans="1:17" ht="18" x14ac:dyDescent="0.25">
      <c r="A42" s="102" t="str">
        <f>VLOOKUP(E42,'LISTADO ATM'!$A$2:$C$895,3,0)</f>
        <v>DISTRITO NACIONAL</v>
      </c>
      <c r="B42" s="111">
        <v>335776619</v>
      </c>
      <c r="C42" s="103">
        <v>44226.382881944446</v>
      </c>
      <c r="D42" s="102" t="s">
        <v>2189</v>
      </c>
      <c r="E42" s="99">
        <v>971</v>
      </c>
      <c r="F42" s="84" t="str">
        <f>VLOOKUP(E42,VIP!$A$2:$O11476,2,0)</f>
        <v>DRBR24U</v>
      </c>
      <c r="G42" s="98" t="str">
        <f>VLOOKUP(E42,'LISTADO ATM'!$A$2:$B$894,2,0)</f>
        <v xml:space="preserve">ATM Club Banreservas I </v>
      </c>
      <c r="H42" s="98" t="str">
        <f>VLOOKUP(E42,VIP!$A$2:$O16396,7,FALSE)</f>
        <v>Si</v>
      </c>
      <c r="I42" s="98" t="str">
        <f>VLOOKUP(E42,VIP!$A$2:$O8361,8,FALSE)</f>
        <v>Si</v>
      </c>
      <c r="J42" s="98" t="str">
        <f>VLOOKUP(E42,VIP!$A$2:$O8311,8,FALSE)</f>
        <v>Si</v>
      </c>
      <c r="K42" s="98" t="str">
        <f>VLOOKUP(E42,VIP!$A$2:$O11885,6,0)</f>
        <v>NO</v>
      </c>
      <c r="L42" s="106" t="s">
        <v>2228</v>
      </c>
      <c r="M42" s="105" t="s">
        <v>2473</v>
      </c>
      <c r="N42" s="104" t="s">
        <v>2481</v>
      </c>
      <c r="O42" s="102" t="s">
        <v>2483</v>
      </c>
      <c r="P42" s="105"/>
      <c r="Q42" s="105" t="s">
        <v>2228</v>
      </c>
    </row>
    <row r="43" spans="1:17" ht="18" x14ac:dyDescent="0.25">
      <c r="A43" s="102" t="str">
        <f>VLOOKUP(E43,'LISTADO ATM'!$A$2:$C$895,3,0)</f>
        <v>DISTRITO NACIONAL</v>
      </c>
      <c r="B43" s="111">
        <v>335776868</v>
      </c>
      <c r="C43" s="103">
        <v>44226.569965277777</v>
      </c>
      <c r="D43" s="102" t="s">
        <v>2189</v>
      </c>
      <c r="E43" s="99">
        <v>979</v>
      </c>
      <c r="F43" s="84" t="str">
        <f>VLOOKUP(E43,VIP!$A$2:$O11511,2,0)</f>
        <v>DRBR979</v>
      </c>
      <c r="G43" s="98" t="str">
        <f>VLOOKUP(E43,'LISTADO ATM'!$A$2:$B$894,2,0)</f>
        <v xml:space="preserve">ATM Oficina Luperón I </v>
      </c>
      <c r="H43" s="98" t="str">
        <f>VLOOKUP(E43,VIP!$A$2:$O16431,7,FALSE)</f>
        <v>Si</v>
      </c>
      <c r="I43" s="98" t="str">
        <f>VLOOKUP(E43,VIP!$A$2:$O8396,8,FALSE)</f>
        <v>Si</v>
      </c>
      <c r="J43" s="98" t="str">
        <f>VLOOKUP(E43,VIP!$A$2:$O8346,8,FALSE)</f>
        <v>Si</v>
      </c>
      <c r="K43" s="98" t="str">
        <f>VLOOKUP(E43,VIP!$A$2:$O11920,6,0)</f>
        <v>NO</v>
      </c>
      <c r="L43" s="106" t="s">
        <v>2228</v>
      </c>
      <c r="M43" s="105" t="s">
        <v>2473</v>
      </c>
      <c r="N43" s="104" t="s">
        <v>2481</v>
      </c>
      <c r="O43" s="102" t="s">
        <v>2483</v>
      </c>
      <c r="P43" s="106"/>
      <c r="Q43" s="105" t="s">
        <v>2228</v>
      </c>
    </row>
    <row r="44" spans="1:17" ht="18" x14ac:dyDescent="0.25">
      <c r="A44" s="102" t="str">
        <f>VLOOKUP(E44,'LISTADO ATM'!$A$2:$C$895,3,0)</f>
        <v>DISTRITO NACIONAL</v>
      </c>
      <c r="B44" s="111">
        <v>335776461</v>
      </c>
      <c r="C44" s="103">
        <v>44225.756678240738</v>
      </c>
      <c r="D44" s="102" t="s">
        <v>2189</v>
      </c>
      <c r="E44" s="99">
        <v>443</v>
      </c>
      <c r="F44" s="84" t="str">
        <f>VLOOKUP(E44,VIP!$A$2:$O11475,2,0)</f>
        <v>DRBR443</v>
      </c>
      <c r="G44" s="98" t="str">
        <f>VLOOKUP(E44,'LISTADO ATM'!$A$2:$B$894,2,0)</f>
        <v xml:space="preserve">ATM Edificio San Rafael </v>
      </c>
      <c r="H44" s="98" t="str">
        <f>VLOOKUP(E44,VIP!$A$2:$O16395,7,FALSE)</f>
        <v>Si</v>
      </c>
      <c r="I44" s="98" t="str">
        <f>VLOOKUP(E44,VIP!$A$2:$O8360,8,FALSE)</f>
        <v>Si</v>
      </c>
      <c r="J44" s="98" t="str">
        <f>VLOOKUP(E44,VIP!$A$2:$O8310,8,FALSE)</f>
        <v>Si</v>
      </c>
      <c r="K44" s="98" t="str">
        <f>VLOOKUP(E44,VIP!$A$2:$O11884,6,0)</f>
        <v>NO</v>
      </c>
      <c r="L44" s="106" t="s">
        <v>2254</v>
      </c>
      <c r="M44" s="105" t="s">
        <v>2473</v>
      </c>
      <c r="N44" s="104" t="s">
        <v>2481</v>
      </c>
      <c r="O44" s="102" t="s">
        <v>2483</v>
      </c>
      <c r="P44" s="125"/>
      <c r="Q44" s="105" t="s">
        <v>2254</v>
      </c>
    </row>
    <row r="45" spans="1:17" ht="18" x14ac:dyDescent="0.25">
      <c r="A45" s="102" t="str">
        <f>VLOOKUP(E45,'LISTADO ATM'!$A$2:$C$895,3,0)</f>
        <v>DISTRITO NACIONAL</v>
      </c>
      <c r="B45" s="111">
        <v>335775954</v>
      </c>
      <c r="C45" s="103">
        <v>44225.513506944444</v>
      </c>
      <c r="D45" s="102" t="s">
        <v>2189</v>
      </c>
      <c r="E45" s="99">
        <v>611</v>
      </c>
      <c r="F45" s="84" t="str">
        <f>VLOOKUP(E45,VIP!$A$2:$O11473,2,0)</f>
        <v>DRBR611</v>
      </c>
      <c r="G45" s="98" t="str">
        <f>VLOOKUP(E45,'LISTADO ATM'!$A$2:$B$894,2,0)</f>
        <v xml:space="preserve">ATM DGII Sede Central </v>
      </c>
      <c r="H45" s="98" t="str">
        <f>VLOOKUP(E45,VIP!$A$2:$O16393,7,FALSE)</f>
        <v>Si</v>
      </c>
      <c r="I45" s="98" t="str">
        <f>VLOOKUP(E45,VIP!$A$2:$O8358,8,FALSE)</f>
        <v>Si</v>
      </c>
      <c r="J45" s="98" t="str">
        <f>VLOOKUP(E45,VIP!$A$2:$O8308,8,FALSE)</f>
        <v>Si</v>
      </c>
      <c r="K45" s="98" t="str">
        <f>VLOOKUP(E45,VIP!$A$2:$O11882,6,0)</f>
        <v>NO</v>
      </c>
      <c r="L45" s="106" t="s">
        <v>2254</v>
      </c>
      <c r="M45" s="105" t="s">
        <v>2473</v>
      </c>
      <c r="N45" s="104" t="s">
        <v>2481</v>
      </c>
      <c r="O45" s="102" t="s">
        <v>2483</v>
      </c>
      <c r="P45" s="125"/>
      <c r="Q45" s="105" t="s">
        <v>2254</v>
      </c>
    </row>
    <row r="46" spans="1:17" ht="18" x14ac:dyDescent="0.25">
      <c r="A46" s="102" t="str">
        <f>VLOOKUP(E46,'LISTADO ATM'!$A$2:$C$895,3,0)</f>
        <v>NORTE</v>
      </c>
      <c r="B46" s="111">
        <v>335776119</v>
      </c>
      <c r="C46" s="103">
        <v>44225.598298611112</v>
      </c>
      <c r="D46" s="102" t="s">
        <v>2190</v>
      </c>
      <c r="E46" s="99">
        <v>991</v>
      </c>
      <c r="F46" s="84" t="str">
        <f>VLOOKUP(E46,VIP!$A$2:$O11462,2,0)</f>
        <v>DRBR991</v>
      </c>
      <c r="G46" s="98" t="str">
        <f>VLOOKUP(E46,'LISTADO ATM'!$A$2:$B$894,2,0)</f>
        <v xml:space="preserve">ATM UNP Las Matas de Santa Cruz </v>
      </c>
      <c r="H46" s="98" t="str">
        <f>VLOOKUP(E46,VIP!$A$2:$O16382,7,FALSE)</f>
        <v>Si</v>
      </c>
      <c r="I46" s="98" t="str">
        <f>VLOOKUP(E46,VIP!$A$2:$O8347,8,FALSE)</f>
        <v>Si</v>
      </c>
      <c r="J46" s="98" t="str">
        <f>VLOOKUP(E46,VIP!$A$2:$O8297,8,FALSE)</f>
        <v>Si</v>
      </c>
      <c r="K46" s="98" t="str">
        <f>VLOOKUP(E46,VIP!$A$2:$O11871,6,0)</f>
        <v>NO</v>
      </c>
      <c r="L46" s="106" t="s">
        <v>2254</v>
      </c>
      <c r="M46" s="105" t="s">
        <v>2473</v>
      </c>
      <c r="N46" s="104" t="s">
        <v>2481</v>
      </c>
      <c r="O46" s="102" t="s">
        <v>2501</v>
      </c>
      <c r="P46" s="125"/>
      <c r="Q46" s="105" t="s">
        <v>2254</v>
      </c>
    </row>
    <row r="47" spans="1:17" ht="18" x14ac:dyDescent="0.25">
      <c r="A47" s="102" t="str">
        <f>VLOOKUP(E47,'LISTADO ATM'!$A$2:$C$895,3,0)</f>
        <v>DISTRITO NACIONAL</v>
      </c>
      <c r="B47" s="111">
        <v>335776893</v>
      </c>
      <c r="C47" s="103">
        <v>44226.626215277778</v>
      </c>
      <c r="D47" s="102" t="s">
        <v>2477</v>
      </c>
      <c r="E47" s="99">
        <v>21</v>
      </c>
      <c r="F47" s="84" t="str">
        <f>VLOOKUP(E47,VIP!$A$2:$O11524,2,0)</f>
        <v>DRBR021</v>
      </c>
      <c r="G47" s="98" t="str">
        <f>VLOOKUP(E47,'LISTADO ATM'!$A$2:$B$894,2,0)</f>
        <v xml:space="preserve">ATM Oficina Mella </v>
      </c>
      <c r="H47" s="98" t="str">
        <f>VLOOKUP(E47,VIP!$A$2:$O16444,7,FALSE)</f>
        <v>Si</v>
      </c>
      <c r="I47" s="98" t="str">
        <f>VLOOKUP(E47,VIP!$A$2:$O8409,8,FALSE)</f>
        <v>No</v>
      </c>
      <c r="J47" s="98" t="str">
        <f>VLOOKUP(E47,VIP!$A$2:$O8359,8,FALSE)</f>
        <v>No</v>
      </c>
      <c r="K47" s="98" t="str">
        <f>VLOOKUP(E47,VIP!$A$2:$O11933,6,0)</f>
        <v>NO</v>
      </c>
      <c r="L47" s="106" t="s">
        <v>2466</v>
      </c>
      <c r="M47" s="105" t="s">
        <v>2473</v>
      </c>
      <c r="N47" s="104" t="s">
        <v>2481</v>
      </c>
      <c r="O47" s="102" t="s">
        <v>2482</v>
      </c>
      <c r="P47" s="106"/>
      <c r="Q47" s="105" t="s">
        <v>2466</v>
      </c>
    </row>
    <row r="48" spans="1:17" ht="18" x14ac:dyDescent="0.25">
      <c r="A48" s="102" t="str">
        <f>VLOOKUP(E48,'LISTADO ATM'!$A$2:$C$895,3,0)</f>
        <v>DISTRITO NACIONAL</v>
      </c>
      <c r="B48" s="111">
        <v>335776950</v>
      </c>
      <c r="C48" s="103">
        <v>44226.700995370367</v>
      </c>
      <c r="D48" s="102" t="s">
        <v>2477</v>
      </c>
      <c r="E48" s="99">
        <v>281</v>
      </c>
      <c r="F48" s="84" t="str">
        <f>VLOOKUP(E48,VIP!$A$2:$O11553,2,0)</f>
        <v>DRBR737</v>
      </c>
      <c r="G48" s="98" t="str">
        <f>VLOOKUP(E48,'LISTADO ATM'!$A$2:$B$894,2,0)</f>
        <v xml:space="preserve">ATM S/M Pola Independencia </v>
      </c>
      <c r="H48" s="98" t="str">
        <f>VLOOKUP(E48,VIP!$A$2:$O16473,7,FALSE)</f>
        <v>Si</v>
      </c>
      <c r="I48" s="98" t="str">
        <f>VLOOKUP(E48,VIP!$A$2:$O8438,8,FALSE)</f>
        <v>Si</v>
      </c>
      <c r="J48" s="98" t="str">
        <f>VLOOKUP(E48,VIP!$A$2:$O8388,8,FALSE)</f>
        <v>Si</v>
      </c>
      <c r="K48" s="98" t="str">
        <f>VLOOKUP(E48,VIP!$A$2:$O11962,6,0)</f>
        <v>NO</v>
      </c>
      <c r="L48" s="106" t="s">
        <v>2466</v>
      </c>
      <c r="M48" s="105" t="s">
        <v>2473</v>
      </c>
      <c r="N48" s="104" t="s">
        <v>2481</v>
      </c>
      <c r="O48" s="102" t="s">
        <v>2482</v>
      </c>
      <c r="P48" s="121"/>
      <c r="Q48" s="105" t="s">
        <v>2466</v>
      </c>
    </row>
    <row r="49" spans="1:17" ht="18" x14ac:dyDescent="0.25">
      <c r="A49" s="102" t="str">
        <f>VLOOKUP(E49,'LISTADO ATM'!$A$2:$C$895,3,0)</f>
        <v>ESTE</v>
      </c>
      <c r="B49" s="111">
        <v>335776897</v>
      </c>
      <c r="C49" s="103">
        <v>44226.638298611113</v>
      </c>
      <c r="D49" s="102" t="s">
        <v>2477</v>
      </c>
      <c r="E49" s="99">
        <v>386</v>
      </c>
      <c r="F49" s="84" t="str">
        <f>VLOOKUP(E49,VIP!$A$2:$O11527,2,0)</f>
        <v>DRBR386</v>
      </c>
      <c r="G49" s="98" t="str">
        <f>VLOOKUP(E49,'LISTADO ATM'!$A$2:$B$894,2,0)</f>
        <v xml:space="preserve">ATM Plaza Verón II </v>
      </c>
      <c r="H49" s="98" t="str">
        <f>VLOOKUP(E49,VIP!$A$2:$O16447,7,FALSE)</f>
        <v>Si</v>
      </c>
      <c r="I49" s="98" t="str">
        <f>VLOOKUP(E49,VIP!$A$2:$O8412,8,FALSE)</f>
        <v>Si</v>
      </c>
      <c r="J49" s="98" t="str">
        <f>VLOOKUP(E49,VIP!$A$2:$O8362,8,FALSE)</f>
        <v>Si</v>
      </c>
      <c r="K49" s="98" t="str">
        <f>VLOOKUP(E49,VIP!$A$2:$O11936,6,0)</f>
        <v>NO</v>
      </c>
      <c r="L49" s="106" t="s">
        <v>2466</v>
      </c>
      <c r="M49" s="105" t="s">
        <v>2473</v>
      </c>
      <c r="N49" s="104" t="s">
        <v>2481</v>
      </c>
      <c r="O49" s="102" t="s">
        <v>2482</v>
      </c>
      <c r="P49" s="106"/>
      <c r="Q49" s="105" t="s">
        <v>2466</v>
      </c>
    </row>
    <row r="50" spans="1:17" ht="18" x14ac:dyDescent="0.25">
      <c r="A50" s="102" t="str">
        <f>VLOOKUP(E50,'LISTADO ATM'!$A$2:$C$895,3,0)</f>
        <v>DISTRITO NACIONAL</v>
      </c>
      <c r="B50" s="111">
        <v>335776644</v>
      </c>
      <c r="C50" s="103">
        <v>44226.406180555554</v>
      </c>
      <c r="D50" s="102" t="s">
        <v>2494</v>
      </c>
      <c r="E50" s="99">
        <v>527</v>
      </c>
      <c r="F50" s="84" t="str">
        <f>VLOOKUP(E50,VIP!$A$2:$O11481,2,0)</f>
        <v>DRBR527</v>
      </c>
      <c r="G50" s="98" t="str">
        <f>VLOOKUP(E50,'LISTADO ATM'!$A$2:$B$894,2,0)</f>
        <v>ATM Oficina Zona Oriental II</v>
      </c>
      <c r="H50" s="98" t="str">
        <f>VLOOKUP(E50,VIP!$A$2:$O16401,7,FALSE)</f>
        <v>Si</v>
      </c>
      <c r="I50" s="98" t="str">
        <f>VLOOKUP(E50,VIP!$A$2:$O8366,8,FALSE)</f>
        <v>Si</v>
      </c>
      <c r="J50" s="98" t="str">
        <f>VLOOKUP(E50,VIP!$A$2:$O8316,8,FALSE)</f>
        <v>Si</v>
      </c>
      <c r="K50" s="98" t="str">
        <f>VLOOKUP(E50,VIP!$A$2:$O11890,6,0)</f>
        <v>SI</v>
      </c>
      <c r="L50" s="106" t="s">
        <v>2466</v>
      </c>
      <c r="M50" s="105" t="s">
        <v>2473</v>
      </c>
      <c r="N50" s="104" t="s">
        <v>2481</v>
      </c>
      <c r="O50" s="102" t="s">
        <v>2495</v>
      </c>
      <c r="P50" s="105"/>
      <c r="Q50" s="105" t="s">
        <v>2466</v>
      </c>
    </row>
    <row r="51" spans="1:17" ht="18" x14ac:dyDescent="0.25">
      <c r="A51" s="102" t="str">
        <f>VLOOKUP(E51,'LISTADO ATM'!$A$2:$C$895,3,0)</f>
        <v>SUR</v>
      </c>
      <c r="B51" s="111">
        <v>335776572</v>
      </c>
      <c r="C51" s="103">
        <v>44226.303518518522</v>
      </c>
      <c r="D51" s="102" t="s">
        <v>2477</v>
      </c>
      <c r="E51" s="99">
        <v>537</v>
      </c>
      <c r="F51" s="84" t="str">
        <f>VLOOKUP(E51,VIP!$A$2:$O11464,2,0)</f>
        <v>DRBR537</v>
      </c>
      <c r="G51" s="98" t="str">
        <f>VLOOKUP(E51,'LISTADO ATM'!$A$2:$B$894,2,0)</f>
        <v xml:space="preserve">ATM Estación Texaco Enriquillo (Barahona) </v>
      </c>
      <c r="H51" s="98" t="str">
        <f>VLOOKUP(E51,VIP!$A$2:$O16384,7,FALSE)</f>
        <v>Si</v>
      </c>
      <c r="I51" s="98" t="str">
        <f>VLOOKUP(E51,VIP!$A$2:$O8349,8,FALSE)</f>
        <v>Si</v>
      </c>
      <c r="J51" s="98" t="str">
        <f>VLOOKUP(E51,VIP!$A$2:$O8299,8,FALSE)</f>
        <v>Si</v>
      </c>
      <c r="K51" s="98" t="str">
        <f>VLOOKUP(E51,VIP!$A$2:$O11873,6,0)</f>
        <v>NO</v>
      </c>
      <c r="L51" s="106" t="s">
        <v>2466</v>
      </c>
      <c r="M51" s="105" t="s">
        <v>2473</v>
      </c>
      <c r="N51" s="104" t="s">
        <v>2481</v>
      </c>
      <c r="O51" s="102" t="s">
        <v>2482</v>
      </c>
      <c r="P51" s="105"/>
      <c r="Q51" s="105" t="s">
        <v>2466</v>
      </c>
    </row>
    <row r="52" spans="1:17" ht="18" x14ac:dyDescent="0.25">
      <c r="A52" s="102" t="str">
        <f>VLOOKUP(E52,'LISTADO ATM'!$A$2:$C$895,3,0)</f>
        <v>DISTRITO NACIONAL</v>
      </c>
      <c r="B52" s="111">
        <v>335776632</v>
      </c>
      <c r="C52" s="103">
        <v>44226.398784722223</v>
      </c>
      <c r="D52" s="102" t="s">
        <v>2477</v>
      </c>
      <c r="E52" s="99">
        <v>769</v>
      </c>
      <c r="F52" s="84" t="str">
        <f>VLOOKUP(E52,VIP!$A$2:$O11478,2,0)</f>
        <v>DRBR769</v>
      </c>
      <c r="G52" s="98" t="str">
        <f>VLOOKUP(E52,'LISTADO ATM'!$A$2:$B$894,2,0)</f>
        <v>ATM UNP Pablo Mella Morales</v>
      </c>
      <c r="H52" s="98" t="str">
        <f>VLOOKUP(E52,VIP!$A$2:$O16398,7,FALSE)</f>
        <v>Si</v>
      </c>
      <c r="I52" s="98" t="str">
        <f>VLOOKUP(E52,VIP!$A$2:$O8363,8,FALSE)</f>
        <v>Si</v>
      </c>
      <c r="J52" s="98" t="str">
        <f>VLOOKUP(E52,VIP!$A$2:$O8313,8,FALSE)</f>
        <v>Si</v>
      </c>
      <c r="K52" s="98" t="str">
        <f>VLOOKUP(E52,VIP!$A$2:$O11887,6,0)</f>
        <v>NO</v>
      </c>
      <c r="L52" s="106" t="s">
        <v>2466</v>
      </c>
      <c r="M52" s="105" t="s">
        <v>2473</v>
      </c>
      <c r="N52" s="104" t="s">
        <v>2481</v>
      </c>
      <c r="O52" s="102" t="s">
        <v>2482</v>
      </c>
      <c r="P52" s="105"/>
      <c r="Q52" s="105" t="s">
        <v>2466</v>
      </c>
    </row>
    <row r="53" spans="1:17" ht="18" x14ac:dyDescent="0.25">
      <c r="A53" s="102" t="str">
        <f>VLOOKUP(E53,'LISTADO ATM'!$A$2:$C$895,3,0)</f>
        <v>DISTRITO NACIONAL</v>
      </c>
      <c r="B53" s="111">
        <v>335776938</v>
      </c>
      <c r="C53" s="103">
        <v>44226.694039351853</v>
      </c>
      <c r="D53" s="102" t="s">
        <v>2477</v>
      </c>
      <c r="E53" s="99">
        <v>918</v>
      </c>
      <c r="F53" s="84" t="str">
        <f>VLOOKUP(E53,VIP!$A$2:$O11556,2,0)</f>
        <v>DRBR918</v>
      </c>
      <c r="G53" s="98" t="str">
        <f>VLOOKUP(E53,'LISTADO ATM'!$A$2:$B$894,2,0)</f>
        <v xml:space="preserve">ATM S/M Liverpool de la Jacobo Majluta </v>
      </c>
      <c r="H53" s="98" t="str">
        <f>VLOOKUP(E53,VIP!$A$2:$O16476,7,FALSE)</f>
        <v>Si</v>
      </c>
      <c r="I53" s="98" t="str">
        <f>VLOOKUP(E53,VIP!$A$2:$O8441,8,FALSE)</f>
        <v>Si</v>
      </c>
      <c r="J53" s="98" t="str">
        <f>VLOOKUP(E53,VIP!$A$2:$O8391,8,FALSE)</f>
        <v>Si</v>
      </c>
      <c r="K53" s="98" t="str">
        <f>VLOOKUP(E53,VIP!$A$2:$O11965,6,0)</f>
        <v>NO</v>
      </c>
      <c r="L53" s="106" t="s">
        <v>2466</v>
      </c>
      <c r="M53" s="105" t="s">
        <v>2473</v>
      </c>
      <c r="N53" s="104" t="s">
        <v>2481</v>
      </c>
      <c r="O53" s="102" t="s">
        <v>2482</v>
      </c>
      <c r="P53" s="121"/>
      <c r="Q53" s="105" t="s">
        <v>2466</v>
      </c>
    </row>
    <row r="54" spans="1:17" ht="18" x14ac:dyDescent="0.25">
      <c r="A54" s="102" t="str">
        <f>VLOOKUP(E54,'LISTADO ATM'!$A$2:$C$895,3,0)</f>
        <v>DISTRITO NACIONAL</v>
      </c>
      <c r="B54" s="111">
        <v>335776780</v>
      </c>
      <c r="C54" s="103">
        <v>44226.502465277779</v>
      </c>
      <c r="D54" s="102" t="s">
        <v>2477</v>
      </c>
      <c r="E54" s="99">
        <v>2</v>
      </c>
      <c r="F54" s="84" t="str">
        <f>VLOOKUP(E54,VIP!$A$2:$O11503,2,0)</f>
        <v>DRBR002</v>
      </c>
      <c r="G54" s="98" t="str">
        <f>VLOOKUP(E54,'LISTADO ATM'!$A$2:$B$894,2,0)</f>
        <v>ATM Autoservicio Padre Castellano</v>
      </c>
      <c r="H54" s="98" t="str">
        <f>VLOOKUP(E54,VIP!$A$2:$O16423,7,FALSE)</f>
        <v>Si</v>
      </c>
      <c r="I54" s="98" t="str">
        <f>VLOOKUP(E54,VIP!$A$2:$O8388,8,FALSE)</f>
        <v>Si</v>
      </c>
      <c r="J54" s="98" t="str">
        <f>VLOOKUP(E54,VIP!$A$2:$O8338,8,FALSE)</f>
        <v>Si</v>
      </c>
      <c r="K54" s="98" t="str">
        <f>VLOOKUP(E54,VIP!$A$2:$O11912,6,0)</f>
        <v>NO</v>
      </c>
      <c r="L54" s="106" t="s">
        <v>2430</v>
      </c>
      <c r="M54" s="105" t="s">
        <v>2473</v>
      </c>
      <c r="N54" s="104" t="s">
        <v>2481</v>
      </c>
      <c r="O54" s="102" t="s">
        <v>2482</v>
      </c>
      <c r="P54" s="106"/>
      <c r="Q54" s="105" t="s">
        <v>2430</v>
      </c>
    </row>
    <row r="55" spans="1:17" ht="18" x14ac:dyDescent="0.25">
      <c r="A55" s="102" t="str">
        <f>VLOOKUP(E55,'LISTADO ATM'!$A$2:$C$895,3,0)</f>
        <v>DISTRITO NACIONAL</v>
      </c>
      <c r="B55" s="111">
        <v>335776889</v>
      </c>
      <c r="C55" s="103">
        <v>44226.593773148146</v>
      </c>
      <c r="D55" s="102" t="s">
        <v>2477</v>
      </c>
      <c r="E55" s="99">
        <v>14</v>
      </c>
      <c r="F55" s="84" t="str">
        <f>VLOOKUP(E55,VIP!$A$2:$O11521,2,0)</f>
        <v>DRBR014</v>
      </c>
      <c r="G55" s="98" t="str">
        <f>VLOOKUP(E55,'LISTADO ATM'!$A$2:$B$894,2,0)</f>
        <v xml:space="preserve">ATM Oficina Aeropuerto Las Américas I </v>
      </c>
      <c r="H55" s="98" t="str">
        <f>VLOOKUP(E55,VIP!$A$2:$O16441,7,FALSE)</f>
        <v>Si</v>
      </c>
      <c r="I55" s="98" t="str">
        <f>VLOOKUP(E55,VIP!$A$2:$O8406,8,FALSE)</f>
        <v>Si</v>
      </c>
      <c r="J55" s="98" t="str">
        <f>VLOOKUP(E55,VIP!$A$2:$O8356,8,FALSE)</f>
        <v>Si</v>
      </c>
      <c r="K55" s="98" t="str">
        <f>VLOOKUP(E55,VIP!$A$2:$O11930,6,0)</f>
        <v>NO</v>
      </c>
      <c r="L55" s="106" t="s">
        <v>2430</v>
      </c>
      <c r="M55" s="105" t="s">
        <v>2473</v>
      </c>
      <c r="N55" s="104" t="s">
        <v>2481</v>
      </c>
      <c r="O55" s="102" t="s">
        <v>2482</v>
      </c>
      <c r="P55" s="106"/>
      <c r="Q55" s="105" t="s">
        <v>2430</v>
      </c>
    </row>
    <row r="56" spans="1:17" ht="18" x14ac:dyDescent="0.25">
      <c r="A56" s="102" t="str">
        <f>VLOOKUP(E56,'LISTADO ATM'!$A$2:$C$895,3,0)</f>
        <v>DISTRITO NACIONAL</v>
      </c>
      <c r="B56" s="111">
        <v>335775838</v>
      </c>
      <c r="C56" s="103">
        <v>44225.474317129629</v>
      </c>
      <c r="D56" s="102" t="s">
        <v>2477</v>
      </c>
      <c r="E56" s="99">
        <v>24</v>
      </c>
      <c r="F56" s="84" t="str">
        <f>VLOOKUP(E56,VIP!$A$2:$O11481,2,0)</f>
        <v>DRBR024</v>
      </c>
      <c r="G56" s="98" t="str">
        <f>VLOOKUP(E56,'LISTADO ATM'!$A$2:$B$894,2,0)</f>
        <v xml:space="preserve">ATM Oficina Eusebio Manzueta </v>
      </c>
      <c r="H56" s="98" t="str">
        <f>VLOOKUP(E56,VIP!$A$2:$O16401,7,FALSE)</f>
        <v>No</v>
      </c>
      <c r="I56" s="98" t="str">
        <f>VLOOKUP(E56,VIP!$A$2:$O8366,8,FALSE)</f>
        <v>No</v>
      </c>
      <c r="J56" s="98" t="str">
        <f>VLOOKUP(E56,VIP!$A$2:$O8316,8,FALSE)</f>
        <v>No</v>
      </c>
      <c r="K56" s="98" t="str">
        <f>VLOOKUP(E56,VIP!$A$2:$O11890,6,0)</f>
        <v>NO</v>
      </c>
      <c r="L56" s="106" t="s">
        <v>2430</v>
      </c>
      <c r="M56" s="105" t="s">
        <v>2473</v>
      </c>
      <c r="N56" s="104" t="s">
        <v>2481</v>
      </c>
      <c r="O56" s="102" t="s">
        <v>2482</v>
      </c>
      <c r="P56" s="125"/>
      <c r="Q56" s="105" t="s">
        <v>2430</v>
      </c>
    </row>
    <row r="57" spans="1:17" ht="18" x14ac:dyDescent="0.25">
      <c r="A57" s="102" t="str">
        <f>VLOOKUP(E57,'LISTADO ATM'!$A$2:$C$895,3,0)</f>
        <v>SUR</v>
      </c>
      <c r="B57" s="111">
        <v>335775478</v>
      </c>
      <c r="C57" s="103">
        <v>44225.378657407404</v>
      </c>
      <c r="D57" s="102" t="s">
        <v>2477</v>
      </c>
      <c r="E57" s="99">
        <v>44</v>
      </c>
      <c r="F57" s="84" t="str">
        <f>VLOOKUP(E57,VIP!$A$2:$O11465,2,0)</f>
        <v>DRBR044</v>
      </c>
      <c r="G57" s="98" t="str">
        <f>VLOOKUP(E57,'LISTADO ATM'!$A$2:$B$894,2,0)</f>
        <v xml:space="preserve">ATM Oficina Pedernales </v>
      </c>
      <c r="H57" s="98" t="str">
        <f>VLOOKUP(E57,VIP!$A$2:$O16385,7,FALSE)</f>
        <v>Si</v>
      </c>
      <c r="I57" s="98" t="str">
        <f>VLOOKUP(E57,VIP!$A$2:$O8350,8,FALSE)</f>
        <v>Si</v>
      </c>
      <c r="J57" s="98" t="str">
        <f>VLOOKUP(E57,VIP!$A$2:$O8300,8,FALSE)</f>
        <v>Si</v>
      </c>
      <c r="K57" s="98" t="str">
        <f>VLOOKUP(E57,VIP!$A$2:$O11874,6,0)</f>
        <v>SI</v>
      </c>
      <c r="L57" s="106" t="s">
        <v>2430</v>
      </c>
      <c r="M57" s="105" t="s">
        <v>2473</v>
      </c>
      <c r="N57" s="104" t="s">
        <v>2481</v>
      </c>
      <c r="O57" s="102" t="s">
        <v>2482</v>
      </c>
      <c r="P57" s="125"/>
      <c r="Q57" s="105" t="s">
        <v>2430</v>
      </c>
    </row>
    <row r="58" spans="1:17" ht="18" x14ac:dyDescent="0.25">
      <c r="A58" s="102" t="str">
        <f>VLOOKUP(E58,'LISTADO ATM'!$A$2:$C$895,3,0)</f>
        <v>ESTE</v>
      </c>
      <c r="B58" s="111">
        <v>335776898</v>
      </c>
      <c r="C58" s="103">
        <v>44226.640381944446</v>
      </c>
      <c r="D58" s="102" t="s">
        <v>2477</v>
      </c>
      <c r="E58" s="99">
        <v>104</v>
      </c>
      <c r="F58" s="84" t="str">
        <f>VLOOKUP(E58,VIP!$A$2:$O11528,2,0)</f>
        <v>DRBR104</v>
      </c>
      <c r="G58" s="98" t="str">
        <f>VLOOKUP(E58,'LISTADO ATM'!$A$2:$B$894,2,0)</f>
        <v xml:space="preserve">ATM Jumbo Higuey </v>
      </c>
      <c r="H58" s="98" t="str">
        <f>VLOOKUP(E58,VIP!$A$2:$O16448,7,FALSE)</f>
        <v>Si</v>
      </c>
      <c r="I58" s="98" t="str">
        <f>VLOOKUP(E58,VIP!$A$2:$O8413,8,FALSE)</f>
        <v>Si</v>
      </c>
      <c r="J58" s="98" t="str">
        <f>VLOOKUP(E58,VIP!$A$2:$O8363,8,FALSE)</f>
        <v>Si</v>
      </c>
      <c r="K58" s="98" t="str">
        <f>VLOOKUP(E58,VIP!$A$2:$O11937,6,0)</f>
        <v>NO</v>
      </c>
      <c r="L58" s="106" t="s">
        <v>2430</v>
      </c>
      <c r="M58" s="105" t="s">
        <v>2473</v>
      </c>
      <c r="N58" s="104" t="s">
        <v>2481</v>
      </c>
      <c r="O58" s="102" t="s">
        <v>2482</v>
      </c>
      <c r="P58" s="106"/>
      <c r="Q58" s="105" t="s">
        <v>2430</v>
      </c>
    </row>
    <row r="59" spans="1:17" ht="18" x14ac:dyDescent="0.25">
      <c r="A59" s="102" t="str">
        <f>VLOOKUP(E59,'LISTADO ATM'!$A$2:$C$895,3,0)</f>
        <v>SUR</v>
      </c>
      <c r="B59" s="111">
        <v>335776899</v>
      </c>
      <c r="C59" s="103">
        <v>44226.641631944447</v>
      </c>
      <c r="D59" s="102" t="s">
        <v>2477</v>
      </c>
      <c r="E59" s="99">
        <v>252</v>
      </c>
      <c r="F59" s="84" t="str">
        <f>VLOOKUP(E59,VIP!$A$2:$O11529,2,0)</f>
        <v>DRBR252</v>
      </c>
      <c r="G59" s="98" t="str">
        <f>VLOOKUP(E59,'LISTADO ATM'!$A$2:$B$894,2,0)</f>
        <v xml:space="preserve">ATM Banco Agrícola (Barahona) </v>
      </c>
      <c r="H59" s="98" t="str">
        <f>VLOOKUP(E59,VIP!$A$2:$O16449,7,FALSE)</f>
        <v>Si</v>
      </c>
      <c r="I59" s="98" t="str">
        <f>VLOOKUP(E59,VIP!$A$2:$O8414,8,FALSE)</f>
        <v>Si</v>
      </c>
      <c r="J59" s="98" t="str">
        <f>VLOOKUP(E59,VIP!$A$2:$O8364,8,FALSE)</f>
        <v>Si</v>
      </c>
      <c r="K59" s="98" t="str">
        <f>VLOOKUP(E59,VIP!$A$2:$O11938,6,0)</f>
        <v>NO</v>
      </c>
      <c r="L59" s="106" t="s">
        <v>2430</v>
      </c>
      <c r="M59" s="105" t="s">
        <v>2473</v>
      </c>
      <c r="N59" s="104" t="s">
        <v>2481</v>
      </c>
      <c r="O59" s="102" t="s">
        <v>2482</v>
      </c>
      <c r="P59" s="106"/>
      <c r="Q59" s="105" t="s">
        <v>2430</v>
      </c>
    </row>
    <row r="60" spans="1:17" ht="18" x14ac:dyDescent="0.25">
      <c r="A60" s="102" t="str">
        <f>VLOOKUP(E60,'LISTADO ATM'!$A$2:$C$895,3,0)</f>
        <v>DISTRITO NACIONAL</v>
      </c>
      <c r="B60" s="111">
        <v>335776522</v>
      </c>
      <c r="C60" s="103">
        <v>44225.89570601852</v>
      </c>
      <c r="D60" s="102" t="s">
        <v>2494</v>
      </c>
      <c r="E60" s="99">
        <v>354</v>
      </c>
      <c r="F60" s="84" t="str">
        <f>VLOOKUP(E60,VIP!$A$2:$O11484,2,0)</f>
        <v>DRBR354</v>
      </c>
      <c r="G60" s="98" t="str">
        <f>VLOOKUP(E60,'LISTADO ATM'!$A$2:$B$894,2,0)</f>
        <v xml:space="preserve">ATM Oficina Núñez de Cáceres II </v>
      </c>
      <c r="H60" s="98" t="str">
        <f>VLOOKUP(E60,VIP!$A$2:$O16404,7,FALSE)</f>
        <v>Si</v>
      </c>
      <c r="I60" s="98" t="str">
        <f>VLOOKUP(E60,VIP!$A$2:$O8369,8,FALSE)</f>
        <v>Si</v>
      </c>
      <c r="J60" s="98" t="str">
        <f>VLOOKUP(E60,VIP!$A$2:$O8319,8,FALSE)</f>
        <v>Si</v>
      </c>
      <c r="K60" s="98" t="str">
        <f>VLOOKUP(E60,VIP!$A$2:$O11893,6,0)</f>
        <v>NO</v>
      </c>
      <c r="L60" s="106" t="s">
        <v>2430</v>
      </c>
      <c r="M60" s="105" t="s">
        <v>2473</v>
      </c>
      <c r="N60" s="104" t="s">
        <v>2481</v>
      </c>
      <c r="O60" s="102" t="s">
        <v>2495</v>
      </c>
      <c r="P60" s="125"/>
      <c r="Q60" s="105" t="s">
        <v>2430</v>
      </c>
    </row>
    <row r="61" spans="1:17" ht="18" x14ac:dyDescent="0.25">
      <c r="A61" s="102" t="str">
        <f>VLOOKUP(E61,'LISTADO ATM'!$A$2:$C$895,3,0)</f>
        <v>DISTRITO NACIONAL</v>
      </c>
      <c r="B61" s="111">
        <v>335776894</v>
      </c>
      <c r="C61" s="103">
        <v>44226.63484953704</v>
      </c>
      <c r="D61" s="102" t="s">
        <v>2477</v>
      </c>
      <c r="E61" s="99">
        <v>387</v>
      </c>
      <c r="F61" s="84" t="str">
        <f>VLOOKUP(E61,VIP!$A$2:$O11525,2,0)</f>
        <v>DRBR387</v>
      </c>
      <c r="G61" s="98" t="str">
        <f>VLOOKUP(E61,'LISTADO ATM'!$A$2:$B$894,2,0)</f>
        <v xml:space="preserve">ATM S/M La Cadena San Vicente de Paul </v>
      </c>
      <c r="H61" s="98" t="str">
        <f>VLOOKUP(E61,VIP!$A$2:$O16445,7,FALSE)</f>
        <v>Si</v>
      </c>
      <c r="I61" s="98" t="str">
        <f>VLOOKUP(E61,VIP!$A$2:$O8410,8,FALSE)</f>
        <v>Si</v>
      </c>
      <c r="J61" s="98" t="str">
        <f>VLOOKUP(E61,VIP!$A$2:$O8360,8,FALSE)</f>
        <v>Si</v>
      </c>
      <c r="K61" s="98" t="str">
        <f>VLOOKUP(E61,VIP!$A$2:$O11934,6,0)</f>
        <v>NO</v>
      </c>
      <c r="L61" s="106" t="s">
        <v>2430</v>
      </c>
      <c r="M61" s="105" t="s">
        <v>2473</v>
      </c>
      <c r="N61" s="104" t="s">
        <v>2481</v>
      </c>
      <c r="O61" s="102" t="s">
        <v>2482</v>
      </c>
      <c r="P61" s="106"/>
      <c r="Q61" s="105" t="s">
        <v>2430</v>
      </c>
    </row>
    <row r="62" spans="1:17" ht="18" x14ac:dyDescent="0.25">
      <c r="A62" s="102" t="str">
        <f>VLOOKUP(E62,'LISTADO ATM'!$A$2:$C$895,3,0)</f>
        <v>DISTRITO NACIONAL</v>
      </c>
      <c r="B62" s="111">
        <v>335776887</v>
      </c>
      <c r="C62" s="103">
        <v>44226.591307870367</v>
      </c>
      <c r="D62" s="102" t="s">
        <v>2477</v>
      </c>
      <c r="E62" s="99">
        <v>394</v>
      </c>
      <c r="F62" s="84" t="str">
        <f>VLOOKUP(E62,VIP!$A$2:$O11520,2,0)</f>
        <v>DRBR394</v>
      </c>
      <c r="G62" s="98" t="str">
        <f>VLOOKUP(E62,'LISTADO ATM'!$A$2:$B$894,2,0)</f>
        <v xml:space="preserve">ATM Multicentro La Sirena Luperón </v>
      </c>
      <c r="H62" s="98" t="str">
        <f>VLOOKUP(E62,VIP!$A$2:$O16440,7,FALSE)</f>
        <v>Si</v>
      </c>
      <c r="I62" s="98" t="str">
        <f>VLOOKUP(E62,VIP!$A$2:$O8405,8,FALSE)</f>
        <v>Si</v>
      </c>
      <c r="J62" s="98" t="str">
        <f>VLOOKUP(E62,VIP!$A$2:$O8355,8,FALSE)</f>
        <v>Si</v>
      </c>
      <c r="K62" s="98" t="str">
        <f>VLOOKUP(E62,VIP!$A$2:$O11929,6,0)</f>
        <v>NO</v>
      </c>
      <c r="L62" s="106" t="s">
        <v>2430</v>
      </c>
      <c r="M62" s="105" t="s">
        <v>2473</v>
      </c>
      <c r="N62" s="104" t="s">
        <v>2481</v>
      </c>
      <c r="O62" s="102" t="s">
        <v>2482</v>
      </c>
      <c r="P62" s="106"/>
      <c r="Q62" s="105" t="s">
        <v>2430</v>
      </c>
    </row>
    <row r="63" spans="1:17" ht="18" x14ac:dyDescent="0.25">
      <c r="A63" s="102" t="str">
        <f>VLOOKUP(E63,'LISTADO ATM'!$A$2:$C$895,3,0)</f>
        <v>DISTRITO NACIONAL</v>
      </c>
      <c r="B63" s="111">
        <v>335776956</v>
      </c>
      <c r="C63" s="103">
        <v>44226.712766203702</v>
      </c>
      <c r="D63" s="102" t="s">
        <v>2477</v>
      </c>
      <c r="E63" s="99">
        <v>422</v>
      </c>
      <c r="F63" s="84" t="str">
        <f>VLOOKUP(E63,VIP!$A$2:$O11548,2,0)</f>
        <v>DRBR422</v>
      </c>
      <c r="G63" s="98" t="str">
        <f>VLOOKUP(E63,'LISTADO ATM'!$A$2:$B$894,2,0)</f>
        <v xml:space="preserve">ATM Olé Manoguayabo </v>
      </c>
      <c r="H63" s="98" t="str">
        <f>VLOOKUP(E63,VIP!$A$2:$O16468,7,FALSE)</f>
        <v>Si</v>
      </c>
      <c r="I63" s="98" t="str">
        <f>VLOOKUP(E63,VIP!$A$2:$O8433,8,FALSE)</f>
        <v>Si</v>
      </c>
      <c r="J63" s="98" t="str">
        <f>VLOOKUP(E63,VIP!$A$2:$O8383,8,FALSE)</f>
        <v>Si</v>
      </c>
      <c r="K63" s="98" t="str">
        <f>VLOOKUP(E63,VIP!$A$2:$O11957,6,0)</f>
        <v>NO</v>
      </c>
      <c r="L63" s="106" t="s">
        <v>2430</v>
      </c>
      <c r="M63" s="105" t="s">
        <v>2473</v>
      </c>
      <c r="N63" s="104" t="s">
        <v>2481</v>
      </c>
      <c r="O63" s="102" t="s">
        <v>2482</v>
      </c>
      <c r="P63" s="121"/>
      <c r="Q63" s="105" t="s">
        <v>2430</v>
      </c>
    </row>
    <row r="64" spans="1:17" ht="18" x14ac:dyDescent="0.25">
      <c r="A64" s="102" t="str">
        <f>VLOOKUP(E64,'LISTADO ATM'!$A$2:$C$895,3,0)</f>
        <v>DISTRITO NACIONAL</v>
      </c>
      <c r="B64" s="111">
        <v>335776958</v>
      </c>
      <c r="C64" s="103">
        <v>44226.715057870373</v>
      </c>
      <c r="D64" s="102" t="s">
        <v>2477</v>
      </c>
      <c r="E64" s="99">
        <v>441</v>
      </c>
      <c r="F64" s="84" t="str">
        <f>VLOOKUP(E64,VIP!$A$2:$O11546,2,0)</f>
        <v>DRBR441</v>
      </c>
      <c r="G64" s="98" t="str">
        <f>VLOOKUP(E64,'LISTADO ATM'!$A$2:$B$894,2,0)</f>
        <v>ATM Estacion de Servicio Romulo Betancour</v>
      </c>
      <c r="H64" s="98" t="str">
        <f>VLOOKUP(E64,VIP!$A$2:$O16466,7,FALSE)</f>
        <v>NO</v>
      </c>
      <c r="I64" s="98" t="str">
        <f>VLOOKUP(E64,VIP!$A$2:$O8431,8,FALSE)</f>
        <v>NO</v>
      </c>
      <c r="J64" s="98" t="str">
        <f>VLOOKUP(E64,VIP!$A$2:$O8381,8,FALSE)</f>
        <v>NO</v>
      </c>
      <c r="K64" s="98" t="str">
        <f>VLOOKUP(E64,VIP!$A$2:$O11955,6,0)</f>
        <v>NO</v>
      </c>
      <c r="L64" s="106" t="s">
        <v>2430</v>
      </c>
      <c r="M64" s="105" t="s">
        <v>2473</v>
      </c>
      <c r="N64" s="104" t="s">
        <v>2481</v>
      </c>
      <c r="O64" s="102" t="s">
        <v>2482</v>
      </c>
      <c r="P64" s="121"/>
      <c r="Q64" s="105" t="s">
        <v>2430</v>
      </c>
    </row>
    <row r="65" spans="1:17" ht="18" x14ac:dyDescent="0.25">
      <c r="A65" s="102" t="str">
        <f>VLOOKUP(E65,'LISTADO ATM'!$A$2:$C$895,3,0)</f>
        <v>DISTRITO NACIONAL</v>
      </c>
      <c r="B65" s="111">
        <v>335776890</v>
      </c>
      <c r="C65" s="103">
        <v>44226.599143518521</v>
      </c>
      <c r="D65" s="102" t="s">
        <v>2477</v>
      </c>
      <c r="E65" s="99">
        <v>461</v>
      </c>
      <c r="F65" s="84" t="str">
        <f>VLOOKUP(E65,VIP!$A$2:$O11522,2,0)</f>
        <v>DRBR461</v>
      </c>
      <c r="G65" s="98" t="str">
        <f>VLOOKUP(E65,'LISTADO ATM'!$A$2:$B$894,2,0)</f>
        <v xml:space="preserve">ATM Autobanco Sarasota I </v>
      </c>
      <c r="H65" s="98" t="str">
        <f>VLOOKUP(E65,VIP!$A$2:$O16442,7,FALSE)</f>
        <v>Si</v>
      </c>
      <c r="I65" s="98" t="str">
        <f>VLOOKUP(E65,VIP!$A$2:$O8407,8,FALSE)</f>
        <v>Si</v>
      </c>
      <c r="J65" s="98" t="str">
        <f>VLOOKUP(E65,VIP!$A$2:$O8357,8,FALSE)</f>
        <v>Si</v>
      </c>
      <c r="K65" s="98" t="str">
        <f>VLOOKUP(E65,VIP!$A$2:$O11931,6,0)</f>
        <v>SI</v>
      </c>
      <c r="L65" s="106" t="s">
        <v>2430</v>
      </c>
      <c r="M65" s="105" t="s">
        <v>2473</v>
      </c>
      <c r="N65" s="104" t="s">
        <v>2481</v>
      </c>
      <c r="O65" s="102" t="s">
        <v>2482</v>
      </c>
      <c r="P65" s="106"/>
      <c r="Q65" s="105" t="s">
        <v>2430</v>
      </c>
    </row>
    <row r="66" spans="1:17" ht="18" x14ac:dyDescent="0.25">
      <c r="A66" s="102" t="str">
        <f>VLOOKUP(E66,'LISTADO ATM'!$A$2:$C$895,3,0)</f>
        <v>DISTRITO NACIONAL</v>
      </c>
      <c r="B66" s="111">
        <v>335776519</v>
      </c>
      <c r="C66" s="103">
        <v>44225.88726851852</v>
      </c>
      <c r="D66" s="102" t="s">
        <v>2477</v>
      </c>
      <c r="E66" s="99">
        <v>549</v>
      </c>
      <c r="F66" s="84" t="str">
        <f>VLOOKUP(E66,VIP!$A$2:$O11487,2,0)</f>
        <v>DRBR026</v>
      </c>
      <c r="G66" s="98" t="str">
        <f>VLOOKUP(E66,'LISTADO ATM'!$A$2:$B$894,2,0)</f>
        <v xml:space="preserve">ATM Ministerio de Turismo (Oficinas Gubernamentales) </v>
      </c>
      <c r="H66" s="98" t="str">
        <f>VLOOKUP(E66,VIP!$A$2:$O16407,7,FALSE)</f>
        <v>Si</v>
      </c>
      <c r="I66" s="98" t="str">
        <f>VLOOKUP(E66,VIP!$A$2:$O8372,8,FALSE)</f>
        <v>Si</v>
      </c>
      <c r="J66" s="98" t="str">
        <f>VLOOKUP(E66,VIP!$A$2:$O8322,8,FALSE)</f>
        <v>Si</v>
      </c>
      <c r="K66" s="98" t="str">
        <f>VLOOKUP(E66,VIP!$A$2:$O11896,6,0)</f>
        <v>NO</v>
      </c>
      <c r="L66" s="106" t="s">
        <v>2430</v>
      </c>
      <c r="M66" s="105" t="s">
        <v>2473</v>
      </c>
      <c r="N66" s="104" t="s">
        <v>2481</v>
      </c>
      <c r="O66" s="102" t="s">
        <v>2482</v>
      </c>
      <c r="P66" s="125"/>
      <c r="Q66" s="105" t="s">
        <v>2430</v>
      </c>
    </row>
    <row r="67" spans="1:17" ht="18" x14ac:dyDescent="0.25">
      <c r="A67" s="102" t="str">
        <f>VLOOKUP(E67,'LISTADO ATM'!$A$2:$C$895,3,0)</f>
        <v>DISTRITO NACIONAL</v>
      </c>
      <c r="B67" s="111">
        <v>335776679</v>
      </c>
      <c r="C67" s="103">
        <v>44226.421793981484</v>
      </c>
      <c r="D67" s="102" t="s">
        <v>2477</v>
      </c>
      <c r="E67" s="99">
        <v>554</v>
      </c>
      <c r="F67" s="84" t="str">
        <f>VLOOKUP(E67,VIP!$A$2:$O11488,2,0)</f>
        <v>DRBR011</v>
      </c>
      <c r="G67" s="98" t="str">
        <f>VLOOKUP(E67,'LISTADO ATM'!$A$2:$B$894,2,0)</f>
        <v xml:space="preserve">ATM Oficina Isabel La Católica I </v>
      </c>
      <c r="H67" s="98" t="str">
        <f>VLOOKUP(E67,VIP!$A$2:$O16408,7,FALSE)</f>
        <v>Si</v>
      </c>
      <c r="I67" s="98" t="str">
        <f>VLOOKUP(E67,VIP!$A$2:$O8373,8,FALSE)</f>
        <v>Si</v>
      </c>
      <c r="J67" s="98" t="str">
        <f>VLOOKUP(E67,VIP!$A$2:$O8323,8,FALSE)</f>
        <v>Si</v>
      </c>
      <c r="K67" s="98" t="str">
        <f>VLOOKUP(E67,VIP!$A$2:$O11897,6,0)</f>
        <v>NO</v>
      </c>
      <c r="L67" s="106" t="s">
        <v>2430</v>
      </c>
      <c r="M67" s="105" t="s">
        <v>2473</v>
      </c>
      <c r="N67" s="104" t="s">
        <v>2481</v>
      </c>
      <c r="O67" s="102" t="s">
        <v>2482</v>
      </c>
      <c r="P67" s="105"/>
      <c r="Q67" s="105" t="s">
        <v>2430</v>
      </c>
    </row>
    <row r="68" spans="1:17" ht="18" x14ac:dyDescent="0.25">
      <c r="A68" s="102" t="str">
        <f>VLOOKUP(E68,'LISTADO ATM'!$A$2:$C$895,3,0)</f>
        <v>DISTRITO NACIONAL</v>
      </c>
      <c r="B68" s="111">
        <v>335776951</v>
      </c>
      <c r="C68" s="103">
        <v>44226.70417824074</v>
      </c>
      <c r="D68" s="102" t="s">
        <v>2477</v>
      </c>
      <c r="E68" s="99">
        <v>560</v>
      </c>
      <c r="F68" s="84" t="str">
        <f>VLOOKUP(E68,VIP!$A$2:$O11552,2,0)</f>
        <v>DRBR229</v>
      </c>
      <c r="G68" s="98" t="str">
        <f>VLOOKUP(E68,'LISTADO ATM'!$A$2:$B$894,2,0)</f>
        <v xml:space="preserve">ATM Junta Central Electoral </v>
      </c>
      <c r="H68" s="98" t="str">
        <f>VLOOKUP(E68,VIP!$A$2:$O16472,7,FALSE)</f>
        <v>Si</v>
      </c>
      <c r="I68" s="98" t="str">
        <f>VLOOKUP(E68,VIP!$A$2:$O8437,8,FALSE)</f>
        <v>Si</v>
      </c>
      <c r="J68" s="98" t="str">
        <f>VLOOKUP(E68,VIP!$A$2:$O8387,8,FALSE)</f>
        <v>Si</v>
      </c>
      <c r="K68" s="98" t="str">
        <f>VLOOKUP(E68,VIP!$A$2:$O11961,6,0)</f>
        <v>SI</v>
      </c>
      <c r="L68" s="106" t="s">
        <v>2430</v>
      </c>
      <c r="M68" s="105" t="s">
        <v>2473</v>
      </c>
      <c r="N68" s="104" t="s">
        <v>2481</v>
      </c>
      <c r="O68" s="102" t="s">
        <v>2482</v>
      </c>
      <c r="P68" s="121"/>
      <c r="Q68" s="105" t="s">
        <v>2430</v>
      </c>
    </row>
    <row r="69" spans="1:17" ht="18" x14ac:dyDescent="0.25">
      <c r="A69" s="102" t="str">
        <f>VLOOKUP(E69,'LISTADO ATM'!$A$2:$C$895,3,0)</f>
        <v>DISTRITO NACIONAL</v>
      </c>
      <c r="B69" s="111">
        <v>335776262</v>
      </c>
      <c r="C69" s="103">
        <v>44225.650821759256</v>
      </c>
      <c r="D69" s="102" t="s">
        <v>2477</v>
      </c>
      <c r="E69" s="99">
        <v>569</v>
      </c>
      <c r="F69" s="84" t="str">
        <f>VLOOKUP(E69,VIP!$A$2:$O11489,2,0)</f>
        <v>DRBR03B</v>
      </c>
      <c r="G69" s="98" t="str">
        <f>VLOOKUP(E69,'LISTADO ATM'!$A$2:$B$894,2,0)</f>
        <v xml:space="preserve">ATM Superintendencia de Seguros </v>
      </c>
      <c r="H69" s="98" t="str">
        <f>VLOOKUP(E69,VIP!$A$2:$O16409,7,FALSE)</f>
        <v>Si</v>
      </c>
      <c r="I69" s="98" t="str">
        <f>VLOOKUP(E69,VIP!$A$2:$O8374,8,FALSE)</f>
        <v>Si</v>
      </c>
      <c r="J69" s="98" t="str">
        <f>VLOOKUP(E69,VIP!$A$2:$O8324,8,FALSE)</f>
        <v>Si</v>
      </c>
      <c r="K69" s="98" t="str">
        <f>VLOOKUP(E69,VIP!$A$2:$O11898,6,0)</f>
        <v>NO</v>
      </c>
      <c r="L69" s="106" t="s">
        <v>2430</v>
      </c>
      <c r="M69" s="105" t="s">
        <v>2473</v>
      </c>
      <c r="N69" s="104" t="s">
        <v>2481</v>
      </c>
      <c r="O69" s="102" t="s">
        <v>2482</v>
      </c>
      <c r="P69" s="125"/>
      <c r="Q69" s="105" t="s">
        <v>2430</v>
      </c>
    </row>
    <row r="70" spans="1:17" ht="18" x14ac:dyDescent="0.25">
      <c r="A70" s="102" t="str">
        <f>VLOOKUP(E70,'LISTADO ATM'!$A$2:$C$895,3,0)</f>
        <v>DISTRITO NACIONAL</v>
      </c>
      <c r="B70" s="111">
        <v>335776957</v>
      </c>
      <c r="C70" s="103">
        <v>44226.713831018518</v>
      </c>
      <c r="D70" s="102" t="s">
        <v>2477</v>
      </c>
      <c r="E70" s="99">
        <v>722</v>
      </c>
      <c r="F70" s="84" t="str">
        <f>VLOOKUP(E70,VIP!$A$2:$O11547,2,0)</f>
        <v>DRBR393</v>
      </c>
      <c r="G70" s="98" t="str">
        <f>VLOOKUP(E70,'LISTADO ATM'!$A$2:$B$894,2,0)</f>
        <v xml:space="preserve">ATM Oficina Charles de Gaulle III </v>
      </c>
      <c r="H70" s="98" t="str">
        <f>VLOOKUP(E70,VIP!$A$2:$O16467,7,FALSE)</f>
        <v>Si</v>
      </c>
      <c r="I70" s="98" t="str">
        <f>VLOOKUP(E70,VIP!$A$2:$O8432,8,FALSE)</f>
        <v>Si</v>
      </c>
      <c r="J70" s="98" t="str">
        <f>VLOOKUP(E70,VIP!$A$2:$O8382,8,FALSE)</f>
        <v>Si</v>
      </c>
      <c r="K70" s="98" t="str">
        <f>VLOOKUP(E70,VIP!$A$2:$O11956,6,0)</f>
        <v>SI</v>
      </c>
      <c r="L70" s="106" t="s">
        <v>2430</v>
      </c>
      <c r="M70" s="105" t="s">
        <v>2473</v>
      </c>
      <c r="N70" s="104" t="s">
        <v>2481</v>
      </c>
      <c r="O70" s="102" t="s">
        <v>2482</v>
      </c>
      <c r="P70" s="121"/>
      <c r="Q70" s="105" t="s">
        <v>2430</v>
      </c>
    </row>
    <row r="71" spans="1:17" ht="18" x14ac:dyDescent="0.25">
      <c r="A71" s="102" t="str">
        <f>VLOOKUP(E71,'LISTADO ATM'!$A$2:$C$895,3,0)</f>
        <v>SUR</v>
      </c>
      <c r="B71" s="111">
        <v>335776535</v>
      </c>
      <c r="C71" s="103">
        <v>44225.921643518515</v>
      </c>
      <c r="D71" s="102" t="s">
        <v>2477</v>
      </c>
      <c r="E71" s="99">
        <v>733</v>
      </c>
      <c r="F71" s="84" t="str">
        <f>VLOOKUP(E71,VIP!$A$2:$O11471,2,0)</f>
        <v>DRBR484</v>
      </c>
      <c r="G71" s="98" t="str">
        <f>VLOOKUP(E71,'LISTADO ATM'!$A$2:$B$894,2,0)</f>
        <v xml:space="preserve">ATM Zona Franca Perdenales </v>
      </c>
      <c r="H71" s="98" t="str">
        <f>VLOOKUP(E71,VIP!$A$2:$O16391,7,FALSE)</f>
        <v>Si</v>
      </c>
      <c r="I71" s="98" t="str">
        <f>VLOOKUP(E71,VIP!$A$2:$O8356,8,FALSE)</f>
        <v>Si</v>
      </c>
      <c r="J71" s="98" t="str">
        <f>VLOOKUP(E71,VIP!$A$2:$O8306,8,FALSE)</f>
        <v>Si</v>
      </c>
      <c r="K71" s="98" t="str">
        <f>VLOOKUP(E71,VIP!$A$2:$O11880,6,0)</f>
        <v>NO</v>
      </c>
      <c r="L71" s="106" t="s">
        <v>2430</v>
      </c>
      <c r="M71" s="105" t="s">
        <v>2473</v>
      </c>
      <c r="N71" s="104" t="s">
        <v>2481</v>
      </c>
      <c r="O71" s="102" t="s">
        <v>2482</v>
      </c>
      <c r="P71" s="125"/>
      <c r="Q71" s="105" t="s">
        <v>2430</v>
      </c>
    </row>
    <row r="72" spans="1:17" ht="18" x14ac:dyDescent="0.25">
      <c r="A72" s="102" t="str">
        <f>VLOOKUP(E72,'LISTADO ATM'!$A$2:$C$895,3,0)</f>
        <v>DISTRITO NACIONAL</v>
      </c>
      <c r="B72" s="111">
        <v>335776945</v>
      </c>
      <c r="C72" s="103">
        <v>44226.696446759262</v>
      </c>
      <c r="D72" s="102" t="s">
        <v>2477</v>
      </c>
      <c r="E72" s="99">
        <v>738</v>
      </c>
      <c r="F72" s="84" t="str">
        <f>VLOOKUP(E72,VIP!$A$2:$O11555,2,0)</f>
        <v>DRBR24S</v>
      </c>
      <c r="G72" s="98" t="str">
        <f>VLOOKUP(E72,'LISTADO ATM'!$A$2:$B$894,2,0)</f>
        <v xml:space="preserve">ATM Zona Franca Los Alcarrizos </v>
      </c>
      <c r="H72" s="98" t="str">
        <f>VLOOKUP(E72,VIP!$A$2:$O16475,7,FALSE)</f>
        <v>Si</v>
      </c>
      <c r="I72" s="98" t="str">
        <f>VLOOKUP(E72,VIP!$A$2:$O8440,8,FALSE)</f>
        <v>Si</v>
      </c>
      <c r="J72" s="98" t="str">
        <f>VLOOKUP(E72,VIP!$A$2:$O8390,8,FALSE)</f>
        <v>Si</v>
      </c>
      <c r="K72" s="98" t="str">
        <f>VLOOKUP(E72,VIP!$A$2:$O11964,6,0)</f>
        <v>NO</v>
      </c>
      <c r="L72" s="106" t="s">
        <v>2430</v>
      </c>
      <c r="M72" s="105" t="s">
        <v>2473</v>
      </c>
      <c r="N72" s="104" t="s">
        <v>2481</v>
      </c>
      <c r="O72" s="102" t="s">
        <v>2482</v>
      </c>
      <c r="P72" s="121"/>
      <c r="Q72" s="105" t="s">
        <v>2430</v>
      </c>
    </row>
    <row r="73" spans="1:17" ht="18" x14ac:dyDescent="0.25">
      <c r="A73" s="102" t="str">
        <f>VLOOKUP(E73,'LISTADO ATM'!$A$2:$C$895,3,0)</f>
        <v>DISTRITO NACIONAL</v>
      </c>
      <c r="B73" s="111">
        <v>335776953</v>
      </c>
      <c r="C73" s="103">
        <v>44226.706759259258</v>
      </c>
      <c r="D73" s="102" t="s">
        <v>2494</v>
      </c>
      <c r="E73" s="99">
        <v>743</v>
      </c>
      <c r="F73" s="84" t="str">
        <f>VLOOKUP(E73,VIP!$A$2:$O11551,2,0)</f>
        <v>DRBR287</v>
      </c>
      <c r="G73" s="98" t="str">
        <f>VLOOKUP(E73,'LISTADO ATM'!$A$2:$B$894,2,0)</f>
        <v xml:space="preserve">ATM Oficina Los Frailes </v>
      </c>
      <c r="H73" s="98" t="str">
        <f>VLOOKUP(E73,VIP!$A$2:$O16471,7,FALSE)</f>
        <v>Si</v>
      </c>
      <c r="I73" s="98" t="str">
        <f>VLOOKUP(E73,VIP!$A$2:$O8436,8,FALSE)</f>
        <v>Si</v>
      </c>
      <c r="J73" s="98" t="str">
        <f>VLOOKUP(E73,VIP!$A$2:$O8386,8,FALSE)</f>
        <v>Si</v>
      </c>
      <c r="K73" s="98" t="str">
        <f>VLOOKUP(E73,VIP!$A$2:$O11960,6,0)</f>
        <v>SI</v>
      </c>
      <c r="L73" s="106" t="s">
        <v>2430</v>
      </c>
      <c r="M73" s="105" t="s">
        <v>2473</v>
      </c>
      <c r="N73" s="104" t="s">
        <v>2481</v>
      </c>
      <c r="O73" s="102" t="s">
        <v>2495</v>
      </c>
      <c r="P73" s="121"/>
      <c r="Q73" s="105" t="s">
        <v>2430</v>
      </c>
    </row>
    <row r="74" spans="1:17" ht="18" x14ac:dyDescent="0.25">
      <c r="A74" s="102" t="str">
        <f>VLOOKUP(E74,'LISTADO ATM'!$A$2:$C$895,3,0)</f>
        <v>NORTE</v>
      </c>
      <c r="B74" s="111">
        <v>335776892</v>
      </c>
      <c r="C74" s="103">
        <v>44226.60193287037</v>
      </c>
      <c r="D74" s="102" t="s">
        <v>2498</v>
      </c>
      <c r="E74" s="99">
        <v>775</v>
      </c>
      <c r="F74" s="84" t="str">
        <f>VLOOKUP(E74,VIP!$A$2:$O11523,2,0)</f>
        <v>DRBR450</v>
      </c>
      <c r="G74" s="98" t="str">
        <f>VLOOKUP(E74,'LISTADO ATM'!$A$2:$B$894,2,0)</f>
        <v xml:space="preserve">ATM S/M Lilo (Montecristi) </v>
      </c>
      <c r="H74" s="98" t="str">
        <f>VLOOKUP(E74,VIP!$A$2:$O16443,7,FALSE)</f>
        <v>Si</v>
      </c>
      <c r="I74" s="98" t="str">
        <f>VLOOKUP(E74,VIP!$A$2:$O8408,8,FALSE)</f>
        <v>Si</v>
      </c>
      <c r="J74" s="98" t="str">
        <f>VLOOKUP(E74,VIP!$A$2:$O8358,8,FALSE)</f>
        <v>Si</v>
      </c>
      <c r="K74" s="98" t="str">
        <f>VLOOKUP(E74,VIP!$A$2:$O11932,6,0)</f>
        <v>NO</v>
      </c>
      <c r="L74" s="106" t="s">
        <v>2430</v>
      </c>
      <c r="M74" s="105" t="s">
        <v>2473</v>
      </c>
      <c r="N74" s="104" t="s">
        <v>2481</v>
      </c>
      <c r="O74" s="102" t="s">
        <v>2499</v>
      </c>
      <c r="P74" s="106"/>
      <c r="Q74" s="105" t="s">
        <v>2430</v>
      </c>
    </row>
    <row r="75" spans="1:17" ht="18" x14ac:dyDescent="0.25">
      <c r="A75" s="102" t="str">
        <f>VLOOKUP(E75,'LISTADO ATM'!$A$2:$C$895,3,0)</f>
        <v>DISTRITO NACIONAL</v>
      </c>
      <c r="B75" s="111">
        <v>335776895</v>
      </c>
      <c r="C75" s="103">
        <v>44226.636041666665</v>
      </c>
      <c r="D75" s="102" t="s">
        <v>2477</v>
      </c>
      <c r="E75" s="99">
        <v>821</v>
      </c>
      <c r="F75" s="84" t="str">
        <f>VLOOKUP(E75,VIP!$A$2:$O11526,2,0)</f>
        <v>DRBR821</v>
      </c>
      <c r="G75" s="98" t="str">
        <f>VLOOKUP(E75,'LISTADO ATM'!$A$2:$B$894,2,0)</f>
        <v xml:space="preserve">ATM S/M Bravo Churchill </v>
      </c>
      <c r="H75" s="98" t="str">
        <f>VLOOKUP(E75,VIP!$A$2:$O16446,7,FALSE)</f>
        <v>Si</v>
      </c>
      <c r="I75" s="98" t="str">
        <f>VLOOKUP(E75,VIP!$A$2:$O8411,8,FALSE)</f>
        <v>No</v>
      </c>
      <c r="J75" s="98" t="str">
        <f>VLOOKUP(E75,VIP!$A$2:$O8361,8,FALSE)</f>
        <v>No</v>
      </c>
      <c r="K75" s="98" t="str">
        <f>VLOOKUP(E75,VIP!$A$2:$O11935,6,0)</f>
        <v>SI</v>
      </c>
      <c r="L75" s="106" t="s">
        <v>2430</v>
      </c>
      <c r="M75" s="105" t="s">
        <v>2473</v>
      </c>
      <c r="N75" s="104" t="s">
        <v>2481</v>
      </c>
      <c r="O75" s="102" t="s">
        <v>2482</v>
      </c>
      <c r="P75" s="106"/>
      <c r="Q75" s="105" t="s">
        <v>2430</v>
      </c>
    </row>
    <row r="76" spans="1:17" ht="18" x14ac:dyDescent="0.25">
      <c r="A76" s="102" t="str">
        <f>VLOOKUP(E76,'LISTADO ATM'!$A$2:$C$895,3,0)</f>
        <v>ESTE</v>
      </c>
      <c r="B76" s="111">
        <v>335776954</v>
      </c>
      <c r="C76" s="103">
        <v>44226.708113425928</v>
      </c>
      <c r="D76" s="102" t="s">
        <v>2477</v>
      </c>
      <c r="E76" s="99">
        <v>824</v>
      </c>
      <c r="F76" s="84" t="str">
        <f>VLOOKUP(E76,VIP!$A$2:$O11550,2,0)</f>
        <v>DRBR824</v>
      </c>
      <c r="G76" s="98" t="str">
        <f>VLOOKUP(E76,'LISTADO ATM'!$A$2:$B$894,2,0)</f>
        <v xml:space="preserve">ATM Multiplaza (Higuey) </v>
      </c>
      <c r="H76" s="98" t="str">
        <f>VLOOKUP(E76,VIP!$A$2:$O16470,7,FALSE)</f>
        <v>Si</v>
      </c>
      <c r="I76" s="98" t="str">
        <f>VLOOKUP(E76,VIP!$A$2:$O8435,8,FALSE)</f>
        <v>Si</v>
      </c>
      <c r="J76" s="98" t="str">
        <f>VLOOKUP(E76,VIP!$A$2:$O8385,8,FALSE)</f>
        <v>Si</v>
      </c>
      <c r="K76" s="98" t="str">
        <f>VLOOKUP(E76,VIP!$A$2:$O11959,6,0)</f>
        <v>NO</v>
      </c>
      <c r="L76" s="106" t="s">
        <v>2430</v>
      </c>
      <c r="M76" s="105" t="s">
        <v>2473</v>
      </c>
      <c r="N76" s="104" t="s">
        <v>2481</v>
      </c>
      <c r="O76" s="102" t="s">
        <v>2482</v>
      </c>
      <c r="P76" s="121"/>
      <c r="Q76" s="105" t="s">
        <v>2430</v>
      </c>
    </row>
    <row r="77" spans="1:17" ht="18" x14ac:dyDescent="0.25">
      <c r="A77" s="102" t="str">
        <f>VLOOKUP(E77,'LISTADO ATM'!$A$2:$C$895,3,0)</f>
        <v>NORTE</v>
      </c>
      <c r="B77" s="111">
        <v>335776959</v>
      </c>
      <c r="C77" s="103">
        <v>44226.716377314813</v>
      </c>
      <c r="D77" s="102" t="s">
        <v>2498</v>
      </c>
      <c r="E77" s="99">
        <v>837</v>
      </c>
      <c r="F77" s="84" t="str">
        <f>VLOOKUP(E77,VIP!$A$2:$O11545,2,0)</f>
        <v>DRBR837</v>
      </c>
      <c r="G77" s="98" t="str">
        <f>VLOOKUP(E77,'LISTADO ATM'!$A$2:$B$894,2,0)</f>
        <v>ATM Estación Next Canabacoa</v>
      </c>
      <c r="H77" s="98" t="str">
        <f>VLOOKUP(E77,VIP!$A$2:$O16465,7,FALSE)</f>
        <v>Si</v>
      </c>
      <c r="I77" s="98" t="str">
        <f>VLOOKUP(E77,VIP!$A$2:$O8430,8,FALSE)</f>
        <v>Si</v>
      </c>
      <c r="J77" s="98" t="str">
        <f>VLOOKUP(E77,VIP!$A$2:$O8380,8,FALSE)</f>
        <v>Si</v>
      </c>
      <c r="K77" s="98" t="str">
        <f>VLOOKUP(E77,VIP!$A$2:$O11954,6,0)</f>
        <v>NO</v>
      </c>
      <c r="L77" s="106" t="s">
        <v>2430</v>
      </c>
      <c r="M77" s="105" t="s">
        <v>2473</v>
      </c>
      <c r="N77" s="104" t="s">
        <v>2481</v>
      </c>
      <c r="O77" s="102" t="s">
        <v>2499</v>
      </c>
      <c r="P77" s="121"/>
      <c r="Q77" s="105" t="s">
        <v>2430</v>
      </c>
    </row>
    <row r="78" spans="1:17" ht="18" x14ac:dyDescent="0.25">
      <c r="A78" s="102" t="str">
        <f>VLOOKUP(E78,'LISTADO ATM'!$A$2:$C$895,3,0)</f>
        <v>NORTE</v>
      </c>
      <c r="B78" s="111">
        <v>335776237</v>
      </c>
      <c r="C78" s="103">
        <v>44225.641840277778</v>
      </c>
      <c r="D78" s="102" t="s">
        <v>2477</v>
      </c>
      <c r="E78" s="99">
        <v>851</v>
      </c>
      <c r="F78" s="84" t="str">
        <f>VLOOKUP(E78,VIP!$A$2:$O11492,2,0)</f>
        <v>DRBR851</v>
      </c>
      <c r="G78" s="98" t="str">
        <f>VLOOKUP(E78,'LISTADO ATM'!$A$2:$B$894,2,0)</f>
        <v xml:space="preserve">ATM Hospital Vinicio Calventi </v>
      </c>
      <c r="H78" s="98" t="str">
        <f>VLOOKUP(E78,VIP!$A$2:$O16412,7,FALSE)</f>
        <v>Si</v>
      </c>
      <c r="I78" s="98" t="str">
        <f>VLOOKUP(E78,VIP!$A$2:$O8377,8,FALSE)</f>
        <v>Si</v>
      </c>
      <c r="J78" s="98" t="str">
        <f>VLOOKUP(E78,VIP!$A$2:$O8327,8,FALSE)</f>
        <v>Si</v>
      </c>
      <c r="K78" s="98" t="str">
        <f>VLOOKUP(E78,VIP!$A$2:$O11901,6,0)</f>
        <v>NO</v>
      </c>
      <c r="L78" s="106" t="s">
        <v>2430</v>
      </c>
      <c r="M78" s="105" t="s">
        <v>2473</v>
      </c>
      <c r="N78" s="104" t="s">
        <v>2481</v>
      </c>
      <c r="O78" s="102" t="s">
        <v>2482</v>
      </c>
      <c r="P78" s="125"/>
      <c r="Q78" s="105" t="s">
        <v>2430</v>
      </c>
    </row>
    <row r="79" spans="1:17" ht="18" x14ac:dyDescent="0.25">
      <c r="A79" s="102" t="str">
        <f>VLOOKUP(E79,'LISTADO ATM'!$A$2:$C$895,3,0)</f>
        <v>DISTRITO NACIONAL</v>
      </c>
      <c r="B79" s="111">
        <v>335776955</v>
      </c>
      <c r="C79" s="103">
        <v>44226.709988425922</v>
      </c>
      <c r="D79" s="102" t="s">
        <v>2477</v>
      </c>
      <c r="E79" s="99">
        <v>930</v>
      </c>
      <c r="F79" s="84" t="str">
        <f>VLOOKUP(E79,VIP!$A$2:$O11549,2,0)</f>
        <v>DRBR930</v>
      </c>
      <c r="G79" s="98" t="str">
        <f>VLOOKUP(E79,'LISTADO ATM'!$A$2:$B$894,2,0)</f>
        <v>ATM Oficina Plaza Spring Center</v>
      </c>
      <c r="H79" s="98" t="str">
        <f>VLOOKUP(E79,VIP!$A$2:$O16469,7,FALSE)</f>
        <v>Si</v>
      </c>
      <c r="I79" s="98" t="str">
        <f>VLOOKUP(E79,VIP!$A$2:$O8434,8,FALSE)</f>
        <v>Si</v>
      </c>
      <c r="J79" s="98" t="str">
        <f>VLOOKUP(E79,VIP!$A$2:$O8384,8,FALSE)</f>
        <v>Si</v>
      </c>
      <c r="K79" s="98" t="str">
        <f>VLOOKUP(E79,VIP!$A$2:$O11958,6,0)</f>
        <v>NO</v>
      </c>
      <c r="L79" s="106" t="s">
        <v>2430</v>
      </c>
      <c r="M79" s="105" t="s">
        <v>2473</v>
      </c>
      <c r="N79" s="104" t="s">
        <v>2481</v>
      </c>
      <c r="O79" s="102" t="s">
        <v>2482</v>
      </c>
      <c r="P79" s="121"/>
      <c r="Q79" s="105" t="s">
        <v>2430</v>
      </c>
    </row>
    <row r="80" spans="1:17" ht="18" x14ac:dyDescent="0.25">
      <c r="A80" s="102" t="str">
        <f>VLOOKUP(E80,'LISTADO ATM'!$A$2:$C$895,3,0)</f>
        <v>DISTRITO NACIONAL</v>
      </c>
      <c r="B80" s="111">
        <v>335776571</v>
      </c>
      <c r="C80" s="103">
        <v>44226.301736111112</v>
      </c>
      <c r="D80" s="102" t="s">
        <v>2477</v>
      </c>
      <c r="E80" s="99">
        <v>958</v>
      </c>
      <c r="F80" s="84" t="str">
        <f>VLOOKUP(E80,VIP!$A$2:$O11463,2,0)</f>
        <v>DRBR958</v>
      </c>
      <c r="G80" s="98" t="str">
        <f>VLOOKUP(E80,'LISTADO ATM'!$A$2:$B$894,2,0)</f>
        <v xml:space="preserve">ATM Olé Aut. San Isidro </v>
      </c>
      <c r="H80" s="98" t="str">
        <f>VLOOKUP(E80,VIP!$A$2:$O16383,7,FALSE)</f>
        <v>Si</v>
      </c>
      <c r="I80" s="98" t="str">
        <f>VLOOKUP(E80,VIP!$A$2:$O8348,8,FALSE)</f>
        <v>Si</v>
      </c>
      <c r="J80" s="98" t="str">
        <f>VLOOKUP(E80,VIP!$A$2:$O8298,8,FALSE)</f>
        <v>Si</v>
      </c>
      <c r="K80" s="98" t="str">
        <f>VLOOKUP(E80,VIP!$A$2:$O11872,6,0)</f>
        <v>NO</v>
      </c>
      <c r="L80" s="106" t="s">
        <v>2430</v>
      </c>
      <c r="M80" s="105" t="s">
        <v>2473</v>
      </c>
      <c r="N80" s="104" t="s">
        <v>2481</v>
      </c>
      <c r="O80" s="102" t="s">
        <v>2482</v>
      </c>
      <c r="P80" s="105"/>
      <c r="Q80" s="105" t="s">
        <v>2430</v>
      </c>
    </row>
    <row r="81" spans="1:17" ht="18" x14ac:dyDescent="0.25">
      <c r="A81" s="102" t="str">
        <f>VLOOKUP(E81,'LISTADO ATM'!$A$2:$C$895,3,0)</f>
        <v>DISTRITO NACIONAL</v>
      </c>
      <c r="B81" s="111">
        <v>335776453</v>
      </c>
      <c r="C81" s="103">
        <v>44225.744212962964</v>
      </c>
      <c r="D81" s="102" t="s">
        <v>2189</v>
      </c>
      <c r="E81" s="99">
        <v>43</v>
      </c>
      <c r="F81" s="84" t="str">
        <f>VLOOKUP(E81,VIP!$A$2:$O11478,2,0)</f>
        <v>DRBR043</v>
      </c>
      <c r="G81" s="98" t="str">
        <f>VLOOKUP(E81,'LISTADO ATM'!$A$2:$B$894,2,0)</f>
        <v xml:space="preserve">ATM Zona Franca San Isidro </v>
      </c>
      <c r="H81" s="98" t="str">
        <f>VLOOKUP(E81,VIP!$A$2:$O16398,7,FALSE)</f>
        <v>Si</v>
      </c>
      <c r="I81" s="98" t="str">
        <f>VLOOKUP(E81,VIP!$A$2:$O8363,8,FALSE)</f>
        <v>No</v>
      </c>
      <c r="J81" s="98" t="str">
        <f>VLOOKUP(E81,VIP!$A$2:$O8313,8,FALSE)</f>
        <v>No</v>
      </c>
      <c r="K81" s="98" t="str">
        <f>VLOOKUP(E81,VIP!$A$2:$O11887,6,0)</f>
        <v>NO</v>
      </c>
      <c r="L81" s="106" t="s">
        <v>2463</v>
      </c>
      <c r="M81" s="105" t="s">
        <v>2473</v>
      </c>
      <c r="N81" s="104" t="s">
        <v>2481</v>
      </c>
      <c r="O81" s="102" t="s">
        <v>2483</v>
      </c>
      <c r="P81" s="125"/>
      <c r="Q81" s="105" t="s">
        <v>2463</v>
      </c>
    </row>
    <row r="82" spans="1:17" ht="18" x14ac:dyDescent="0.25">
      <c r="A82" s="102" t="str">
        <f>VLOOKUP(E82,'LISTADO ATM'!$A$2:$C$895,3,0)</f>
        <v>SUR</v>
      </c>
      <c r="B82" s="111">
        <v>335776883</v>
      </c>
      <c r="C82" s="103">
        <v>44226.583541666667</v>
      </c>
      <c r="D82" s="102" t="s">
        <v>2189</v>
      </c>
      <c r="E82" s="99">
        <v>182</v>
      </c>
      <c r="F82" s="84" t="str">
        <f>VLOOKUP(E82,VIP!$A$2:$O11517,2,0)</f>
        <v>DRBR182</v>
      </c>
      <c r="G82" s="98" t="str">
        <f>VLOOKUP(E82,'LISTADO ATM'!$A$2:$B$894,2,0)</f>
        <v xml:space="preserve">ATM Barahona Comb </v>
      </c>
      <c r="H82" s="98" t="str">
        <f>VLOOKUP(E82,VIP!$A$2:$O16437,7,FALSE)</f>
        <v>Si</v>
      </c>
      <c r="I82" s="98" t="str">
        <f>VLOOKUP(E82,VIP!$A$2:$O8402,8,FALSE)</f>
        <v>Si</v>
      </c>
      <c r="J82" s="98" t="str">
        <f>VLOOKUP(E82,VIP!$A$2:$O8352,8,FALSE)</f>
        <v>Si</v>
      </c>
      <c r="K82" s="98" t="str">
        <f>VLOOKUP(E82,VIP!$A$2:$O11926,6,0)</f>
        <v>NO</v>
      </c>
      <c r="L82" s="106" t="s">
        <v>2463</v>
      </c>
      <c r="M82" s="105" t="s">
        <v>2473</v>
      </c>
      <c r="N82" s="104" t="s">
        <v>2481</v>
      </c>
      <c r="O82" s="102" t="s">
        <v>2483</v>
      </c>
      <c r="P82" s="106"/>
      <c r="Q82" s="105" t="s">
        <v>2463</v>
      </c>
    </row>
    <row r="83" spans="1:17" ht="18" x14ac:dyDescent="0.25">
      <c r="A83" s="102" t="str">
        <f>VLOOKUP(E83,'LISTADO ATM'!$A$2:$C$895,3,0)</f>
        <v>DISTRITO NACIONAL</v>
      </c>
      <c r="B83" s="111">
        <v>335776428</v>
      </c>
      <c r="C83" s="103">
        <v>44225.729386574072</v>
      </c>
      <c r="D83" s="102" t="s">
        <v>2189</v>
      </c>
      <c r="E83" s="99">
        <v>235</v>
      </c>
      <c r="F83" s="84" t="str">
        <f>VLOOKUP(E83,VIP!$A$2:$O11482,2,0)</f>
        <v>DRBR235</v>
      </c>
      <c r="G83" s="98" t="str">
        <f>VLOOKUP(E83,'LISTADO ATM'!$A$2:$B$894,2,0)</f>
        <v xml:space="preserve">ATM Oficina Multicentro La Sirena San Isidro </v>
      </c>
      <c r="H83" s="98" t="str">
        <f>VLOOKUP(E83,VIP!$A$2:$O16402,7,FALSE)</f>
        <v>Si</v>
      </c>
      <c r="I83" s="98" t="str">
        <f>VLOOKUP(E83,VIP!$A$2:$O8367,8,FALSE)</f>
        <v>Si</v>
      </c>
      <c r="J83" s="98" t="str">
        <f>VLOOKUP(E83,VIP!$A$2:$O8317,8,FALSE)</f>
        <v>Si</v>
      </c>
      <c r="K83" s="98" t="str">
        <f>VLOOKUP(E83,VIP!$A$2:$O11891,6,0)</f>
        <v>SI</v>
      </c>
      <c r="L83" s="106" t="s">
        <v>2463</v>
      </c>
      <c r="M83" s="105" t="s">
        <v>2473</v>
      </c>
      <c r="N83" s="104" t="s">
        <v>2481</v>
      </c>
      <c r="O83" s="102" t="s">
        <v>2483</v>
      </c>
      <c r="P83" s="125"/>
      <c r="Q83" s="105" t="s">
        <v>2463</v>
      </c>
    </row>
    <row r="84" spans="1:17" ht="18" x14ac:dyDescent="0.25">
      <c r="A84" s="102" t="str">
        <f>VLOOKUP(E84,'LISTADO ATM'!$A$2:$C$895,3,0)</f>
        <v>ESTE</v>
      </c>
      <c r="B84" s="111">
        <v>335776589</v>
      </c>
      <c r="C84" s="103">
        <v>44226.344884259262</v>
      </c>
      <c r="D84" s="102" t="s">
        <v>2189</v>
      </c>
      <c r="E84" s="99">
        <v>320</v>
      </c>
      <c r="F84" s="84" t="str">
        <f>VLOOKUP(E84,VIP!$A$2:$O11472,2,0)</f>
        <v>DRBR320</v>
      </c>
      <c r="G84" s="98" t="str">
        <f>VLOOKUP(E84,'LISTADO ATM'!$A$2:$B$894,2,0)</f>
        <v>ATM Hotel Dreams Ubero Alto</v>
      </c>
      <c r="H84" s="98" t="str">
        <f>VLOOKUP(E84,VIP!$A$2:$O16392,7,FALSE)</f>
        <v>Si</v>
      </c>
      <c r="I84" s="98" t="str">
        <f>VLOOKUP(E84,VIP!$A$2:$O8357,8,FALSE)</f>
        <v>Si</v>
      </c>
      <c r="J84" s="98" t="str">
        <f>VLOOKUP(E84,VIP!$A$2:$O8307,8,FALSE)</f>
        <v>Si</v>
      </c>
      <c r="K84" s="98" t="str">
        <f>VLOOKUP(E84,VIP!$A$2:$O11881,6,0)</f>
        <v>NO</v>
      </c>
      <c r="L84" s="106" t="s">
        <v>2463</v>
      </c>
      <c r="M84" s="105" t="s">
        <v>2473</v>
      </c>
      <c r="N84" s="104" t="s">
        <v>2481</v>
      </c>
      <c r="O84" s="102" t="s">
        <v>2483</v>
      </c>
      <c r="P84" s="105"/>
      <c r="Q84" s="105" t="s">
        <v>2463</v>
      </c>
    </row>
    <row r="85" spans="1:17" ht="18" x14ac:dyDescent="0.25">
      <c r="A85" s="102" t="str">
        <f>VLOOKUP(E85,'LISTADO ATM'!$A$2:$C$895,3,0)</f>
        <v>DISTRITO NACIONAL</v>
      </c>
      <c r="B85" s="111">
        <v>3335776967</v>
      </c>
      <c r="C85" s="103">
        <v>44226.937893518516</v>
      </c>
      <c r="D85" s="102" t="s">
        <v>2189</v>
      </c>
      <c r="E85" s="99">
        <v>390</v>
      </c>
      <c r="F85" s="84" t="str">
        <f>VLOOKUP(E85,VIP!$A$2:$O11539,2,0)</f>
        <v>DRBR390</v>
      </c>
      <c r="G85" s="98" t="str">
        <f>VLOOKUP(E85,'LISTADO ATM'!$A$2:$B$894,2,0)</f>
        <v xml:space="preserve">ATM Oficina Boca Chica II </v>
      </c>
      <c r="H85" s="98" t="str">
        <f>VLOOKUP(E85,VIP!$A$2:$O16459,7,FALSE)</f>
        <v>Si</v>
      </c>
      <c r="I85" s="98" t="str">
        <f>VLOOKUP(E85,VIP!$A$2:$O8424,8,FALSE)</f>
        <v>Si</v>
      </c>
      <c r="J85" s="98" t="str">
        <f>VLOOKUP(E85,VIP!$A$2:$O8374,8,FALSE)</f>
        <v>Si</v>
      </c>
      <c r="K85" s="98" t="str">
        <f>VLOOKUP(E85,VIP!$A$2:$O11948,6,0)</f>
        <v>NO</v>
      </c>
      <c r="L85" s="106" t="s">
        <v>2463</v>
      </c>
      <c r="M85" s="105" t="s">
        <v>2473</v>
      </c>
      <c r="N85" s="104" t="s">
        <v>2481</v>
      </c>
      <c r="O85" s="102" t="s">
        <v>2483</v>
      </c>
      <c r="P85" s="121"/>
      <c r="Q85" s="105" t="s">
        <v>2463</v>
      </c>
    </row>
    <row r="86" spans="1:17" ht="18" x14ac:dyDescent="0.25">
      <c r="A86" s="102" t="str">
        <f>VLOOKUP(E86,'LISTADO ATM'!$A$2:$C$895,3,0)</f>
        <v>DISTRITO NACIONAL</v>
      </c>
      <c r="B86" s="111">
        <v>335776962</v>
      </c>
      <c r="C86" s="103">
        <v>44226.73133101852</v>
      </c>
      <c r="D86" s="102" t="s">
        <v>2189</v>
      </c>
      <c r="E86" s="99">
        <v>415</v>
      </c>
      <c r="F86" s="84" t="str">
        <f>VLOOKUP(E86,VIP!$A$2:$O11543,2,0)</f>
        <v>DRBR415</v>
      </c>
      <c r="G86" s="98" t="str">
        <f>VLOOKUP(E86,'LISTADO ATM'!$A$2:$B$894,2,0)</f>
        <v xml:space="preserve">ATM Autobanco San Martín I </v>
      </c>
      <c r="H86" s="98" t="str">
        <f>VLOOKUP(E86,VIP!$A$2:$O16463,7,FALSE)</f>
        <v>Si</v>
      </c>
      <c r="I86" s="98" t="str">
        <f>VLOOKUP(E86,VIP!$A$2:$O8428,8,FALSE)</f>
        <v>Si</v>
      </c>
      <c r="J86" s="98" t="str">
        <f>VLOOKUP(E86,VIP!$A$2:$O8378,8,FALSE)</f>
        <v>Si</v>
      </c>
      <c r="K86" s="98" t="str">
        <f>VLOOKUP(E86,VIP!$A$2:$O11952,6,0)</f>
        <v>NO</v>
      </c>
      <c r="L86" s="106" t="s">
        <v>2463</v>
      </c>
      <c r="M86" s="105" t="s">
        <v>2473</v>
      </c>
      <c r="N86" s="104" t="s">
        <v>2481</v>
      </c>
      <c r="O86" s="102" t="s">
        <v>2483</v>
      </c>
      <c r="P86" s="121"/>
      <c r="Q86" s="105" t="s">
        <v>2463</v>
      </c>
    </row>
    <row r="87" spans="1:17" ht="18" x14ac:dyDescent="0.25">
      <c r="A87" s="124" t="str">
        <f>VLOOKUP(E87,'LISTADO ATM'!$A$2:$C$895,3,0)</f>
        <v>DISTRITO NACIONAL</v>
      </c>
      <c r="B87" s="111">
        <v>335776882</v>
      </c>
      <c r="C87" s="103">
        <v>44226.58258101852</v>
      </c>
      <c r="D87" s="124" t="s">
        <v>2189</v>
      </c>
      <c r="E87" s="99">
        <v>515</v>
      </c>
      <c r="F87" s="84" t="str">
        <f>VLOOKUP(E87,VIP!$A$2:$O11516,2,0)</f>
        <v>DRBR515</v>
      </c>
      <c r="G87" s="98" t="str">
        <f>VLOOKUP(E87,'LISTADO ATM'!$A$2:$B$894,2,0)</f>
        <v xml:space="preserve">ATM Oficina Agora Mall I </v>
      </c>
      <c r="H87" s="98" t="str">
        <f>VLOOKUP(E87,VIP!$A$2:$O16436,7,FALSE)</f>
        <v>Si</v>
      </c>
      <c r="I87" s="98" t="str">
        <f>VLOOKUP(E87,VIP!$A$2:$O8401,8,FALSE)</f>
        <v>Si</v>
      </c>
      <c r="J87" s="98" t="str">
        <f>VLOOKUP(E87,VIP!$A$2:$O8351,8,FALSE)</f>
        <v>Si</v>
      </c>
      <c r="K87" s="98" t="str">
        <f>VLOOKUP(E87,VIP!$A$2:$O11925,6,0)</f>
        <v>SI</v>
      </c>
      <c r="L87" s="106" t="s">
        <v>2463</v>
      </c>
      <c r="M87" s="105" t="s">
        <v>2473</v>
      </c>
      <c r="N87" s="104" t="s">
        <v>2481</v>
      </c>
      <c r="O87" s="124" t="s">
        <v>2483</v>
      </c>
      <c r="P87" s="106"/>
      <c r="Q87" s="105" t="s">
        <v>2463</v>
      </c>
    </row>
    <row r="88" spans="1:17" ht="18" x14ac:dyDescent="0.25">
      <c r="A88" s="124" t="str">
        <f>VLOOKUP(E88,'LISTADO ATM'!$A$2:$C$895,3,0)</f>
        <v>DISTRITO NACIONAL</v>
      </c>
      <c r="B88" s="111">
        <v>335776861</v>
      </c>
      <c r="C88" s="103">
        <v>44226.555925925924</v>
      </c>
      <c r="D88" s="124" t="s">
        <v>2189</v>
      </c>
      <c r="E88" s="99">
        <v>696</v>
      </c>
      <c r="F88" s="84" t="str">
        <f>VLOOKUP(E88,VIP!$A$2:$O11508,2,0)</f>
        <v>DRBR696</v>
      </c>
      <c r="G88" s="98" t="str">
        <f>VLOOKUP(E88,'LISTADO ATM'!$A$2:$B$894,2,0)</f>
        <v>ATM Olé Jacobo Majluta</v>
      </c>
      <c r="H88" s="98" t="str">
        <f>VLOOKUP(E88,VIP!$A$2:$O16428,7,FALSE)</f>
        <v>Si</v>
      </c>
      <c r="I88" s="98" t="str">
        <f>VLOOKUP(E88,VIP!$A$2:$O8393,8,FALSE)</f>
        <v>Si</v>
      </c>
      <c r="J88" s="98" t="str">
        <f>VLOOKUP(E88,VIP!$A$2:$O8343,8,FALSE)</f>
        <v>Si</v>
      </c>
      <c r="K88" s="98" t="str">
        <f>VLOOKUP(E88,VIP!$A$2:$O11917,6,0)</f>
        <v>NO</v>
      </c>
      <c r="L88" s="106" t="s">
        <v>2463</v>
      </c>
      <c r="M88" s="105" t="s">
        <v>2473</v>
      </c>
      <c r="N88" s="104" t="s">
        <v>2481</v>
      </c>
      <c r="O88" s="124" t="s">
        <v>2483</v>
      </c>
      <c r="P88" s="106"/>
      <c r="Q88" s="105" t="s">
        <v>2463</v>
      </c>
    </row>
    <row r="89" spans="1:17" ht="18" x14ac:dyDescent="0.25">
      <c r="A89" s="124" t="str">
        <f>VLOOKUP(E89,'LISTADO ATM'!$A$2:$C$895,3,0)</f>
        <v>DISTRITO NACIONAL</v>
      </c>
      <c r="B89" s="111">
        <v>3335776966</v>
      </c>
      <c r="C89" s="103">
        <v>44226.937303240738</v>
      </c>
      <c r="D89" s="124" t="s">
        <v>2189</v>
      </c>
      <c r="E89" s="99">
        <v>769</v>
      </c>
      <c r="F89" s="84" t="str">
        <f>VLOOKUP(E89,VIP!$A$2:$O11540,2,0)</f>
        <v>DRBR769</v>
      </c>
      <c r="G89" s="98" t="str">
        <f>VLOOKUP(E89,'LISTADO ATM'!$A$2:$B$894,2,0)</f>
        <v>ATM UNP Pablo Mella Morales</v>
      </c>
      <c r="H89" s="98" t="str">
        <f>VLOOKUP(E89,VIP!$A$2:$O16460,7,FALSE)</f>
        <v>Si</v>
      </c>
      <c r="I89" s="98" t="str">
        <f>VLOOKUP(E89,VIP!$A$2:$O8425,8,FALSE)</f>
        <v>Si</v>
      </c>
      <c r="J89" s="98" t="str">
        <f>VLOOKUP(E89,VIP!$A$2:$O8375,8,FALSE)</f>
        <v>Si</v>
      </c>
      <c r="K89" s="98" t="str">
        <f>VLOOKUP(E89,VIP!$A$2:$O11949,6,0)</f>
        <v>NO</v>
      </c>
      <c r="L89" s="106" t="s">
        <v>2463</v>
      </c>
      <c r="M89" s="105" t="s">
        <v>2473</v>
      </c>
      <c r="N89" s="104" t="s">
        <v>2481</v>
      </c>
      <c r="O89" s="124" t="s">
        <v>2483</v>
      </c>
      <c r="P89" s="121"/>
      <c r="Q89" s="105" t="s">
        <v>2463</v>
      </c>
    </row>
    <row r="90" spans="1:17" ht="18" x14ac:dyDescent="0.25">
      <c r="A90" s="124" t="str">
        <f>VLOOKUP(E90,'LISTADO ATM'!$A$2:$C$895,3,0)</f>
        <v>SUR</v>
      </c>
      <c r="B90" s="111">
        <v>335776587</v>
      </c>
      <c r="C90" s="103">
        <v>44226.343553240738</v>
      </c>
      <c r="D90" s="124" t="s">
        <v>2189</v>
      </c>
      <c r="E90" s="99">
        <v>829</v>
      </c>
      <c r="F90" s="84" t="str">
        <f>VLOOKUP(E90,VIP!$A$2:$O11470,2,0)</f>
        <v>DRBR829</v>
      </c>
      <c r="G90" s="98" t="str">
        <f>VLOOKUP(E90,'LISTADO ATM'!$A$2:$B$894,2,0)</f>
        <v xml:space="preserve">ATM UNP Multicentro Sirena Baní </v>
      </c>
      <c r="H90" s="98" t="str">
        <f>VLOOKUP(E90,VIP!$A$2:$O16390,7,FALSE)</f>
        <v>Si</v>
      </c>
      <c r="I90" s="98" t="str">
        <f>VLOOKUP(E90,VIP!$A$2:$O8355,8,FALSE)</f>
        <v>Si</v>
      </c>
      <c r="J90" s="98" t="str">
        <f>VLOOKUP(E90,VIP!$A$2:$O8305,8,FALSE)</f>
        <v>Si</v>
      </c>
      <c r="K90" s="98" t="str">
        <f>VLOOKUP(E90,VIP!$A$2:$O11879,6,0)</f>
        <v>NO</v>
      </c>
      <c r="L90" s="106" t="s">
        <v>2463</v>
      </c>
      <c r="M90" s="105" t="s">
        <v>2473</v>
      </c>
      <c r="N90" s="104" t="s">
        <v>2481</v>
      </c>
      <c r="O90" s="124" t="s">
        <v>2483</v>
      </c>
      <c r="P90" s="105"/>
      <c r="Q90" s="105" t="s">
        <v>2463</v>
      </c>
    </row>
    <row r="91" spans="1:17" ht="18" x14ac:dyDescent="0.25">
      <c r="A91" s="124" t="str">
        <f>VLOOKUP(E91,'LISTADO ATM'!$A$2:$C$895,3,0)</f>
        <v>DISTRITO NACIONAL</v>
      </c>
      <c r="B91" s="111"/>
      <c r="C91" s="103"/>
      <c r="D91" s="124"/>
      <c r="E91" s="99">
        <v>812</v>
      </c>
      <c r="F91" s="84" t="str">
        <f>VLOOKUP(E91,VIP!$A$2:$O11465,2,0)</f>
        <v>DRBR812</v>
      </c>
      <c r="G91" s="98" t="str">
        <f>VLOOKUP(E91,'LISTADO ATM'!$A$2:$B$894,2,0)</f>
        <v xml:space="preserve">ATM Canasta del Pueblo </v>
      </c>
      <c r="H91" s="98" t="str">
        <f>VLOOKUP(E91,VIP!$A$2:$O16385,7,FALSE)</f>
        <v>Si</v>
      </c>
      <c r="I91" s="98" t="str">
        <f>VLOOKUP(E91,VIP!$A$2:$O8350,8,FALSE)</f>
        <v>Si</v>
      </c>
      <c r="J91" s="98" t="str">
        <f>VLOOKUP(E91,VIP!$A$2:$O8300,8,FALSE)</f>
        <v>Si</v>
      </c>
      <c r="K91" s="98" t="str">
        <f>VLOOKUP(E91,VIP!$A$2:$O11874,6,0)</f>
        <v>NO</v>
      </c>
      <c r="L91" s="106" t="s">
        <v>2228</v>
      </c>
      <c r="M91" s="105" t="s">
        <v>2473</v>
      </c>
      <c r="N91" s="104"/>
      <c r="O91" s="124"/>
      <c r="P91" s="124"/>
      <c r="Q91" s="105" t="s">
        <v>2228</v>
      </c>
    </row>
    <row r="92" spans="1:17" ht="18" x14ac:dyDescent="0.25">
      <c r="A92" s="124" t="str">
        <f>VLOOKUP(E92,'LISTADO ATM'!$A$2:$C$895,3,0)</f>
        <v>NORTE</v>
      </c>
      <c r="B92" s="111"/>
      <c r="C92" s="103"/>
      <c r="D92" s="124"/>
      <c r="E92" s="99">
        <v>332</v>
      </c>
      <c r="F92" s="84" t="str">
        <f>VLOOKUP(E92,VIP!$A$2:$O11463,2,0)</f>
        <v>DRBR332</v>
      </c>
      <c r="G92" s="98" t="str">
        <f>VLOOKUP(E92,'LISTADO ATM'!$A$2:$B$894,2,0)</f>
        <v>ATM Estación Sigma (Cotuí)</v>
      </c>
      <c r="H92" s="98" t="str">
        <f>VLOOKUP(E92,VIP!$A$2:$O16383,7,FALSE)</f>
        <v>Si</v>
      </c>
      <c r="I92" s="98" t="str">
        <f>VLOOKUP(E92,VIP!$A$2:$O8348,8,FALSE)</f>
        <v>Si</v>
      </c>
      <c r="J92" s="98" t="str">
        <f>VLOOKUP(E92,VIP!$A$2:$O8298,8,FALSE)</f>
        <v>Si</v>
      </c>
      <c r="K92" s="98" t="str">
        <f>VLOOKUP(E92,VIP!$A$2:$O11872,6,0)</f>
        <v>NO</v>
      </c>
      <c r="L92" s="106" t="s">
        <v>2254</v>
      </c>
      <c r="M92" s="105" t="s">
        <v>2473</v>
      </c>
      <c r="N92" s="104"/>
      <c r="O92" s="124"/>
      <c r="P92" s="124"/>
      <c r="Q92" s="105" t="s">
        <v>2254</v>
      </c>
    </row>
    <row r="93" spans="1:17" ht="18" x14ac:dyDescent="0.25">
      <c r="A93" s="125" t="str">
        <f>VLOOKUP(E93,'LISTADO ATM'!$A$2:$C$895,3,0)</f>
        <v>ESTE</v>
      </c>
      <c r="B93" s="111"/>
      <c r="C93" s="103"/>
      <c r="D93" s="125"/>
      <c r="E93" s="99">
        <v>822</v>
      </c>
      <c r="F93" s="84" t="str">
        <f>VLOOKUP(E93,VIP!$A$2:$O11467,2,0)</f>
        <v>DRBR822</v>
      </c>
      <c r="G93" s="98" t="str">
        <f>VLOOKUP(E93,'LISTADO ATM'!$A$2:$B$894,2,0)</f>
        <v xml:space="preserve">ATM INDUSPALMA </v>
      </c>
      <c r="H93" s="98" t="str">
        <f>VLOOKUP(E93,VIP!$A$2:$O16387,7,FALSE)</f>
        <v>Si</v>
      </c>
      <c r="I93" s="98" t="str">
        <f>VLOOKUP(E93,VIP!$A$2:$O8352,8,FALSE)</f>
        <v>Si</v>
      </c>
      <c r="J93" s="98" t="str">
        <f>VLOOKUP(E93,VIP!$A$2:$O8302,8,FALSE)</f>
        <v>Si</v>
      </c>
      <c r="K93" s="98" t="str">
        <f>VLOOKUP(E93,VIP!$A$2:$O11876,6,0)</f>
        <v>NO</v>
      </c>
      <c r="L93" s="106" t="s">
        <v>2254</v>
      </c>
      <c r="M93" s="105" t="s">
        <v>2473</v>
      </c>
      <c r="N93" s="104"/>
      <c r="O93" s="125"/>
      <c r="P93" s="125"/>
      <c r="Q93" s="105" t="s">
        <v>2254</v>
      </c>
    </row>
    <row r="94" spans="1:17" ht="18" x14ac:dyDescent="0.25">
      <c r="A94" s="125" t="str">
        <f>VLOOKUP(E94,'LISTADO ATM'!$A$2:$C$895,3,0)</f>
        <v>DISTRITO NACIONAL</v>
      </c>
      <c r="B94" s="111"/>
      <c r="C94" s="103"/>
      <c r="D94" s="125"/>
      <c r="E94" s="99">
        <v>678</v>
      </c>
      <c r="F94" s="84" t="str">
        <f>VLOOKUP(E94,VIP!$A$2:$O11464,2,0)</f>
        <v>DRBR678</v>
      </c>
      <c r="G94" s="98" t="str">
        <f>VLOOKUP(E94,'LISTADO ATM'!$A$2:$B$894,2,0)</f>
        <v>ATM Eco Petroleo San Isidro</v>
      </c>
      <c r="H94" s="98" t="str">
        <f>VLOOKUP(E94,VIP!$A$2:$O16384,7,FALSE)</f>
        <v>Si</v>
      </c>
      <c r="I94" s="98" t="str">
        <f>VLOOKUP(E94,VIP!$A$2:$O8349,8,FALSE)</f>
        <v>Si</v>
      </c>
      <c r="J94" s="98" t="str">
        <f>VLOOKUP(E94,VIP!$A$2:$O8299,8,FALSE)</f>
        <v>Si</v>
      </c>
      <c r="K94" s="98" t="str">
        <f>VLOOKUP(E94,VIP!$A$2:$O11873,6,0)</f>
        <v>NO</v>
      </c>
      <c r="L94" s="106" t="s">
        <v>2463</v>
      </c>
      <c r="M94" s="105" t="s">
        <v>2473</v>
      </c>
      <c r="N94" s="104"/>
      <c r="O94" s="125"/>
      <c r="P94" s="125"/>
      <c r="Q94" s="105" t="s">
        <v>2463</v>
      </c>
    </row>
    <row r="95" spans="1:17" ht="18" x14ac:dyDescent="0.25">
      <c r="A95" s="125" t="str">
        <f>VLOOKUP(E95,'LISTADO ATM'!$A$2:$C$895,3,0)</f>
        <v>DISTRITO NACIONAL</v>
      </c>
      <c r="B95" s="111"/>
      <c r="C95" s="103"/>
      <c r="D95" s="125"/>
      <c r="E95" s="99">
        <v>708</v>
      </c>
      <c r="F95" s="84" t="str">
        <f>VLOOKUP(E95,VIP!$A$2:$O11469,2,0)</f>
        <v>DRBR505</v>
      </c>
      <c r="G95" s="98" t="str">
        <f>VLOOKUP(E95,'LISTADO ATM'!$A$2:$B$894,2,0)</f>
        <v xml:space="preserve">ATM El Vestir De Hoy </v>
      </c>
      <c r="H95" s="98" t="str">
        <f>VLOOKUP(E95,VIP!$A$2:$O16389,7,FALSE)</f>
        <v>Si</v>
      </c>
      <c r="I95" s="98" t="str">
        <f>VLOOKUP(E95,VIP!$A$2:$O8354,8,FALSE)</f>
        <v>Si</v>
      </c>
      <c r="J95" s="98" t="str">
        <f>VLOOKUP(E95,VIP!$A$2:$O8304,8,FALSE)</f>
        <v>Si</v>
      </c>
      <c r="K95" s="98" t="str">
        <f>VLOOKUP(E95,VIP!$A$2:$O11878,6,0)</f>
        <v>NO</v>
      </c>
      <c r="L95" s="106" t="s">
        <v>2228</v>
      </c>
      <c r="M95" s="105" t="s">
        <v>2473</v>
      </c>
      <c r="N95" s="104"/>
      <c r="O95" s="125"/>
      <c r="P95" s="125"/>
      <c r="Q95" s="105" t="s">
        <v>2228</v>
      </c>
    </row>
    <row r="96" spans="1:17" ht="18" x14ac:dyDescent="0.25">
      <c r="A96" s="125" t="str">
        <f>VLOOKUP(E96,'LISTADO ATM'!$A$2:$C$895,3,0)</f>
        <v>NORTE</v>
      </c>
      <c r="B96" s="111"/>
      <c r="C96" s="103"/>
      <c r="D96" s="125"/>
      <c r="E96" s="99">
        <v>857</v>
      </c>
      <c r="F96" s="84" t="str">
        <f>VLOOKUP(E96,VIP!$A$2:$O11470,2,0)</f>
        <v>DRBR857</v>
      </c>
      <c r="G96" s="98" t="str">
        <f>VLOOKUP(E96,'LISTADO ATM'!$A$2:$B$894,2,0)</f>
        <v xml:space="preserve">ATM Oficina Los Alamos </v>
      </c>
      <c r="H96" s="98" t="str">
        <f>VLOOKUP(E96,VIP!$A$2:$O16390,7,FALSE)</f>
        <v>Si</v>
      </c>
      <c r="I96" s="98" t="str">
        <f>VLOOKUP(E96,VIP!$A$2:$O8355,8,FALSE)</f>
        <v>Si</v>
      </c>
      <c r="J96" s="98" t="str">
        <f>VLOOKUP(E96,VIP!$A$2:$O8305,8,FALSE)</f>
        <v>Si</v>
      </c>
      <c r="K96" s="98" t="str">
        <f>VLOOKUP(E96,VIP!$A$2:$O11879,6,0)</f>
        <v>NO</v>
      </c>
      <c r="L96" s="106" t="s">
        <v>2463</v>
      </c>
      <c r="M96" s="105" t="s">
        <v>2473</v>
      </c>
      <c r="N96" s="104"/>
      <c r="O96" s="125"/>
      <c r="P96" s="125"/>
      <c r="Q96" s="105" t="s">
        <v>2463</v>
      </c>
    </row>
    <row r="97" spans="1:17" ht="18" x14ac:dyDescent="0.25">
      <c r="A97" s="125" t="str">
        <f>VLOOKUP(E97,'LISTADO ATM'!$A$2:$C$895,3,0)</f>
        <v>DISTRITO NACIONAL</v>
      </c>
      <c r="B97" s="111"/>
      <c r="C97" s="103"/>
      <c r="D97" s="125"/>
      <c r="E97" s="99">
        <v>719</v>
      </c>
      <c r="F97" s="84" t="str">
        <f>VLOOKUP(E97,VIP!$A$2:$O11471,2,0)</f>
        <v>DRBR419</v>
      </c>
      <c r="G97" s="98" t="str">
        <f>VLOOKUP(E97,'LISTADO ATM'!$A$2:$B$894,2,0)</f>
        <v xml:space="preserve">ATM Ayuntamiento Municipal San Luís </v>
      </c>
      <c r="H97" s="98" t="str">
        <f>VLOOKUP(E97,VIP!$A$2:$O16391,7,FALSE)</f>
        <v>Si</v>
      </c>
      <c r="I97" s="98" t="str">
        <f>VLOOKUP(E97,VIP!$A$2:$O8356,8,FALSE)</f>
        <v>Si</v>
      </c>
      <c r="J97" s="98" t="str">
        <f>VLOOKUP(E97,VIP!$A$2:$O8306,8,FALSE)</f>
        <v>Si</v>
      </c>
      <c r="K97" s="98" t="str">
        <f>VLOOKUP(E97,VIP!$A$2:$O11880,6,0)</f>
        <v>NO</v>
      </c>
      <c r="L97" s="106" t="s">
        <v>2254</v>
      </c>
      <c r="M97" s="105" t="s">
        <v>2473</v>
      </c>
      <c r="N97" s="104"/>
      <c r="O97" s="125"/>
      <c r="P97" s="125"/>
      <c r="Q97" s="105" t="s">
        <v>2254</v>
      </c>
    </row>
    <row r="98" spans="1:17" ht="18" x14ac:dyDescent="0.25">
      <c r="A98" s="125" t="str">
        <f>VLOOKUP(E98,'LISTADO ATM'!$A$2:$C$895,3,0)</f>
        <v>SUR</v>
      </c>
      <c r="B98" s="111"/>
      <c r="C98" s="103"/>
      <c r="D98" s="125"/>
      <c r="E98" s="99">
        <v>783</v>
      </c>
      <c r="F98" s="84" t="str">
        <f>VLOOKUP(E98,VIP!$A$2:$O11472,2,0)</f>
        <v>DRBR303</v>
      </c>
      <c r="G98" s="98" t="str">
        <f>VLOOKUP(E98,'LISTADO ATM'!$A$2:$B$894,2,0)</f>
        <v xml:space="preserve">ATM Autobanco Alfa y Omega (Barahona) </v>
      </c>
      <c r="H98" s="98" t="str">
        <f>VLOOKUP(E98,VIP!$A$2:$O16392,7,FALSE)</f>
        <v>Si</v>
      </c>
      <c r="I98" s="98" t="str">
        <f>VLOOKUP(E98,VIP!$A$2:$O8357,8,FALSE)</f>
        <v>Si</v>
      </c>
      <c r="J98" s="98" t="str">
        <f>VLOOKUP(E98,VIP!$A$2:$O8307,8,FALSE)</f>
        <v>Si</v>
      </c>
      <c r="K98" s="98" t="str">
        <f>VLOOKUP(E98,VIP!$A$2:$O11881,6,0)</f>
        <v>NO</v>
      </c>
      <c r="L98" s="106" t="s">
        <v>2254</v>
      </c>
      <c r="M98" s="105" t="s">
        <v>2473</v>
      </c>
      <c r="N98" s="104"/>
      <c r="O98" s="125"/>
      <c r="P98" s="125"/>
      <c r="Q98" s="105" t="s">
        <v>2254</v>
      </c>
    </row>
    <row r="99" spans="1:17" ht="18" x14ac:dyDescent="0.25">
      <c r="A99" s="125" t="str">
        <f>VLOOKUP(E99,'LISTADO ATM'!$A$2:$C$895,3,0)</f>
        <v>DISTRITO NACIONAL</v>
      </c>
      <c r="B99" s="111"/>
      <c r="C99" s="103"/>
      <c r="D99" s="125"/>
      <c r="E99" s="99">
        <v>671</v>
      </c>
      <c r="F99" s="84" t="str">
        <f>VLOOKUP(E99,VIP!$A$2:$O11475,2,0)</f>
        <v>DRBR671</v>
      </c>
      <c r="G99" s="98" t="str">
        <f>VLOOKUP(E99,'LISTADO ATM'!$A$2:$B$894,2,0)</f>
        <v>ATM Ayuntamiento Sto. Dgo. Norte</v>
      </c>
      <c r="H99" s="98" t="str">
        <f>VLOOKUP(E99,VIP!$A$2:$O16395,7,FALSE)</f>
        <v>Si</v>
      </c>
      <c r="I99" s="98" t="str">
        <f>VLOOKUP(E99,VIP!$A$2:$O8360,8,FALSE)</f>
        <v>Si</v>
      </c>
      <c r="J99" s="98" t="str">
        <f>VLOOKUP(E99,VIP!$A$2:$O8310,8,FALSE)</f>
        <v>Si</v>
      </c>
      <c r="K99" s="98" t="str">
        <f>VLOOKUP(E99,VIP!$A$2:$O11884,6,0)</f>
        <v>NO</v>
      </c>
      <c r="L99" s="106" t="s">
        <v>2254</v>
      </c>
      <c r="M99" s="105" t="s">
        <v>2473</v>
      </c>
      <c r="N99" s="104"/>
      <c r="O99" s="125"/>
      <c r="P99" s="125"/>
      <c r="Q99" s="105" t="s">
        <v>2254</v>
      </c>
    </row>
  </sheetData>
  <autoFilter ref="A4:Q70">
    <sortState ref="A5:Q99">
      <sortCondition ref="M4:M7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0:B1048576 B1:B4">
    <cfRule type="duplicateValues" dxfId="176" priority="2663"/>
  </conditionalFormatting>
  <conditionalFormatting sqref="B100:B1048576">
    <cfRule type="duplicateValues" dxfId="175" priority="330103"/>
  </conditionalFormatting>
  <conditionalFormatting sqref="B100:B1048576 B1:B4">
    <cfRule type="duplicateValues" dxfId="174" priority="330115"/>
    <cfRule type="duplicateValues" dxfId="173" priority="330116"/>
    <cfRule type="duplicateValues" dxfId="172" priority="330117"/>
  </conditionalFormatting>
  <conditionalFormatting sqref="B100:B1048576 B1:B4">
    <cfRule type="duplicateValues" dxfId="171" priority="330127"/>
    <cfRule type="duplicateValues" dxfId="170" priority="330128"/>
  </conditionalFormatting>
  <conditionalFormatting sqref="B100:B1048576">
    <cfRule type="duplicateValues" dxfId="169" priority="330135"/>
    <cfRule type="duplicateValues" dxfId="168" priority="330136"/>
    <cfRule type="duplicateValues" dxfId="167" priority="330137"/>
  </conditionalFormatting>
  <conditionalFormatting sqref="B100:B1048576">
    <cfRule type="duplicateValues" dxfId="166" priority="1672"/>
    <cfRule type="duplicateValues" dxfId="165" priority="1673"/>
  </conditionalFormatting>
  <conditionalFormatting sqref="B100:B1048576">
    <cfRule type="duplicateValues" dxfId="164" priority="1570"/>
  </conditionalFormatting>
  <conditionalFormatting sqref="E1:E4 E71:E1048576">
    <cfRule type="duplicateValues" dxfId="163" priority="263"/>
  </conditionalFormatting>
  <conditionalFormatting sqref="B100:B1048576">
    <cfRule type="duplicateValues" dxfId="162" priority="221"/>
  </conditionalFormatting>
  <conditionalFormatting sqref="E71:E1048576">
    <cfRule type="duplicateValues" dxfId="161" priority="351771"/>
  </conditionalFormatting>
  <conditionalFormatting sqref="E1:E4 E71:E1048576">
    <cfRule type="duplicateValues" dxfId="160" priority="351773"/>
    <cfRule type="duplicateValues" dxfId="159" priority="351774"/>
  </conditionalFormatting>
  <conditionalFormatting sqref="E71:E1048576">
    <cfRule type="duplicateValues" dxfId="158" priority="351779"/>
    <cfRule type="duplicateValues" dxfId="157" priority="351780"/>
  </conditionalFormatting>
  <conditionalFormatting sqref="E1:E4 E71:E1048576">
    <cfRule type="duplicateValues" dxfId="156" priority="351783"/>
    <cfRule type="duplicateValues" dxfId="155" priority="351784"/>
    <cfRule type="duplicateValues" dxfId="154" priority="351785"/>
  </conditionalFormatting>
  <conditionalFormatting sqref="E71:E1048576">
    <cfRule type="duplicateValues" dxfId="153" priority="351792"/>
    <cfRule type="duplicateValues" dxfId="152" priority="351793"/>
    <cfRule type="duplicateValues" dxfId="151" priority="351794"/>
  </conditionalFormatting>
  <conditionalFormatting sqref="B7:B86">
    <cfRule type="duplicateValues" dxfId="150" priority="52"/>
  </conditionalFormatting>
  <conditionalFormatting sqref="B7:B86">
    <cfRule type="duplicateValues" dxfId="149" priority="49"/>
    <cfRule type="duplicateValues" dxfId="148" priority="50"/>
    <cfRule type="duplicateValues" dxfId="147" priority="51"/>
  </conditionalFormatting>
  <conditionalFormatting sqref="B7:B86">
    <cfRule type="duplicateValues" dxfId="146" priority="47"/>
    <cfRule type="duplicateValues" dxfId="145" priority="48"/>
  </conditionalFormatting>
  <conditionalFormatting sqref="E7:E31">
    <cfRule type="duplicateValues" dxfId="144" priority="46"/>
  </conditionalFormatting>
  <conditionalFormatting sqref="E7:E31">
    <cfRule type="duplicateValues" dxfId="143" priority="44"/>
    <cfRule type="duplicateValues" dxfId="142" priority="45"/>
  </conditionalFormatting>
  <conditionalFormatting sqref="E7:E31">
    <cfRule type="duplicateValues" dxfId="141" priority="41"/>
    <cfRule type="duplicateValues" dxfId="140" priority="42"/>
    <cfRule type="duplicateValues" dxfId="139" priority="43"/>
  </conditionalFormatting>
  <conditionalFormatting sqref="E1:E1048576">
    <cfRule type="duplicateValues" dxfId="0" priority="28"/>
    <cfRule type="duplicateValues" dxfId="1" priority="1"/>
  </conditionalFormatting>
  <conditionalFormatting sqref="B100:B1048576 B1:B86">
    <cfRule type="duplicateValues" dxfId="138" priority="27"/>
  </conditionalFormatting>
  <conditionalFormatting sqref="B5:B6">
    <cfRule type="duplicateValues" dxfId="137" priority="352245"/>
  </conditionalFormatting>
  <conditionalFormatting sqref="B5:B6">
    <cfRule type="duplicateValues" dxfId="136" priority="352246"/>
    <cfRule type="duplicateValues" dxfId="135" priority="352247"/>
    <cfRule type="duplicateValues" dxfId="134" priority="352248"/>
  </conditionalFormatting>
  <conditionalFormatting sqref="B5:B6">
    <cfRule type="duplicateValues" dxfId="133" priority="352249"/>
    <cfRule type="duplicateValues" dxfId="132" priority="352250"/>
  </conditionalFormatting>
  <conditionalFormatting sqref="E5:E6">
    <cfRule type="duplicateValues" dxfId="131" priority="352251"/>
  </conditionalFormatting>
  <conditionalFormatting sqref="E5:E6">
    <cfRule type="duplicateValues" dxfId="130" priority="352252"/>
    <cfRule type="duplicateValues" dxfId="129" priority="352253"/>
  </conditionalFormatting>
  <conditionalFormatting sqref="E5:E6">
    <cfRule type="duplicateValues" dxfId="128" priority="352254"/>
    <cfRule type="duplicateValues" dxfId="127" priority="352255"/>
    <cfRule type="duplicateValues" dxfId="126" priority="352256"/>
  </conditionalFormatting>
  <conditionalFormatting sqref="B32:B70">
    <cfRule type="duplicateValues" dxfId="125" priority="352417"/>
  </conditionalFormatting>
  <conditionalFormatting sqref="B32:B70">
    <cfRule type="duplicateValues" dxfId="124" priority="352419"/>
    <cfRule type="duplicateValues" dxfId="123" priority="352420"/>
    <cfRule type="duplicateValues" dxfId="122" priority="352421"/>
  </conditionalFormatting>
  <conditionalFormatting sqref="B32:B70">
    <cfRule type="duplicateValues" dxfId="121" priority="352425"/>
    <cfRule type="duplicateValues" dxfId="120" priority="352426"/>
  </conditionalFormatting>
  <conditionalFormatting sqref="E32:E87">
    <cfRule type="duplicateValues" dxfId="119" priority="352434"/>
  </conditionalFormatting>
  <conditionalFormatting sqref="E32:E87">
    <cfRule type="duplicateValues" dxfId="118" priority="352436"/>
    <cfRule type="duplicateValues" dxfId="117" priority="352437"/>
  </conditionalFormatting>
  <conditionalFormatting sqref="E32:E87">
    <cfRule type="duplicateValues" dxfId="116" priority="352440"/>
    <cfRule type="duplicateValues" dxfId="115" priority="352441"/>
    <cfRule type="duplicateValues" dxfId="114" priority="352442"/>
  </conditionalFormatting>
  <conditionalFormatting sqref="E88">
    <cfRule type="duplicateValues" dxfId="113" priority="19"/>
  </conditionalFormatting>
  <conditionalFormatting sqref="E88">
    <cfRule type="duplicateValues" dxfId="112" priority="17"/>
    <cfRule type="duplicateValues" dxfId="111" priority="18"/>
  </conditionalFormatting>
  <conditionalFormatting sqref="E88">
    <cfRule type="duplicateValues" dxfId="110" priority="14"/>
    <cfRule type="duplicateValues" dxfId="109" priority="15"/>
    <cfRule type="duplicateValues" dxfId="108" priority="16"/>
  </conditionalFormatting>
  <conditionalFormatting sqref="E89">
    <cfRule type="duplicateValues" dxfId="107" priority="13"/>
  </conditionalFormatting>
  <conditionalFormatting sqref="E89">
    <cfRule type="duplicateValues" dxfId="106" priority="11"/>
    <cfRule type="duplicateValues" dxfId="105" priority="12"/>
  </conditionalFormatting>
  <conditionalFormatting sqref="E89">
    <cfRule type="duplicateValues" dxfId="104" priority="8"/>
    <cfRule type="duplicateValues" dxfId="103" priority="9"/>
    <cfRule type="duplicateValues" dxfId="102" priority="10"/>
  </conditionalFormatting>
  <conditionalFormatting sqref="E90:E99">
    <cfRule type="duplicateValues" dxfId="101" priority="7"/>
  </conditionalFormatting>
  <conditionalFormatting sqref="E90:E99">
    <cfRule type="duplicateValues" dxfId="100" priority="5"/>
    <cfRule type="duplicateValues" dxfId="99" priority="6"/>
  </conditionalFormatting>
  <conditionalFormatting sqref="E90:E99">
    <cfRule type="duplicateValues" dxfId="98" priority="2"/>
    <cfRule type="duplicateValues" dxfId="97" priority="3"/>
    <cfRule type="duplicateValues" dxfId="96" priority="4"/>
  </conditionalFormatting>
  <conditionalFormatting sqref="B71:B99">
    <cfRule type="duplicateValues" dxfId="95" priority="352495"/>
  </conditionalFormatting>
  <conditionalFormatting sqref="B71:B99">
    <cfRule type="duplicateValues" dxfId="94" priority="352496"/>
    <cfRule type="duplicateValues" dxfId="93" priority="352497"/>
    <cfRule type="duplicateValues" dxfId="92" priority="352498"/>
  </conditionalFormatting>
  <conditionalFormatting sqref="B71:B99">
    <cfRule type="duplicateValues" dxfId="91" priority="352499"/>
    <cfRule type="duplicateValues" dxfId="90" priority="35250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8:E140"/>
  <sheetViews>
    <sheetView topLeftCell="A58" zoomScale="80" zoomScaleNormal="80" workbookViewId="0">
      <selection activeCell="G62" sqref="G62"/>
    </sheetView>
  </sheetViews>
  <sheetFormatPr baseColWidth="10" defaultColWidth="52.7109375" defaultRowHeight="15" x14ac:dyDescent="0.25"/>
  <cols>
    <col min="1" max="1" width="52.7109375" style="86"/>
    <col min="2" max="2" width="28.140625" style="86" customWidth="1"/>
    <col min="3" max="3" width="52.7109375" style="86"/>
    <col min="4" max="4" width="22.85546875" style="86" customWidth="1"/>
    <col min="5" max="5" width="30.42578125" style="86" customWidth="1"/>
    <col min="6" max="16384" width="52.7109375" style="86"/>
  </cols>
  <sheetData>
    <row r="58" spans="1:5" ht="22.5" x14ac:dyDescent="0.25">
      <c r="A58" s="134" t="s">
        <v>2479</v>
      </c>
      <c r="B58" s="135"/>
      <c r="C58" s="135"/>
      <c r="D58" s="135"/>
      <c r="E58" s="136"/>
    </row>
    <row r="59" spans="1:5" ht="22.5" x14ac:dyDescent="0.25">
      <c r="A59" s="134" t="s">
        <v>2158</v>
      </c>
      <c r="B59" s="135"/>
      <c r="C59" s="135"/>
      <c r="D59" s="135"/>
      <c r="E59" s="136"/>
    </row>
    <row r="60" spans="1:5" ht="25.5" x14ac:dyDescent="0.25">
      <c r="A60" s="137" t="s">
        <v>2479</v>
      </c>
      <c r="B60" s="138"/>
      <c r="C60" s="138"/>
      <c r="D60" s="138"/>
      <c r="E60" s="139"/>
    </row>
    <row r="61" spans="1:5" x14ac:dyDescent="0.25">
      <c r="B61" s="108"/>
      <c r="E61" s="108"/>
    </row>
    <row r="62" spans="1:5" ht="18.75" thickBot="1" x14ac:dyDescent="0.3">
      <c r="A62" s="87" t="s">
        <v>2423</v>
      </c>
      <c r="B62" s="107" t="s">
        <v>2504</v>
      </c>
      <c r="C62" s="88"/>
      <c r="D62" s="89"/>
      <c r="E62" s="90"/>
    </row>
    <row r="63" spans="1:5" ht="18.75" thickBot="1" x14ac:dyDescent="0.3">
      <c r="A63" s="87" t="s">
        <v>2424</v>
      </c>
      <c r="B63" s="107" t="s">
        <v>2507</v>
      </c>
      <c r="C63" s="88"/>
      <c r="D63" s="89"/>
      <c r="E63" s="90"/>
    </row>
    <row r="64" spans="1:5" ht="15.75" thickBot="1" x14ac:dyDescent="0.3">
      <c r="B64" s="108"/>
      <c r="E64" s="108"/>
    </row>
    <row r="65" spans="1:5" ht="18.75" thickBot="1" x14ac:dyDescent="0.3">
      <c r="A65" s="140" t="s">
        <v>2425</v>
      </c>
      <c r="B65" s="141"/>
      <c r="C65" s="141"/>
      <c r="D65" s="141"/>
      <c r="E65" s="142"/>
    </row>
    <row r="66" spans="1:5" ht="18" x14ac:dyDescent="0.25">
      <c r="A66" s="91" t="s">
        <v>15</v>
      </c>
      <c r="B66" s="92" t="s">
        <v>2426</v>
      </c>
      <c r="C66" s="92" t="s">
        <v>46</v>
      </c>
      <c r="D66" s="92" t="s">
        <v>2433</v>
      </c>
      <c r="E66" s="92" t="s">
        <v>2427</v>
      </c>
    </row>
    <row r="67" spans="1:5" ht="18.75" thickBot="1" x14ac:dyDescent="0.3">
      <c r="A67" s="112" t="e">
        <f>VLOOKUP(B67,'[1]LISTADO ATM'!$A$2:$C$817,3,0)</f>
        <v>#N/A</v>
      </c>
      <c r="B67" s="99"/>
      <c r="C67" s="112" t="e">
        <f>VLOOKUP(B67,'[1]LISTADO ATM'!$A$2:$B$816,2,0)</f>
        <v>#N/A</v>
      </c>
      <c r="D67" s="100" t="s">
        <v>2485</v>
      </c>
      <c r="E67" s="112"/>
    </row>
    <row r="68" spans="1:5" ht="18.75" thickBot="1" x14ac:dyDescent="0.3">
      <c r="A68" s="95" t="s">
        <v>2428</v>
      </c>
      <c r="B68" s="123">
        <f>COUNT(#REF!)</f>
        <v>0</v>
      </c>
      <c r="C68" s="143"/>
      <c r="D68" s="144"/>
      <c r="E68" s="145"/>
    </row>
    <row r="69" spans="1:5" ht="15.75" thickBot="1" x14ac:dyDescent="0.3">
      <c r="B69" s="108"/>
      <c r="E69" s="108"/>
    </row>
    <row r="70" spans="1:5" ht="18.75" thickBot="1" x14ac:dyDescent="0.3">
      <c r="A70" s="140" t="s">
        <v>2430</v>
      </c>
      <c r="B70" s="141"/>
      <c r="C70" s="141"/>
      <c r="D70" s="141"/>
      <c r="E70" s="142"/>
    </row>
    <row r="71" spans="1:5" ht="18" x14ac:dyDescent="0.25">
      <c r="A71" s="91" t="s">
        <v>15</v>
      </c>
      <c r="B71" s="92" t="s">
        <v>2426</v>
      </c>
      <c r="C71" s="92" t="s">
        <v>46</v>
      </c>
      <c r="D71" s="92" t="s">
        <v>2433</v>
      </c>
      <c r="E71" s="92" t="s">
        <v>2427</v>
      </c>
    </row>
    <row r="72" spans="1:5" ht="18" x14ac:dyDescent="0.25">
      <c r="A72" s="99" t="str">
        <f>VLOOKUP(B72,'[1]LISTADO ATM'!$A$2:$C$817,3,0)</f>
        <v>SUR</v>
      </c>
      <c r="B72" s="99">
        <v>44</v>
      </c>
      <c r="C72" s="112" t="str">
        <f>VLOOKUP(B72,'[1]LISTADO ATM'!$A$2:$B$816,2,0)</f>
        <v xml:space="preserve">ATM Oficina Pedernales </v>
      </c>
      <c r="D72" s="113" t="s">
        <v>2455</v>
      </c>
      <c r="E72" s="99">
        <v>335775478</v>
      </c>
    </row>
    <row r="73" spans="1:5" ht="18" x14ac:dyDescent="0.25">
      <c r="A73" s="99" t="str">
        <f>VLOOKUP(B73,'[1]LISTADO ATM'!$A$2:$C$817,3,0)</f>
        <v>DISTRITO NACIONAL</v>
      </c>
      <c r="B73" s="99">
        <v>24</v>
      </c>
      <c r="C73" s="112" t="str">
        <f>VLOOKUP(B73,'[1]LISTADO ATM'!$A$2:$B$816,2,0)</f>
        <v xml:space="preserve">ATM Oficina Eusebio Manzueta </v>
      </c>
      <c r="D73" s="113" t="s">
        <v>2455</v>
      </c>
      <c r="E73" s="99">
        <v>335775838</v>
      </c>
    </row>
    <row r="74" spans="1:5" ht="18" x14ac:dyDescent="0.25">
      <c r="A74" s="99" t="str">
        <f>VLOOKUP(B74,'[1]LISTADO ATM'!$A$2:$C$817,3,0)</f>
        <v>DISTRITO NACIONAL</v>
      </c>
      <c r="B74" s="99">
        <v>569</v>
      </c>
      <c r="C74" s="112" t="str">
        <f>VLOOKUP(B74,'[1]LISTADO ATM'!$A$2:$B$816,2,0)</f>
        <v xml:space="preserve">ATM Superintendencia de Seguros </v>
      </c>
      <c r="D74" s="113" t="s">
        <v>2455</v>
      </c>
      <c r="E74" s="99">
        <v>335776262</v>
      </c>
    </row>
    <row r="75" spans="1:5" ht="18" x14ac:dyDescent="0.25">
      <c r="A75" s="99" t="str">
        <f>VLOOKUP(B75,'[1]LISTADO ATM'!$A$2:$C$817,3,0)</f>
        <v>NORTE</v>
      </c>
      <c r="B75" s="99">
        <v>851</v>
      </c>
      <c r="C75" s="112" t="str">
        <f>VLOOKUP(B75,'[1]LISTADO ATM'!$A$2:$B$816,2,0)</f>
        <v xml:space="preserve">ATM Hospital Vinicio Calventi </v>
      </c>
      <c r="D75" s="113" t="s">
        <v>2455</v>
      </c>
      <c r="E75" s="99">
        <v>335776237</v>
      </c>
    </row>
    <row r="76" spans="1:5" ht="18" x14ac:dyDescent="0.25">
      <c r="A76" s="99" t="str">
        <f>VLOOKUP(B76,'[1]LISTADO ATM'!$A$2:$C$817,3,0)</f>
        <v>DISTRITO NACIONAL</v>
      </c>
      <c r="B76" s="99">
        <v>958</v>
      </c>
      <c r="C76" s="112" t="str">
        <f>VLOOKUP(B76,'[1]LISTADO ATM'!$A$2:$B$816,2,0)</f>
        <v xml:space="preserve">ATM Olé Aut. San Isidro </v>
      </c>
      <c r="D76" s="113" t="s">
        <v>2455</v>
      </c>
      <c r="E76" s="99">
        <v>335776571</v>
      </c>
    </row>
    <row r="77" spans="1:5" ht="18" x14ac:dyDescent="0.25">
      <c r="A77" s="99" t="str">
        <f>VLOOKUP(B77,'[1]LISTADO ATM'!$A$2:$C$817,3,0)</f>
        <v>DISTRITO NACIONAL</v>
      </c>
      <c r="B77" s="99">
        <v>554</v>
      </c>
      <c r="C77" s="112" t="str">
        <f>VLOOKUP(B77,'[1]LISTADO ATM'!$A$2:$B$816,2,0)</f>
        <v xml:space="preserve">ATM Oficina Isabel La Católica I </v>
      </c>
      <c r="D77" s="113" t="s">
        <v>2455</v>
      </c>
      <c r="E77" s="99">
        <v>335776679</v>
      </c>
    </row>
    <row r="78" spans="1:5" ht="18" x14ac:dyDescent="0.25">
      <c r="A78" s="99" t="str">
        <f>VLOOKUP(B78,'[1]LISTADO ATM'!$A$2:$C$817,3,0)</f>
        <v>DISTRITO NACIONAL</v>
      </c>
      <c r="B78" s="99">
        <v>354</v>
      </c>
      <c r="C78" s="112" t="str">
        <f>VLOOKUP(B78,'[1]LISTADO ATM'!$A$2:$B$816,2,0)</f>
        <v xml:space="preserve">ATM Oficina Núñez de Cáceres II </v>
      </c>
      <c r="D78" s="113" t="s">
        <v>2455</v>
      </c>
      <c r="E78" s="99">
        <v>335776522</v>
      </c>
    </row>
    <row r="79" spans="1:5" ht="18" x14ac:dyDescent="0.25">
      <c r="A79" s="99" t="str">
        <f>VLOOKUP(B79,'[1]LISTADO ATM'!$A$2:$C$817,3,0)</f>
        <v>DISTRITO NACIONAL</v>
      </c>
      <c r="B79" s="99">
        <v>2</v>
      </c>
      <c r="C79" s="112" t="str">
        <f>VLOOKUP(B79,'[1]LISTADO ATM'!$A$2:$B$816,2,0)</f>
        <v>ATM Autoservicio Padre Castellano</v>
      </c>
      <c r="D79" s="113" t="s">
        <v>2455</v>
      </c>
      <c r="E79" s="99">
        <v>335776780</v>
      </c>
    </row>
    <row r="80" spans="1:5" ht="18" x14ac:dyDescent="0.25">
      <c r="A80" s="99" t="str">
        <f>VLOOKUP(B80,'[1]LISTADO ATM'!$A$2:$C$817,3,0)</f>
        <v>DISTRITO NACIONAL</v>
      </c>
      <c r="B80" s="99">
        <v>394</v>
      </c>
      <c r="C80" s="112" t="str">
        <f>VLOOKUP(B80,'[1]LISTADO ATM'!$A$2:$B$816,2,0)</f>
        <v xml:space="preserve">ATM Multicentro La Sirena Luperón </v>
      </c>
      <c r="D80" s="113" t="s">
        <v>2455</v>
      </c>
      <c r="E80" s="99">
        <v>335776887</v>
      </c>
    </row>
    <row r="81" spans="1:5" ht="18" x14ac:dyDescent="0.25">
      <c r="A81" s="99" t="str">
        <f>VLOOKUP(B81,'[1]LISTADO ATM'!$A$2:$C$817,3,0)</f>
        <v>DISTRITO NACIONAL</v>
      </c>
      <c r="B81" s="99">
        <v>14</v>
      </c>
      <c r="C81" s="112" t="str">
        <f>VLOOKUP(B81,'[1]LISTADO ATM'!$A$2:$B$816,2,0)</f>
        <v xml:space="preserve">ATM Oficina Aeropuerto Las Américas I </v>
      </c>
      <c r="D81" s="113" t="s">
        <v>2455</v>
      </c>
      <c r="E81" s="99">
        <v>335776889</v>
      </c>
    </row>
    <row r="82" spans="1:5" ht="18" x14ac:dyDescent="0.25">
      <c r="A82" s="99" t="str">
        <f>VLOOKUP(B82,'[1]LISTADO ATM'!$A$2:$C$817,3,0)</f>
        <v>DISTRITO NACIONAL</v>
      </c>
      <c r="B82" s="99">
        <v>461</v>
      </c>
      <c r="C82" s="112" t="str">
        <f>VLOOKUP(B82,'[1]LISTADO ATM'!$A$2:$B$816,2,0)</f>
        <v xml:space="preserve">ATM Autobanco Sarasota I </v>
      </c>
      <c r="D82" s="113" t="s">
        <v>2455</v>
      </c>
      <c r="E82" s="99">
        <v>335776890</v>
      </c>
    </row>
    <row r="83" spans="1:5" ht="18" x14ac:dyDescent="0.25">
      <c r="A83" s="99" t="str">
        <f>VLOOKUP(B83,'[1]LISTADO ATM'!$A$2:$C$817,3,0)</f>
        <v>DISTRITO NACIONAL</v>
      </c>
      <c r="B83" s="99">
        <v>387</v>
      </c>
      <c r="C83" s="112" t="str">
        <f>VLOOKUP(B83,'[1]LISTADO ATM'!$A$2:$B$816,2,0)</f>
        <v xml:space="preserve">ATM S/M La Cadena San Vicente de Paul </v>
      </c>
      <c r="D83" s="113" t="s">
        <v>2455</v>
      </c>
      <c r="E83" s="99">
        <v>335776894</v>
      </c>
    </row>
    <row r="84" spans="1:5" ht="18" x14ac:dyDescent="0.25">
      <c r="A84" s="99" t="str">
        <f>VLOOKUP(B84,'[1]LISTADO ATM'!$A$2:$C$817,3,0)</f>
        <v>DISTRITO NACIONAL</v>
      </c>
      <c r="B84" s="99">
        <v>821</v>
      </c>
      <c r="C84" s="112" t="str">
        <f>VLOOKUP(B84,'[1]LISTADO ATM'!$A$2:$B$816,2,0)</f>
        <v xml:space="preserve">ATM S/M Bravo Churchill </v>
      </c>
      <c r="D84" s="113" t="s">
        <v>2455</v>
      </c>
      <c r="E84" s="99">
        <v>335776895</v>
      </c>
    </row>
    <row r="85" spans="1:5" ht="18" x14ac:dyDescent="0.25">
      <c r="A85" s="99" t="str">
        <f>VLOOKUP(B85,'[1]LISTADO ATM'!$A$2:$C$817,3,0)</f>
        <v>ESTE</v>
      </c>
      <c r="B85" s="99">
        <v>104</v>
      </c>
      <c r="C85" s="112" t="str">
        <f>VLOOKUP(B85,'[1]LISTADO ATM'!$A$2:$B$816,2,0)</f>
        <v xml:space="preserve">ATM Jumbo Higuey </v>
      </c>
      <c r="D85" s="113" t="s">
        <v>2455</v>
      </c>
      <c r="E85" s="99">
        <v>335776898</v>
      </c>
    </row>
    <row r="86" spans="1:5" ht="18" x14ac:dyDescent="0.25">
      <c r="A86" s="99" t="str">
        <f>VLOOKUP(B86,'[1]LISTADO ATM'!$A$2:$C$817,3,0)</f>
        <v>SUR</v>
      </c>
      <c r="B86" s="99">
        <v>252</v>
      </c>
      <c r="C86" s="112" t="str">
        <f>VLOOKUP(B86,'[1]LISTADO ATM'!$A$2:$B$816,2,0)</f>
        <v xml:space="preserve">ATM Banco Agrícola (Barahona) </v>
      </c>
      <c r="D86" s="113" t="s">
        <v>2455</v>
      </c>
      <c r="E86" s="99">
        <v>335776899</v>
      </c>
    </row>
    <row r="87" spans="1:5" ht="18" x14ac:dyDescent="0.25">
      <c r="A87" s="99" t="str">
        <f>VLOOKUP(B87,'[1]LISTADO ATM'!$A$2:$C$817,3,0)</f>
        <v>NORTE</v>
      </c>
      <c r="B87" s="99">
        <v>775</v>
      </c>
      <c r="C87" s="112" t="str">
        <f>VLOOKUP(B87,'[1]LISTADO ATM'!$A$2:$B$816,2,0)</f>
        <v xml:space="preserve">ATM S/M Lilo (Montecristi) </v>
      </c>
      <c r="D87" s="113" t="s">
        <v>2455</v>
      </c>
      <c r="E87" s="99">
        <v>335776892</v>
      </c>
    </row>
    <row r="88" spans="1:5" ht="18" x14ac:dyDescent="0.25">
      <c r="A88" s="99" t="str">
        <f>VLOOKUP(B88,'[1]LISTADO ATM'!$A$2:$C$817,3,0)</f>
        <v>DISTRITO NACIONAL</v>
      </c>
      <c r="B88" s="99">
        <v>738</v>
      </c>
      <c r="C88" s="112" t="str">
        <f>VLOOKUP(B88,'[1]LISTADO ATM'!$A$2:$B$816,2,0)</f>
        <v xml:space="preserve">ATM Zona Franca Los Alcarrizos </v>
      </c>
      <c r="D88" s="113" t="s">
        <v>2455</v>
      </c>
      <c r="E88" s="99">
        <v>335776945</v>
      </c>
    </row>
    <row r="89" spans="1:5" ht="18" x14ac:dyDescent="0.25">
      <c r="A89" s="99" t="str">
        <f>VLOOKUP(B89,'[1]LISTADO ATM'!$A$2:$C$817,3,0)</f>
        <v>DISTRITO NACIONAL</v>
      </c>
      <c r="B89" s="99">
        <v>560</v>
      </c>
      <c r="C89" s="112" t="str">
        <f>VLOOKUP(B89,'[1]LISTADO ATM'!$A$2:$B$816,2,0)</f>
        <v xml:space="preserve">ATM Junta Central Electoral </v>
      </c>
      <c r="D89" s="113" t="s">
        <v>2455</v>
      </c>
      <c r="E89" s="99">
        <v>335776951</v>
      </c>
    </row>
    <row r="90" spans="1:5" ht="18" x14ac:dyDescent="0.25">
      <c r="A90" s="99" t="str">
        <f>VLOOKUP(B90,'[1]LISTADO ATM'!$A$2:$C$817,3,0)</f>
        <v>DISTRITO NACIONAL</v>
      </c>
      <c r="B90" s="99">
        <v>743</v>
      </c>
      <c r="C90" s="112" t="str">
        <f>VLOOKUP(B90,'[1]LISTADO ATM'!$A$2:$B$816,2,0)</f>
        <v xml:space="preserve">ATM Oficina Los Frailes </v>
      </c>
      <c r="D90" s="113" t="s">
        <v>2455</v>
      </c>
      <c r="E90" s="99">
        <v>335776953</v>
      </c>
    </row>
    <row r="91" spans="1:5" ht="18" x14ac:dyDescent="0.25">
      <c r="A91" s="99" t="str">
        <f>VLOOKUP(B91,'[1]LISTADO ATM'!$A$2:$C$817,3,0)</f>
        <v>ESTE</v>
      </c>
      <c r="B91" s="99">
        <v>824</v>
      </c>
      <c r="C91" s="112" t="str">
        <f>VLOOKUP(B91,'[1]LISTADO ATM'!$A$2:$B$816,2,0)</f>
        <v xml:space="preserve">ATM Multiplaza (Higuey) </v>
      </c>
      <c r="D91" s="113" t="s">
        <v>2455</v>
      </c>
      <c r="E91" s="99">
        <v>335776954</v>
      </c>
    </row>
    <row r="92" spans="1:5" ht="18" x14ac:dyDescent="0.25">
      <c r="A92" s="99" t="str">
        <f>VLOOKUP(B92,'[1]LISTADO ATM'!$A$2:$C$817,3,0)</f>
        <v>DISTRITO NACIONAL</v>
      </c>
      <c r="B92" s="99">
        <v>930</v>
      </c>
      <c r="C92" s="112" t="str">
        <f>VLOOKUP(B92,'[1]LISTADO ATM'!$A$2:$B$816,2,0)</f>
        <v>ATM Oficina Plaza Spring Center</v>
      </c>
      <c r="D92" s="113" t="s">
        <v>2455</v>
      </c>
      <c r="E92" s="99">
        <v>335776955</v>
      </c>
    </row>
    <row r="93" spans="1:5" ht="18" x14ac:dyDescent="0.25">
      <c r="A93" s="99" t="str">
        <f>VLOOKUP(B93,'[1]LISTADO ATM'!$A$2:$C$817,3,0)</f>
        <v>DISTRITO NACIONAL</v>
      </c>
      <c r="B93" s="99">
        <v>422</v>
      </c>
      <c r="C93" s="112" t="str">
        <f>VLOOKUP(B93,'[1]LISTADO ATM'!$A$2:$B$816,2,0)</f>
        <v xml:space="preserve">ATM Olé Manoguayabo </v>
      </c>
      <c r="D93" s="113" t="s">
        <v>2455</v>
      </c>
      <c r="E93" s="99">
        <v>335776956</v>
      </c>
    </row>
    <row r="94" spans="1:5" ht="18" x14ac:dyDescent="0.25">
      <c r="A94" s="99" t="str">
        <f>VLOOKUP(B94,'[1]LISTADO ATM'!$A$2:$C$817,3,0)</f>
        <v>DISTRITO NACIONAL</v>
      </c>
      <c r="B94" s="99">
        <v>722</v>
      </c>
      <c r="C94" s="112" t="str">
        <f>VLOOKUP(B94,'[1]LISTADO ATM'!$A$2:$B$816,2,0)</f>
        <v xml:space="preserve">ATM Oficina Charles de Gaulle III </v>
      </c>
      <c r="D94" s="113" t="s">
        <v>2455</v>
      </c>
      <c r="E94" s="99">
        <v>335776957</v>
      </c>
    </row>
    <row r="95" spans="1:5" ht="18" x14ac:dyDescent="0.25">
      <c r="A95" s="99" t="str">
        <f>VLOOKUP(B95,'[1]LISTADO ATM'!$A$2:$C$817,3,0)</f>
        <v>DISTRITO NACIONAL</v>
      </c>
      <c r="B95" s="99">
        <v>441</v>
      </c>
      <c r="C95" s="112" t="str">
        <f>VLOOKUP(B95,'[1]LISTADO ATM'!$A$2:$B$816,2,0)</f>
        <v>ATM Estacion de Servicio Romulo Betancour</v>
      </c>
      <c r="D95" s="113" t="s">
        <v>2455</v>
      </c>
      <c r="E95" s="99">
        <v>335776958</v>
      </c>
    </row>
    <row r="96" spans="1:5" ht="18" x14ac:dyDescent="0.25">
      <c r="A96" s="99" t="str">
        <f>VLOOKUP(B96,'[1]LISTADO ATM'!$A$2:$C$817,3,0)</f>
        <v>NORTE</v>
      </c>
      <c r="B96" s="99">
        <v>837</v>
      </c>
      <c r="C96" s="112" t="str">
        <f>VLOOKUP(B96,'[1]LISTADO ATM'!$A$2:$B$816,2,0)</f>
        <v>ATM Estación Next Canabacoa</v>
      </c>
      <c r="D96" s="113" t="s">
        <v>2455</v>
      </c>
      <c r="E96" s="99">
        <v>335776959</v>
      </c>
    </row>
    <row r="97" spans="1:5" ht="36" x14ac:dyDescent="0.25">
      <c r="A97" s="99" t="str">
        <f>VLOOKUP(B97,'[1]LISTADO ATM'!$A$2:$C$817,3,0)</f>
        <v>DISTRITO NACIONAL</v>
      </c>
      <c r="B97" s="99">
        <v>549</v>
      </c>
      <c r="C97" s="112" t="str">
        <f>VLOOKUP(B97,'[1]LISTADO ATM'!$A$2:$B$816,2,0)</f>
        <v xml:space="preserve">ATM Ministerio de Turismo (Oficinas Gubernamentales) </v>
      </c>
      <c r="D97" s="113" t="s">
        <v>2455</v>
      </c>
      <c r="E97" s="99">
        <v>335776519</v>
      </c>
    </row>
    <row r="98" spans="1:5" ht="18" x14ac:dyDescent="0.25">
      <c r="A98" s="99" t="str">
        <f>VLOOKUP(B98,'[1]LISTADO ATM'!$A$2:$C$817,3,0)</f>
        <v>SUR</v>
      </c>
      <c r="B98" s="99">
        <v>733</v>
      </c>
      <c r="C98" s="112" t="str">
        <f>VLOOKUP(B98,'[1]LISTADO ATM'!$A$2:$B$816,2,0)</f>
        <v xml:space="preserve">ATM Zona Franca Perdenales </v>
      </c>
      <c r="D98" s="113" t="s">
        <v>2455</v>
      </c>
      <c r="E98" s="99">
        <v>335776535</v>
      </c>
    </row>
    <row r="99" spans="1:5" ht="18.75" thickBot="1" x14ac:dyDescent="0.3">
      <c r="A99" s="99" t="str">
        <f>VLOOKUP(B99,'[1]LISTADO ATM'!$A$2:$C$817,3,0)</f>
        <v>DISTRITO NACIONAL</v>
      </c>
      <c r="B99" s="99">
        <v>377</v>
      </c>
      <c r="C99" s="112" t="str">
        <f>VLOOKUP(B99,'[1]LISTADO ATM'!$A$2:$B$816,2,0)</f>
        <v>ATM Estación del Metro Eduardo Brito</v>
      </c>
      <c r="D99" s="113" t="s">
        <v>2455</v>
      </c>
      <c r="E99" s="99"/>
    </row>
    <row r="100" spans="1:5" ht="18.75" thickBot="1" x14ac:dyDescent="0.3">
      <c r="A100" s="114" t="s">
        <v>2428</v>
      </c>
      <c r="B100" s="123">
        <f>COUNT(B72:B99)</f>
        <v>28</v>
      </c>
      <c r="C100" s="115"/>
      <c r="D100" s="115"/>
      <c r="E100" s="115"/>
    </row>
    <row r="101" spans="1:5" ht="15.75" thickBot="1" x14ac:dyDescent="0.3">
      <c r="B101" s="108"/>
      <c r="E101" s="108"/>
    </row>
    <row r="102" spans="1:5" ht="18.75" thickBot="1" x14ac:dyDescent="0.3">
      <c r="A102" s="140" t="s">
        <v>2431</v>
      </c>
      <c r="B102" s="141"/>
      <c r="C102" s="141"/>
      <c r="D102" s="141"/>
      <c r="E102" s="142"/>
    </row>
    <row r="103" spans="1:5" ht="18" x14ac:dyDescent="0.25">
      <c r="A103" s="91" t="s">
        <v>15</v>
      </c>
      <c r="B103" s="92" t="s">
        <v>2426</v>
      </c>
      <c r="C103" s="92" t="s">
        <v>46</v>
      </c>
      <c r="D103" s="92" t="s">
        <v>2433</v>
      </c>
      <c r="E103" s="92" t="s">
        <v>2427</v>
      </c>
    </row>
    <row r="104" spans="1:5" ht="36" x14ac:dyDescent="0.25">
      <c r="A104" s="112" t="str">
        <f>VLOOKUP(B104,'[1]LISTADO ATM'!$A$2:$C$817,3,0)</f>
        <v>SUR</v>
      </c>
      <c r="B104" s="99">
        <v>537</v>
      </c>
      <c r="C104" s="112" t="str">
        <f>VLOOKUP(B104,'[1]LISTADO ATM'!$A$2:$B$816,2,0)</f>
        <v xml:space="preserve">ATM Estación Texaco Enriquillo (Barahona) </v>
      </c>
      <c r="D104" s="112" t="s">
        <v>2459</v>
      </c>
      <c r="E104" s="77">
        <v>335776572</v>
      </c>
    </row>
    <row r="105" spans="1:5" ht="36" x14ac:dyDescent="0.25">
      <c r="A105" s="112" t="str">
        <f>VLOOKUP(B105,'[1]LISTADO ATM'!$A$2:$C$817,3,0)</f>
        <v>DISTRITO NACIONAL</v>
      </c>
      <c r="B105" s="99">
        <v>527</v>
      </c>
      <c r="C105" s="112" t="str">
        <f>VLOOKUP(B105,'[1]LISTADO ATM'!$A$2:$B$816,2,0)</f>
        <v>ATM Oficina Zona Oriental II</v>
      </c>
      <c r="D105" s="112" t="s">
        <v>2459</v>
      </c>
      <c r="E105" s="77">
        <v>335776644</v>
      </c>
    </row>
    <row r="106" spans="1:5" ht="36" x14ac:dyDescent="0.25">
      <c r="A106" s="112" t="str">
        <f>VLOOKUP(B106,'[1]LISTADO ATM'!$A$2:$C$817,3,0)</f>
        <v>DISTRITO NACIONAL</v>
      </c>
      <c r="B106" s="99">
        <v>21</v>
      </c>
      <c r="C106" s="112" t="str">
        <f>VLOOKUP(B106,'[1]LISTADO ATM'!$A$2:$B$816,2,0)</f>
        <v xml:space="preserve">ATM Oficina Mella </v>
      </c>
      <c r="D106" s="112" t="s">
        <v>2459</v>
      </c>
      <c r="E106" s="77">
        <v>335776893</v>
      </c>
    </row>
    <row r="107" spans="1:5" ht="36" x14ac:dyDescent="0.25">
      <c r="A107" s="112" t="str">
        <f>VLOOKUP(B107,'[1]LISTADO ATM'!$A$2:$C$817,3,0)</f>
        <v>ESTE</v>
      </c>
      <c r="B107" s="99">
        <v>386</v>
      </c>
      <c r="C107" s="112" t="str">
        <f>VLOOKUP(B107,'[1]LISTADO ATM'!$A$2:$B$816,2,0)</f>
        <v xml:space="preserve">ATM Plaza Verón II </v>
      </c>
      <c r="D107" s="112" t="s">
        <v>2459</v>
      </c>
      <c r="E107" s="77">
        <v>335776897</v>
      </c>
    </row>
    <row r="108" spans="1:5" ht="36" x14ac:dyDescent="0.25">
      <c r="A108" s="112" t="str">
        <f>VLOOKUP(B108,'[1]LISTADO ATM'!$A$2:$C$817,3,0)</f>
        <v>DISTRITO NACIONAL</v>
      </c>
      <c r="B108" s="99">
        <v>918</v>
      </c>
      <c r="C108" s="112" t="str">
        <f>VLOOKUP(B108,'[1]LISTADO ATM'!$A$2:$B$816,2,0)</f>
        <v xml:space="preserve">ATM S/M Liverpool de la Jacobo Majluta </v>
      </c>
      <c r="D108" s="112" t="s">
        <v>2459</v>
      </c>
      <c r="E108" s="77">
        <v>335776938</v>
      </c>
    </row>
    <row r="109" spans="1:5" ht="36" x14ac:dyDescent="0.25">
      <c r="A109" s="112" t="str">
        <f>VLOOKUP(B109,'[1]LISTADO ATM'!$A$2:$C$817,3,0)</f>
        <v>DISTRITO NACIONAL</v>
      </c>
      <c r="B109" s="99">
        <v>281</v>
      </c>
      <c r="C109" s="112" t="str">
        <f>VLOOKUP(B109,'[1]LISTADO ATM'!$A$2:$B$816,2,0)</f>
        <v xml:space="preserve">ATM S/M Pola Independencia </v>
      </c>
      <c r="D109" s="112" t="s">
        <v>2459</v>
      </c>
      <c r="E109" s="77">
        <v>335776950</v>
      </c>
    </row>
    <row r="110" spans="1:5" ht="36" x14ac:dyDescent="0.25">
      <c r="A110" s="112" t="str">
        <f>VLOOKUP(B110,'[1]LISTADO ATM'!$A$2:$C$817,3,0)</f>
        <v>DISTRITO NACIONAL</v>
      </c>
      <c r="B110" s="99">
        <v>769</v>
      </c>
      <c r="C110" s="112" t="str">
        <f>VLOOKUP(B110,'[1]LISTADO ATM'!$A$2:$B$816,2,0)</f>
        <v>ATM UNP Pablo Mella Morales</v>
      </c>
      <c r="D110" s="112" t="s">
        <v>2459</v>
      </c>
      <c r="E110" s="77">
        <v>335776632</v>
      </c>
    </row>
    <row r="111" spans="1:5" ht="18.75" thickBot="1" x14ac:dyDescent="0.3">
      <c r="A111" s="95" t="s">
        <v>2428</v>
      </c>
      <c r="B111" s="117">
        <f>COUNT(B104:B110)</f>
        <v>7</v>
      </c>
      <c r="C111" s="115"/>
      <c r="D111" s="93"/>
      <c r="E111" s="94"/>
    </row>
    <row r="112" spans="1:5" ht="15.75" thickBot="1" x14ac:dyDescent="0.3">
      <c r="B112" s="108"/>
      <c r="E112" s="108"/>
    </row>
    <row r="113" spans="1:5" ht="18.75" thickBot="1" x14ac:dyDescent="0.3">
      <c r="A113" s="146" t="s">
        <v>2429</v>
      </c>
      <c r="B113" s="147"/>
      <c r="E113" s="108"/>
    </row>
    <row r="114" spans="1:5" ht="18.75" thickBot="1" x14ac:dyDescent="0.3">
      <c r="A114" s="148">
        <f>+B100+B111</f>
        <v>35</v>
      </c>
      <c r="B114" s="149"/>
      <c r="E114" s="108"/>
    </row>
    <row r="115" spans="1:5" ht="15.75" thickBot="1" x14ac:dyDescent="0.3">
      <c r="B115" s="108"/>
      <c r="E115" s="108"/>
    </row>
    <row r="116" spans="1:5" ht="18.75" thickBot="1" x14ac:dyDescent="0.3">
      <c r="A116" s="140" t="s">
        <v>2432</v>
      </c>
      <c r="B116" s="141"/>
      <c r="C116" s="141"/>
      <c r="D116" s="141"/>
      <c r="E116" s="142"/>
    </row>
    <row r="117" spans="1:5" ht="18" x14ac:dyDescent="0.25">
      <c r="A117" s="91" t="s">
        <v>15</v>
      </c>
      <c r="B117" s="92" t="s">
        <v>2426</v>
      </c>
      <c r="C117" s="96" t="s">
        <v>46</v>
      </c>
      <c r="D117" s="150" t="s">
        <v>2433</v>
      </c>
      <c r="E117" s="151"/>
    </row>
    <row r="118" spans="1:5" ht="18" x14ac:dyDescent="0.25">
      <c r="A118" s="99" t="str">
        <f>VLOOKUP(B118,'[1]LISTADO ATM'!$A$2:$C$817,3,0)</f>
        <v>ESTE</v>
      </c>
      <c r="B118" s="99">
        <v>353</v>
      </c>
      <c r="C118" s="112" t="str">
        <f>VLOOKUP(B118,'[1]LISTADO ATM'!$A$2:$B$816,2,0)</f>
        <v xml:space="preserve">ATM Estación Boulevard Juan Dolio </v>
      </c>
      <c r="D118" s="152" t="s">
        <v>2476</v>
      </c>
      <c r="E118" s="153"/>
    </row>
    <row r="119" spans="1:5" ht="18" x14ac:dyDescent="0.25">
      <c r="A119" s="99" t="str">
        <f>VLOOKUP(B119,'[1]LISTADO ATM'!$A$2:$C$817,3,0)</f>
        <v>DISTRITO NACIONAL</v>
      </c>
      <c r="B119" s="99">
        <v>640</v>
      </c>
      <c r="C119" s="112" t="str">
        <f>VLOOKUP(B119,'[1]LISTADO ATM'!$A$2:$B$816,2,0)</f>
        <v xml:space="preserve">ATM Ministerio Obras Públicas </v>
      </c>
      <c r="D119" s="152" t="s">
        <v>2505</v>
      </c>
      <c r="E119" s="153"/>
    </row>
    <row r="120" spans="1:5" ht="18" x14ac:dyDescent="0.25">
      <c r="A120" s="99" t="str">
        <f>VLOOKUP(B120,'[1]LISTADO ATM'!$A$2:$C$817,3,0)</f>
        <v>DISTRITO NACIONAL</v>
      </c>
      <c r="B120" s="99">
        <v>788</v>
      </c>
      <c r="C120" s="112" t="str">
        <f>VLOOKUP(B120,'[1]LISTADO ATM'!$A$2:$B$816,2,0)</f>
        <v xml:space="preserve">ATM Relaciones Exteriores (Cancillería) </v>
      </c>
      <c r="D120" s="154" t="s">
        <v>2476</v>
      </c>
      <c r="E120" s="154"/>
    </row>
    <row r="121" spans="1:5" ht="18" x14ac:dyDescent="0.25">
      <c r="A121" s="99" t="str">
        <f>VLOOKUP(B121,'[1]LISTADO ATM'!$A$2:$C$817,3,0)</f>
        <v>NORTE</v>
      </c>
      <c r="B121" s="99">
        <v>903</v>
      </c>
      <c r="C121" s="112" t="str">
        <f>VLOOKUP(B121,'[1]LISTADO ATM'!$A$2:$B$816,2,0)</f>
        <v xml:space="preserve">ATM Oficina La Vega Real I </v>
      </c>
      <c r="D121" s="152" t="s">
        <v>2500</v>
      </c>
      <c r="E121" s="153"/>
    </row>
    <row r="122" spans="1:5" ht="18" x14ac:dyDescent="0.25">
      <c r="A122" s="99" t="str">
        <f>VLOOKUP(B122,'[1]LISTADO ATM'!$A$2:$C$817,3,0)</f>
        <v>DISTRITO NACIONAL</v>
      </c>
      <c r="B122" s="99">
        <v>169</v>
      </c>
      <c r="C122" s="112" t="str">
        <f>VLOOKUP(B122,'[1]LISTADO ATM'!$A$2:$B$816,2,0)</f>
        <v xml:space="preserve">ATM Oficina Caonabo </v>
      </c>
      <c r="D122" s="154" t="s">
        <v>2476</v>
      </c>
      <c r="E122" s="154"/>
    </row>
    <row r="123" spans="1:5" ht="18" x14ac:dyDescent="0.25">
      <c r="A123" s="99" t="str">
        <f>VLOOKUP(B123,'[1]LISTADO ATM'!$A$2:$C$817,3,0)</f>
        <v>NORTE</v>
      </c>
      <c r="B123" s="99">
        <v>380</v>
      </c>
      <c r="C123" s="112" t="str">
        <f>VLOOKUP(B123,'[1]LISTADO ATM'!$A$2:$B$816,2,0)</f>
        <v xml:space="preserve">ATM Oficina Navarrete </v>
      </c>
      <c r="D123" s="152" t="s">
        <v>2500</v>
      </c>
      <c r="E123" s="153"/>
    </row>
    <row r="124" spans="1:5" ht="18" x14ac:dyDescent="0.25">
      <c r="A124" s="99" t="str">
        <f>VLOOKUP(B124,'[1]LISTADO ATM'!$A$2:$C$817,3,0)</f>
        <v>ESTE</v>
      </c>
      <c r="B124" s="99">
        <v>613</v>
      </c>
      <c r="C124" s="112" t="str">
        <f>VLOOKUP(B124,'[1]LISTADO ATM'!$A$2:$B$816,2,0)</f>
        <v xml:space="preserve">ATM Almacenes Zaglul (La Altagracia) </v>
      </c>
      <c r="D124" s="154" t="s">
        <v>2476</v>
      </c>
      <c r="E124" s="154"/>
    </row>
    <row r="125" spans="1:5" ht="18" x14ac:dyDescent="0.25">
      <c r="A125" s="99" t="str">
        <f>VLOOKUP(B125,'[1]LISTADO ATM'!$A$2:$C$817,3,0)</f>
        <v>DISTRITO NACIONAL</v>
      </c>
      <c r="B125" s="99">
        <v>989</v>
      </c>
      <c r="C125" s="112" t="str">
        <f>VLOOKUP(B125,'[1]LISTADO ATM'!$A$2:$B$816,2,0)</f>
        <v xml:space="preserve">ATM Ministerio de Deportes </v>
      </c>
      <c r="D125" s="154" t="s">
        <v>2476</v>
      </c>
      <c r="E125" s="154"/>
    </row>
    <row r="126" spans="1:5" ht="18" x14ac:dyDescent="0.25">
      <c r="A126" s="99" t="str">
        <f>VLOOKUP(B126,'[1]LISTADO ATM'!$A$2:$C$817,3,0)</f>
        <v>DISTRITO NACIONAL</v>
      </c>
      <c r="B126" s="99">
        <v>23</v>
      </c>
      <c r="C126" s="112" t="str">
        <f>VLOOKUP(B126,'[1]LISTADO ATM'!$A$2:$B$816,2,0)</f>
        <v xml:space="preserve">ATM Oficina México </v>
      </c>
      <c r="D126" s="154" t="s">
        <v>2476</v>
      </c>
      <c r="E126" s="154"/>
    </row>
    <row r="127" spans="1:5" ht="18" x14ac:dyDescent="0.25">
      <c r="A127" s="99" t="str">
        <f>VLOOKUP(B127,'[1]LISTADO ATM'!$A$2:$C$817,3,0)</f>
        <v>DISTRITO NACIONAL</v>
      </c>
      <c r="B127" s="99">
        <v>32</v>
      </c>
      <c r="C127" s="112" t="str">
        <f>VLOOKUP(B127,'[1]LISTADO ATM'!$A$2:$B$816,2,0)</f>
        <v xml:space="preserve">ATM Oficina San Martín II </v>
      </c>
      <c r="D127" s="154" t="s">
        <v>2476</v>
      </c>
      <c r="E127" s="154"/>
    </row>
    <row r="128" spans="1:5" ht="18" x14ac:dyDescent="0.25">
      <c r="A128" s="99" t="str">
        <f>VLOOKUP(B128,'[1]LISTADO ATM'!$A$2:$C$817,3,0)</f>
        <v>DISTRITO NACIONAL</v>
      </c>
      <c r="B128" s="99">
        <v>85</v>
      </c>
      <c r="C128" s="112" t="str">
        <f>VLOOKUP(B128,'[1]LISTADO ATM'!$A$2:$B$816,2,0)</f>
        <v xml:space="preserve">ATM Oficina San Isidro (Fuerza Aérea) </v>
      </c>
      <c r="D128" s="154" t="s">
        <v>2476</v>
      </c>
      <c r="E128" s="154"/>
    </row>
    <row r="129" spans="1:5" ht="18" x14ac:dyDescent="0.25">
      <c r="A129" s="99" t="str">
        <f>VLOOKUP(B129,'[1]LISTADO ATM'!$A$2:$C$817,3,0)</f>
        <v>NORTE</v>
      </c>
      <c r="B129" s="99">
        <v>136</v>
      </c>
      <c r="C129" s="112" t="str">
        <f>VLOOKUP(B129,'[1]LISTADO ATM'!$A$2:$B$816,2,0)</f>
        <v>ATM S/M Xtra (Santiago)</v>
      </c>
      <c r="D129" s="154" t="s">
        <v>2476</v>
      </c>
      <c r="E129" s="154"/>
    </row>
    <row r="130" spans="1:5" ht="18" x14ac:dyDescent="0.25">
      <c r="A130" s="99" t="str">
        <f>VLOOKUP(B130,'[1]LISTADO ATM'!$A$2:$C$817,3,0)</f>
        <v>SUR</v>
      </c>
      <c r="B130" s="99">
        <v>249</v>
      </c>
      <c r="C130" s="112" t="str">
        <f>VLOOKUP(B130,'[1]LISTADO ATM'!$A$2:$B$816,2,0)</f>
        <v xml:space="preserve">ATM Banco Agrícola Neiba </v>
      </c>
      <c r="D130" s="154" t="s">
        <v>2476</v>
      </c>
      <c r="E130" s="154"/>
    </row>
    <row r="131" spans="1:5" ht="18" x14ac:dyDescent="0.25">
      <c r="A131" s="99" t="str">
        <f>VLOOKUP(B131,'[1]LISTADO ATM'!$A$2:$C$817,3,0)</f>
        <v>DISTRITO NACIONAL</v>
      </c>
      <c r="B131" s="99">
        <v>318</v>
      </c>
      <c r="C131" s="112" t="str">
        <f>VLOOKUP(B131,'[1]LISTADO ATM'!$A$2:$B$816,2,0)</f>
        <v>ATM Autoservicio Lope de Vega</v>
      </c>
      <c r="D131" s="154" t="s">
        <v>2476</v>
      </c>
      <c r="E131" s="154"/>
    </row>
    <row r="132" spans="1:5" ht="18" x14ac:dyDescent="0.25">
      <c r="A132" s="99" t="e">
        <f>VLOOKUP(B132,'[1]LISTADO ATM'!$A$2:$C$817,3,0)</f>
        <v>#N/A</v>
      </c>
      <c r="B132" s="99">
        <v>345</v>
      </c>
      <c r="C132" s="112" t="e">
        <f>VLOOKUP(B132,'[1]LISTADO ATM'!$A$2:$B$816,2,0)</f>
        <v>#N/A</v>
      </c>
      <c r="D132" s="154" t="s">
        <v>2476</v>
      </c>
      <c r="E132" s="154"/>
    </row>
    <row r="133" spans="1:5" ht="18" x14ac:dyDescent="0.25">
      <c r="A133" s="99" t="str">
        <f>VLOOKUP(B133,'[1]LISTADO ATM'!$A$2:$C$817,3,0)</f>
        <v>NORTE</v>
      </c>
      <c r="B133" s="99">
        <v>405</v>
      </c>
      <c r="C133" s="112" t="str">
        <f>VLOOKUP(B133,'[1]LISTADO ATM'!$A$2:$B$816,2,0)</f>
        <v xml:space="preserve">ATM UNP Loma de Cabrera </v>
      </c>
      <c r="D133" s="154" t="s">
        <v>2476</v>
      </c>
      <c r="E133" s="154"/>
    </row>
    <row r="134" spans="1:5" ht="18" x14ac:dyDescent="0.25">
      <c r="A134" s="99" t="str">
        <f>VLOOKUP(B134,'[1]LISTADO ATM'!$A$2:$C$817,3,0)</f>
        <v>DISTRITO NACIONAL</v>
      </c>
      <c r="B134" s="99">
        <v>425</v>
      </c>
      <c r="C134" s="112" t="str">
        <f>VLOOKUP(B134,'[1]LISTADO ATM'!$A$2:$B$816,2,0)</f>
        <v xml:space="preserve">ATM UNP Jumbo Luperón II </v>
      </c>
      <c r="D134" s="154" t="s">
        <v>2476</v>
      </c>
      <c r="E134" s="154"/>
    </row>
    <row r="135" spans="1:5" ht="18" x14ac:dyDescent="0.25">
      <c r="A135" s="99" t="str">
        <f>VLOOKUP(B135,'[1]LISTADO ATM'!$A$2:$C$817,3,0)</f>
        <v>DISTRITO NACIONAL</v>
      </c>
      <c r="B135" s="99">
        <v>548</v>
      </c>
      <c r="C135" s="112" t="str">
        <f>VLOOKUP(B135,'[1]LISTADO ATM'!$A$2:$B$816,2,0)</f>
        <v xml:space="preserve">ATM AMET </v>
      </c>
      <c r="D135" s="154" t="s">
        <v>2476</v>
      </c>
      <c r="E135" s="154"/>
    </row>
    <row r="136" spans="1:5" ht="18" x14ac:dyDescent="0.25">
      <c r="A136" s="99" t="str">
        <f>VLOOKUP(B136,'[1]LISTADO ATM'!$A$2:$C$817,3,0)</f>
        <v>DISTRITO NACIONAL</v>
      </c>
      <c r="B136" s="99">
        <v>596</v>
      </c>
      <c r="C136" s="112" t="str">
        <f>VLOOKUP(B136,'[1]LISTADO ATM'!$A$2:$B$816,2,0)</f>
        <v xml:space="preserve">ATM Autobanco Malecón Center </v>
      </c>
      <c r="D136" s="154" t="s">
        <v>2476</v>
      </c>
      <c r="E136" s="154"/>
    </row>
    <row r="137" spans="1:5" ht="18" x14ac:dyDescent="0.25">
      <c r="A137" s="99" t="str">
        <f>VLOOKUP(B137,'[1]LISTADO ATM'!$A$2:$C$817,3,0)</f>
        <v>SUR</v>
      </c>
      <c r="B137" s="99">
        <v>677</v>
      </c>
      <c r="C137" s="112" t="str">
        <f>VLOOKUP(B137,'[1]LISTADO ATM'!$A$2:$B$816,2,0)</f>
        <v>ATM PBG Villa Jaragua</v>
      </c>
      <c r="D137" s="154" t="s">
        <v>2476</v>
      </c>
      <c r="E137" s="154"/>
    </row>
    <row r="138" spans="1:5" ht="18" x14ac:dyDescent="0.25">
      <c r="A138" s="99" t="str">
        <f>VLOOKUP(B138,'[1]LISTADO ATM'!$A$2:$C$817,3,0)</f>
        <v>NORTE</v>
      </c>
      <c r="B138" s="99">
        <v>747</v>
      </c>
      <c r="C138" s="112" t="str">
        <f>VLOOKUP(B138,'[1]LISTADO ATM'!$A$2:$B$816,2,0)</f>
        <v xml:space="preserve">ATM Club BR (Santiago) </v>
      </c>
      <c r="D138" s="154" t="s">
        <v>2476</v>
      </c>
      <c r="E138" s="154"/>
    </row>
    <row r="139" spans="1:5" ht="18.75" thickBot="1" x14ac:dyDescent="0.3">
      <c r="A139" s="99" t="str">
        <f>VLOOKUP(B139,'[1]LISTADO ATM'!$A$2:$C$817,3,0)</f>
        <v>SUR</v>
      </c>
      <c r="B139" s="99">
        <v>767</v>
      </c>
      <c r="C139" s="112" t="str">
        <f>VLOOKUP(B139,'[1]LISTADO ATM'!$A$2:$B$816,2,0)</f>
        <v xml:space="preserve">ATM S/M Diverso (Azua) </v>
      </c>
      <c r="D139" s="154" t="s">
        <v>2476</v>
      </c>
      <c r="E139" s="154"/>
    </row>
    <row r="140" spans="1:5" ht="18.75" thickBot="1" x14ac:dyDescent="0.3">
      <c r="A140" s="95" t="s">
        <v>2428</v>
      </c>
      <c r="B140" s="120">
        <f>COUNT(B118:B139)</f>
        <v>22</v>
      </c>
      <c r="C140" s="115"/>
      <c r="D140" s="93"/>
      <c r="E140" s="94"/>
    </row>
  </sheetData>
  <mergeCells count="33">
    <mergeCell ref="D137:E137"/>
    <mergeCell ref="D138:E138"/>
    <mergeCell ref="D139:E139"/>
    <mergeCell ref="D131:E131"/>
    <mergeCell ref="D132:E132"/>
    <mergeCell ref="D133:E133"/>
    <mergeCell ref="D134:E134"/>
    <mergeCell ref="D135:E135"/>
    <mergeCell ref="D127:E127"/>
    <mergeCell ref="D128:E128"/>
    <mergeCell ref="D129:E129"/>
    <mergeCell ref="D130:E130"/>
    <mergeCell ref="D136:E136"/>
    <mergeCell ref="D122:E122"/>
    <mergeCell ref="D123:E123"/>
    <mergeCell ref="D124:E124"/>
    <mergeCell ref="D125:E125"/>
    <mergeCell ref="D126:E126"/>
    <mergeCell ref="D117:E117"/>
    <mergeCell ref="D118:E118"/>
    <mergeCell ref="D119:E119"/>
    <mergeCell ref="D120:E120"/>
    <mergeCell ref="D121:E121"/>
    <mergeCell ref="A70:E70"/>
    <mergeCell ref="A102:E102"/>
    <mergeCell ref="A113:B113"/>
    <mergeCell ref="A114:B114"/>
    <mergeCell ref="A116:E116"/>
    <mergeCell ref="A58:E58"/>
    <mergeCell ref="A59:E59"/>
    <mergeCell ref="A60:E60"/>
    <mergeCell ref="A65:E65"/>
    <mergeCell ref="C68:E68"/>
  </mergeCells>
  <phoneticPr fontId="47" type="noConversion"/>
  <conditionalFormatting sqref="B122:B125">
    <cfRule type="duplicateValues" dxfId="258" priority="17"/>
    <cfRule type="duplicateValues" dxfId="257" priority="19"/>
    <cfRule type="duplicateValues" dxfId="256" priority="21"/>
  </conditionalFormatting>
  <conditionalFormatting sqref="E122:E125">
    <cfRule type="duplicateValues" dxfId="255" priority="16"/>
    <cfRule type="duplicateValues" dxfId="254" priority="18"/>
    <cfRule type="duplicateValues" dxfId="253" priority="20"/>
  </conditionalFormatting>
  <conditionalFormatting sqref="B134:B137">
    <cfRule type="duplicateValues" dxfId="252" priority="13"/>
    <cfRule type="duplicateValues" dxfId="251" priority="14"/>
    <cfRule type="duplicateValues" dxfId="250" priority="15"/>
  </conditionalFormatting>
  <conditionalFormatting sqref="B130:B133">
    <cfRule type="duplicateValues" dxfId="249" priority="10"/>
    <cfRule type="duplicateValues" dxfId="248" priority="11"/>
    <cfRule type="duplicateValues" dxfId="247" priority="12"/>
  </conditionalFormatting>
  <conditionalFormatting sqref="B126:B129">
    <cfRule type="duplicateValues" dxfId="246" priority="5"/>
    <cfRule type="duplicateValues" dxfId="245" priority="7"/>
    <cfRule type="duplicateValues" dxfId="244" priority="9"/>
  </conditionalFormatting>
  <conditionalFormatting sqref="E126">
    <cfRule type="duplicateValues" dxfId="243" priority="4"/>
    <cfRule type="duplicateValues" dxfId="242" priority="6"/>
    <cfRule type="duplicateValues" dxfId="241" priority="8"/>
  </conditionalFormatting>
  <conditionalFormatting sqref="E127:E139">
    <cfRule type="duplicateValues" dxfId="240" priority="1"/>
    <cfRule type="duplicateValues" dxfId="239" priority="2"/>
    <cfRule type="duplicateValues" dxfId="238" priority="3"/>
  </conditionalFormatting>
  <conditionalFormatting sqref="B138:B140 B58:B121">
    <cfRule type="duplicateValues" dxfId="237" priority="22"/>
    <cfRule type="duplicateValues" dxfId="236" priority="23"/>
    <cfRule type="duplicateValues" dxfId="235" priority="24"/>
  </conditionalFormatting>
  <conditionalFormatting sqref="E140 E58:E121">
    <cfRule type="duplicateValues" dxfId="234" priority="25"/>
    <cfRule type="duplicateValues" dxfId="233" priority="26"/>
    <cfRule type="duplicateValues" dxfId="232" priority="2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5" t="s">
        <v>2437</v>
      </c>
      <c r="B1" s="156"/>
      <c r="C1" s="156"/>
      <c r="D1" s="156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5" t="s">
        <v>2447</v>
      </c>
      <c r="B25" s="156"/>
      <c r="C25" s="156"/>
      <c r="D25" s="156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231" priority="119152"/>
  </conditionalFormatting>
  <conditionalFormatting sqref="A7:A11">
    <cfRule type="duplicateValues" dxfId="230" priority="119156"/>
    <cfRule type="duplicateValues" dxfId="229" priority="119157"/>
  </conditionalFormatting>
  <conditionalFormatting sqref="A7:A11">
    <cfRule type="duplicateValues" dxfId="228" priority="119160"/>
    <cfRule type="duplicateValues" dxfId="227" priority="119161"/>
  </conditionalFormatting>
  <conditionalFormatting sqref="B37:B39">
    <cfRule type="duplicateValues" dxfId="226" priority="219"/>
    <cfRule type="duplicateValues" dxfId="225" priority="220"/>
  </conditionalFormatting>
  <conditionalFormatting sqref="B37:B39">
    <cfRule type="duplicateValues" dxfId="224" priority="218"/>
  </conditionalFormatting>
  <conditionalFormatting sqref="B37:B39">
    <cfRule type="duplicateValues" dxfId="223" priority="217"/>
  </conditionalFormatting>
  <conditionalFormatting sqref="B37:B39">
    <cfRule type="duplicateValues" dxfId="222" priority="215"/>
    <cfRule type="duplicateValues" dxfId="221" priority="216"/>
  </conditionalFormatting>
  <conditionalFormatting sqref="B3">
    <cfRule type="duplicateValues" dxfId="220" priority="193"/>
    <cfRule type="duplicateValues" dxfId="219" priority="194"/>
  </conditionalFormatting>
  <conditionalFormatting sqref="B3">
    <cfRule type="duplicateValues" dxfId="218" priority="192"/>
  </conditionalFormatting>
  <conditionalFormatting sqref="B3">
    <cfRule type="duplicateValues" dxfId="217" priority="191"/>
  </conditionalFormatting>
  <conditionalFormatting sqref="B3">
    <cfRule type="duplicateValues" dxfId="216" priority="189"/>
    <cfRule type="duplicateValues" dxfId="215" priority="190"/>
  </conditionalFormatting>
  <conditionalFormatting sqref="A4:A6">
    <cfRule type="duplicateValues" dxfId="214" priority="188"/>
  </conditionalFormatting>
  <conditionalFormatting sqref="A4:A6">
    <cfRule type="duplicateValues" dxfId="213" priority="186"/>
    <cfRule type="duplicateValues" dxfId="212" priority="187"/>
  </conditionalFormatting>
  <conditionalFormatting sqref="A4:A6">
    <cfRule type="duplicateValues" dxfId="211" priority="184"/>
    <cfRule type="duplicateValues" dxfId="210" priority="185"/>
  </conditionalFormatting>
  <conditionalFormatting sqref="A3:A6">
    <cfRule type="duplicateValues" dxfId="209" priority="165"/>
  </conditionalFormatting>
  <conditionalFormatting sqref="A3:A6">
    <cfRule type="duplicateValues" dxfId="208" priority="163"/>
    <cfRule type="duplicateValues" dxfId="207" priority="164"/>
  </conditionalFormatting>
  <conditionalFormatting sqref="A3:A6">
    <cfRule type="duplicateValues" dxfId="206" priority="161"/>
    <cfRule type="duplicateValues" dxfId="205" priority="162"/>
  </conditionalFormatting>
  <conditionalFormatting sqref="B4:B6">
    <cfRule type="duplicateValues" dxfId="204" priority="158"/>
    <cfRule type="duplicateValues" dxfId="203" priority="159"/>
  </conditionalFormatting>
  <conditionalFormatting sqref="B4:B6">
    <cfRule type="duplicateValues" dxfId="202" priority="157"/>
  </conditionalFormatting>
  <conditionalFormatting sqref="B4:B6">
    <cfRule type="duplicateValues" dxfId="201" priority="156"/>
  </conditionalFormatting>
  <conditionalFormatting sqref="B4:B6">
    <cfRule type="duplicateValues" dxfId="200" priority="154"/>
    <cfRule type="duplicateValues" dxfId="19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73.5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72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72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78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98" priority="51"/>
  </conditionalFormatting>
  <conditionalFormatting sqref="E9:E1048576 E1:E2">
    <cfRule type="duplicateValues" dxfId="197" priority="99232"/>
  </conditionalFormatting>
  <conditionalFormatting sqref="E4">
    <cfRule type="duplicateValues" dxfId="196" priority="44"/>
  </conditionalFormatting>
  <conditionalFormatting sqref="E5:E8">
    <cfRule type="duplicateValues" dxfId="195" priority="42"/>
  </conditionalFormatting>
  <conditionalFormatting sqref="B12">
    <cfRule type="duplicateValues" dxfId="194" priority="16"/>
    <cfRule type="duplicateValues" dxfId="193" priority="17"/>
    <cfRule type="duplicateValues" dxfId="192" priority="18"/>
  </conditionalFormatting>
  <conditionalFormatting sqref="B12">
    <cfRule type="duplicateValues" dxfId="191" priority="15"/>
  </conditionalFormatting>
  <conditionalFormatting sqref="B12">
    <cfRule type="duplicateValues" dxfId="190" priority="13"/>
    <cfRule type="duplicateValues" dxfId="189" priority="14"/>
  </conditionalFormatting>
  <conditionalFormatting sqref="B12">
    <cfRule type="duplicateValues" dxfId="188" priority="10"/>
    <cfRule type="duplicateValues" dxfId="187" priority="11"/>
    <cfRule type="duplicateValues" dxfId="186" priority="12"/>
  </conditionalFormatting>
  <conditionalFormatting sqref="B12">
    <cfRule type="duplicateValues" dxfId="185" priority="9"/>
  </conditionalFormatting>
  <conditionalFormatting sqref="B12">
    <cfRule type="duplicateValues" dxfId="184" priority="7"/>
    <cfRule type="duplicateValues" dxfId="183" priority="8"/>
  </conditionalFormatting>
  <conditionalFormatting sqref="B12">
    <cfRule type="duplicateValues" dxfId="182" priority="6"/>
  </conditionalFormatting>
  <conditionalFormatting sqref="B12">
    <cfRule type="duplicateValues" dxfId="181" priority="3"/>
    <cfRule type="duplicateValues" dxfId="180" priority="4"/>
    <cfRule type="duplicateValues" dxfId="179" priority="5"/>
  </conditionalFormatting>
  <conditionalFormatting sqref="B12">
    <cfRule type="duplicateValues" dxfId="178" priority="2"/>
  </conditionalFormatting>
  <conditionalFormatting sqref="B12">
    <cfRule type="duplicateValues" dxfId="17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2021-01-30T12:27:17Z</cp:lastPrinted>
  <dcterms:created xsi:type="dcterms:W3CDTF">2014-10-01T23:18:29Z</dcterms:created>
  <dcterms:modified xsi:type="dcterms:W3CDTF">2021-01-31T15:17:52Z</dcterms:modified>
</cp:coreProperties>
</file>