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127" i="1"/>
  <c r="A128" i="1"/>
  <c r="A129" i="1"/>
  <c r="A130" i="1"/>
  <c r="A131" i="1"/>
  <c r="A132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B73" i="16" l="1"/>
  <c r="A109" i="1" l="1"/>
  <c r="F109" i="1"/>
  <c r="G109" i="1"/>
  <c r="H109" i="1"/>
  <c r="I109" i="1"/>
  <c r="J109" i="1"/>
  <c r="K109" i="1"/>
  <c r="C125" i="16"/>
  <c r="C126" i="16"/>
  <c r="C127" i="16"/>
  <c r="C128" i="16"/>
  <c r="C129" i="16"/>
  <c r="A125" i="16"/>
  <c r="A126" i="16"/>
  <c r="A127" i="16"/>
  <c r="A128" i="16"/>
  <c r="A129" i="16"/>
  <c r="F52" i="1"/>
  <c r="F101" i="1"/>
  <c r="F7" i="1"/>
  <c r="F44" i="1"/>
  <c r="F85" i="1"/>
  <c r="F112" i="1"/>
  <c r="F116" i="1"/>
  <c r="A111" i="1" l="1"/>
  <c r="F111" i="1"/>
  <c r="G111" i="1"/>
  <c r="H111" i="1"/>
  <c r="I111" i="1"/>
  <c r="J111" i="1"/>
  <c r="K111" i="1"/>
  <c r="B11" i="16"/>
  <c r="F66" i="1"/>
  <c r="G66" i="1"/>
  <c r="H66" i="1"/>
  <c r="I66" i="1"/>
  <c r="J66" i="1"/>
  <c r="K66" i="1"/>
  <c r="A66" i="1"/>
  <c r="B99" i="16"/>
  <c r="A95" i="1"/>
  <c r="F95" i="1"/>
  <c r="G95" i="1"/>
  <c r="H95" i="1"/>
  <c r="I95" i="1"/>
  <c r="J95" i="1"/>
  <c r="K95" i="1"/>
  <c r="C66" i="16"/>
  <c r="C67" i="16"/>
  <c r="C68" i="16"/>
  <c r="C69" i="16"/>
  <c r="C70" i="16"/>
  <c r="C71" i="16"/>
  <c r="A66" i="16"/>
  <c r="A67" i="16"/>
  <c r="A68" i="16"/>
  <c r="A69" i="16"/>
  <c r="A70" i="16"/>
  <c r="A71" i="16"/>
  <c r="A72" i="16"/>
  <c r="A63" i="1"/>
  <c r="A99" i="1"/>
  <c r="A78" i="1"/>
  <c r="A86" i="1"/>
  <c r="A91" i="1"/>
  <c r="A89" i="1"/>
  <c r="A51" i="1"/>
  <c r="A52" i="1"/>
  <c r="A121" i="1"/>
  <c r="A116" i="1"/>
  <c r="A55" i="1"/>
  <c r="A64" i="1"/>
  <c r="A106" i="1"/>
  <c r="A124" i="1"/>
  <c r="A123" i="1"/>
  <c r="A82" i="1"/>
  <c r="F63" i="1"/>
  <c r="G63" i="1"/>
  <c r="H63" i="1"/>
  <c r="I63" i="1"/>
  <c r="J63" i="1"/>
  <c r="K63" i="1"/>
  <c r="F99" i="1"/>
  <c r="G99" i="1"/>
  <c r="H99" i="1"/>
  <c r="I99" i="1"/>
  <c r="J99" i="1"/>
  <c r="K99" i="1"/>
  <c r="F78" i="1"/>
  <c r="G78" i="1"/>
  <c r="H78" i="1"/>
  <c r="I78" i="1"/>
  <c r="J78" i="1"/>
  <c r="K78" i="1"/>
  <c r="F86" i="1"/>
  <c r="G86" i="1"/>
  <c r="H86" i="1"/>
  <c r="I86" i="1"/>
  <c r="J86" i="1"/>
  <c r="K86" i="1"/>
  <c r="F91" i="1"/>
  <c r="G91" i="1"/>
  <c r="H91" i="1"/>
  <c r="I91" i="1"/>
  <c r="J91" i="1"/>
  <c r="K91" i="1"/>
  <c r="F89" i="1"/>
  <c r="G89" i="1"/>
  <c r="H89" i="1"/>
  <c r="I89" i="1"/>
  <c r="J89" i="1"/>
  <c r="K89" i="1"/>
  <c r="F51" i="1"/>
  <c r="G51" i="1"/>
  <c r="H51" i="1"/>
  <c r="I51" i="1"/>
  <c r="J51" i="1"/>
  <c r="K51" i="1"/>
  <c r="G52" i="1"/>
  <c r="H52" i="1"/>
  <c r="I52" i="1"/>
  <c r="J52" i="1"/>
  <c r="K52" i="1"/>
  <c r="F121" i="1"/>
  <c r="G121" i="1"/>
  <c r="H121" i="1"/>
  <c r="I121" i="1"/>
  <c r="J121" i="1"/>
  <c r="K121" i="1"/>
  <c r="G116" i="1"/>
  <c r="H116" i="1"/>
  <c r="I116" i="1"/>
  <c r="J116" i="1"/>
  <c r="K116" i="1"/>
  <c r="F55" i="1"/>
  <c r="G55" i="1"/>
  <c r="H55" i="1"/>
  <c r="I55" i="1"/>
  <c r="J55" i="1"/>
  <c r="K55" i="1"/>
  <c r="F64" i="1"/>
  <c r="G64" i="1"/>
  <c r="H64" i="1"/>
  <c r="I64" i="1"/>
  <c r="J64" i="1"/>
  <c r="K64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2" i="1"/>
  <c r="G82" i="1"/>
  <c r="H82" i="1"/>
  <c r="I82" i="1"/>
  <c r="J82" i="1"/>
  <c r="K82" i="1"/>
  <c r="C92" i="16"/>
  <c r="C93" i="16"/>
  <c r="C94" i="16"/>
  <c r="C95" i="16"/>
  <c r="C96" i="16"/>
  <c r="C97" i="16"/>
  <c r="C98" i="16"/>
  <c r="A92" i="16"/>
  <c r="A93" i="16"/>
  <c r="A94" i="16"/>
  <c r="A95" i="16"/>
  <c r="A96" i="16"/>
  <c r="A97" i="16"/>
  <c r="A98" i="16"/>
  <c r="C59" i="16"/>
  <c r="C60" i="16"/>
  <c r="C61" i="16"/>
  <c r="C62" i="16"/>
  <c r="C63" i="16"/>
  <c r="C64" i="16"/>
  <c r="C65" i="16"/>
  <c r="C72" i="16"/>
  <c r="A59" i="16"/>
  <c r="A60" i="16"/>
  <c r="A61" i="16"/>
  <c r="A62" i="16"/>
  <c r="A63" i="16"/>
  <c r="A64" i="16"/>
  <c r="A65" i="16"/>
  <c r="C10" i="16"/>
  <c r="A10" i="16"/>
  <c r="B131" i="16"/>
  <c r="C130" i="16"/>
  <c r="A130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A43" i="16"/>
  <c r="C42" i="16"/>
  <c r="A42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102" i="16" l="1"/>
  <c r="A102" i="1"/>
  <c r="A96" i="1"/>
  <c r="A50" i="1"/>
  <c r="A103" i="1"/>
  <c r="A98" i="1"/>
  <c r="F102" i="1"/>
  <c r="G102" i="1"/>
  <c r="H102" i="1"/>
  <c r="I102" i="1"/>
  <c r="J102" i="1"/>
  <c r="K102" i="1"/>
  <c r="F96" i="1"/>
  <c r="G96" i="1"/>
  <c r="H96" i="1"/>
  <c r="I96" i="1"/>
  <c r="J96" i="1"/>
  <c r="K96" i="1"/>
  <c r="F50" i="1"/>
  <c r="G50" i="1"/>
  <c r="H50" i="1"/>
  <c r="I50" i="1"/>
  <c r="J50" i="1"/>
  <c r="K50" i="1"/>
  <c r="F103" i="1"/>
  <c r="G103" i="1"/>
  <c r="H103" i="1"/>
  <c r="I103" i="1"/>
  <c r="J103" i="1"/>
  <c r="K103" i="1"/>
  <c r="F98" i="1"/>
  <c r="G98" i="1"/>
  <c r="H98" i="1"/>
  <c r="I98" i="1"/>
  <c r="J98" i="1"/>
  <c r="K98" i="1"/>
  <c r="A88" i="1"/>
  <c r="A72" i="1"/>
  <c r="A74" i="1"/>
  <c r="A84" i="1"/>
  <c r="A87" i="1"/>
  <c r="A92" i="1"/>
  <c r="A93" i="1"/>
  <c r="A65" i="1"/>
  <c r="A68" i="1"/>
  <c r="A70" i="1"/>
  <c r="A76" i="1"/>
  <c r="A81" i="1"/>
  <c r="A73" i="1"/>
  <c r="A80" i="1"/>
  <c r="F88" i="1"/>
  <c r="G88" i="1"/>
  <c r="H88" i="1"/>
  <c r="I88" i="1"/>
  <c r="J88" i="1"/>
  <c r="K88" i="1"/>
  <c r="F72" i="1"/>
  <c r="G72" i="1"/>
  <c r="H72" i="1"/>
  <c r="I72" i="1"/>
  <c r="J72" i="1"/>
  <c r="K72" i="1"/>
  <c r="F74" i="1"/>
  <c r="G74" i="1"/>
  <c r="H74" i="1"/>
  <c r="I74" i="1"/>
  <c r="J74" i="1"/>
  <c r="K74" i="1"/>
  <c r="F84" i="1"/>
  <c r="G84" i="1"/>
  <c r="H84" i="1"/>
  <c r="I84" i="1"/>
  <c r="J84" i="1"/>
  <c r="K84" i="1"/>
  <c r="F87" i="1"/>
  <c r="G87" i="1"/>
  <c r="H87" i="1"/>
  <c r="I87" i="1"/>
  <c r="J87" i="1"/>
  <c r="K87" i="1"/>
  <c r="F92" i="1"/>
  <c r="G92" i="1"/>
  <c r="H92" i="1"/>
  <c r="I92" i="1"/>
  <c r="J92" i="1"/>
  <c r="K92" i="1"/>
  <c r="F93" i="1"/>
  <c r="G93" i="1"/>
  <c r="H93" i="1"/>
  <c r="I93" i="1"/>
  <c r="J93" i="1"/>
  <c r="K93" i="1"/>
  <c r="F65" i="1"/>
  <c r="G65" i="1"/>
  <c r="H65" i="1"/>
  <c r="I65" i="1"/>
  <c r="J65" i="1"/>
  <c r="K65" i="1"/>
  <c r="F68" i="1"/>
  <c r="G68" i="1"/>
  <c r="H68" i="1"/>
  <c r="I68" i="1"/>
  <c r="J68" i="1"/>
  <c r="K68" i="1"/>
  <c r="F70" i="1"/>
  <c r="G70" i="1"/>
  <c r="H70" i="1"/>
  <c r="I70" i="1"/>
  <c r="J70" i="1"/>
  <c r="K70" i="1"/>
  <c r="F76" i="1"/>
  <c r="G76" i="1"/>
  <c r="H76" i="1"/>
  <c r="I76" i="1"/>
  <c r="J76" i="1"/>
  <c r="K76" i="1"/>
  <c r="F81" i="1"/>
  <c r="G81" i="1"/>
  <c r="H81" i="1"/>
  <c r="I81" i="1"/>
  <c r="J81" i="1"/>
  <c r="K81" i="1"/>
  <c r="F73" i="1"/>
  <c r="G73" i="1"/>
  <c r="H73" i="1"/>
  <c r="I73" i="1"/>
  <c r="J73" i="1"/>
  <c r="K73" i="1"/>
  <c r="F80" i="1"/>
  <c r="G80" i="1"/>
  <c r="H80" i="1"/>
  <c r="I80" i="1"/>
  <c r="J80" i="1"/>
  <c r="K80" i="1"/>
  <c r="F110" i="1" l="1"/>
  <c r="G110" i="1"/>
  <c r="H110" i="1"/>
  <c r="I110" i="1"/>
  <c r="J110" i="1"/>
  <c r="K110" i="1"/>
  <c r="A110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07" i="1"/>
  <c r="F107" i="1"/>
  <c r="G107" i="1"/>
  <c r="H107" i="1"/>
  <c r="I107" i="1"/>
  <c r="J107" i="1"/>
  <c r="K107" i="1"/>
  <c r="A115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97" i="1"/>
  <c r="G97" i="1"/>
  <c r="H97" i="1"/>
  <c r="I97" i="1"/>
  <c r="J97" i="1"/>
  <c r="K97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60" i="1"/>
  <c r="G60" i="1"/>
  <c r="H60" i="1"/>
  <c r="I60" i="1"/>
  <c r="J60" i="1"/>
  <c r="K60" i="1"/>
  <c r="F94" i="1"/>
  <c r="G94" i="1"/>
  <c r="H94" i="1"/>
  <c r="I94" i="1"/>
  <c r="J94" i="1"/>
  <c r="K94" i="1"/>
  <c r="G101" i="1"/>
  <c r="H101" i="1"/>
  <c r="I101" i="1"/>
  <c r="J101" i="1"/>
  <c r="K101" i="1"/>
  <c r="A97" i="1"/>
  <c r="A100" i="1"/>
  <c r="A104" i="1"/>
  <c r="A60" i="1"/>
  <c r="A94" i="1"/>
  <c r="A101" i="1"/>
  <c r="A71" i="1"/>
  <c r="A83" i="1"/>
  <c r="A90" i="1"/>
  <c r="A58" i="1"/>
  <c r="A67" i="1"/>
  <c r="A79" i="1"/>
  <c r="A57" i="1"/>
  <c r="A75" i="1"/>
  <c r="A85" i="1"/>
  <c r="A61" i="1"/>
  <c r="A49" i="1"/>
  <c r="A62" i="1"/>
  <c r="A77" i="1"/>
  <c r="A59" i="1"/>
  <c r="A69" i="1"/>
  <c r="A54" i="1"/>
  <c r="A105" i="1"/>
  <c r="F71" i="1"/>
  <c r="G71" i="1"/>
  <c r="H71" i="1"/>
  <c r="I71" i="1"/>
  <c r="J71" i="1"/>
  <c r="K71" i="1"/>
  <c r="F83" i="1"/>
  <c r="G83" i="1"/>
  <c r="H83" i="1"/>
  <c r="I83" i="1"/>
  <c r="J83" i="1"/>
  <c r="K83" i="1"/>
  <c r="F90" i="1"/>
  <c r="G90" i="1"/>
  <c r="H90" i="1"/>
  <c r="I90" i="1"/>
  <c r="J90" i="1"/>
  <c r="K90" i="1"/>
  <c r="F58" i="1"/>
  <c r="G58" i="1"/>
  <c r="H58" i="1"/>
  <c r="I58" i="1"/>
  <c r="J58" i="1"/>
  <c r="K58" i="1"/>
  <c r="F67" i="1"/>
  <c r="G67" i="1"/>
  <c r="H67" i="1"/>
  <c r="I67" i="1"/>
  <c r="J67" i="1"/>
  <c r="K67" i="1"/>
  <c r="F79" i="1"/>
  <c r="G79" i="1"/>
  <c r="H79" i="1"/>
  <c r="I79" i="1"/>
  <c r="J79" i="1"/>
  <c r="K79" i="1"/>
  <c r="F57" i="1"/>
  <c r="G57" i="1"/>
  <c r="H57" i="1"/>
  <c r="I57" i="1"/>
  <c r="J57" i="1"/>
  <c r="K57" i="1"/>
  <c r="F75" i="1"/>
  <c r="G75" i="1"/>
  <c r="H75" i="1"/>
  <c r="I75" i="1"/>
  <c r="J75" i="1"/>
  <c r="K75" i="1"/>
  <c r="G85" i="1"/>
  <c r="H85" i="1"/>
  <c r="I85" i="1"/>
  <c r="J85" i="1"/>
  <c r="K85" i="1"/>
  <c r="F61" i="1"/>
  <c r="G61" i="1"/>
  <c r="H61" i="1"/>
  <c r="I61" i="1"/>
  <c r="J61" i="1"/>
  <c r="K61" i="1"/>
  <c r="F49" i="1"/>
  <c r="G49" i="1"/>
  <c r="H49" i="1"/>
  <c r="I49" i="1"/>
  <c r="J49" i="1"/>
  <c r="K49" i="1"/>
  <c r="F62" i="1"/>
  <c r="G62" i="1"/>
  <c r="H62" i="1"/>
  <c r="I62" i="1"/>
  <c r="J62" i="1"/>
  <c r="K62" i="1"/>
  <c r="F77" i="1"/>
  <c r="G77" i="1"/>
  <c r="H77" i="1"/>
  <c r="I77" i="1"/>
  <c r="J77" i="1"/>
  <c r="K77" i="1"/>
  <c r="F59" i="1"/>
  <c r="G59" i="1"/>
  <c r="H59" i="1"/>
  <c r="I59" i="1"/>
  <c r="J59" i="1"/>
  <c r="K59" i="1"/>
  <c r="F69" i="1"/>
  <c r="G69" i="1"/>
  <c r="H69" i="1"/>
  <c r="I69" i="1"/>
  <c r="J69" i="1"/>
  <c r="K69" i="1"/>
  <c r="F54" i="1"/>
  <c r="G54" i="1"/>
  <c r="H54" i="1"/>
  <c r="I54" i="1"/>
  <c r="J54" i="1"/>
  <c r="K54" i="1"/>
  <c r="A117" i="1" l="1"/>
  <c r="K117" i="1"/>
  <c r="J117" i="1"/>
  <c r="I117" i="1"/>
  <c r="H117" i="1"/>
  <c r="G117" i="1"/>
  <c r="F117" i="1"/>
  <c r="A108" i="1"/>
  <c r="F108" i="1"/>
  <c r="G108" i="1"/>
  <c r="H108" i="1"/>
  <c r="I108" i="1"/>
  <c r="J108" i="1"/>
  <c r="K108" i="1"/>
  <c r="A113" i="1"/>
  <c r="F113" i="1"/>
  <c r="G113" i="1"/>
  <c r="H113" i="1"/>
  <c r="I113" i="1"/>
  <c r="J113" i="1"/>
  <c r="K113" i="1"/>
  <c r="A118" i="1" l="1"/>
  <c r="F118" i="1"/>
  <c r="G118" i="1"/>
  <c r="H118" i="1"/>
  <c r="I118" i="1"/>
  <c r="J118" i="1"/>
  <c r="K118" i="1"/>
  <c r="A53" i="1" l="1"/>
  <c r="A48" i="1"/>
  <c r="A47" i="1"/>
  <c r="A46" i="1"/>
  <c r="A45" i="1"/>
  <c r="A44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G44" i="1"/>
  <c r="H44" i="1"/>
  <c r="I44" i="1"/>
  <c r="J44" i="1"/>
  <c r="K44" i="1"/>
  <c r="A32" i="1" l="1"/>
  <c r="A33" i="1"/>
  <c r="A34" i="1"/>
  <c r="A35" i="1"/>
  <c r="A36" i="1"/>
  <c r="A37" i="1"/>
  <c r="A38" i="1"/>
  <c r="A39" i="1"/>
  <c r="A40" i="1"/>
  <c r="A41" i="1"/>
  <c r="A42" i="1"/>
  <c r="A43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26" i="1"/>
  <c r="A27" i="1"/>
  <c r="A28" i="1"/>
  <c r="A29" i="1"/>
  <c r="A30" i="1"/>
  <c r="A31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6" i="1"/>
  <c r="G56" i="1"/>
  <c r="H56" i="1"/>
  <c r="I56" i="1"/>
  <c r="J56" i="1"/>
  <c r="K56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12" i="1"/>
  <c r="A8" i="1"/>
  <c r="H6" i="1"/>
  <c r="I6" i="1"/>
  <c r="J6" i="1"/>
  <c r="K6" i="1"/>
  <c r="H7" i="1"/>
  <c r="I7" i="1"/>
  <c r="J7" i="1"/>
  <c r="K7" i="1"/>
  <c r="H112" i="1"/>
  <c r="I112" i="1"/>
  <c r="J112" i="1"/>
  <c r="K112" i="1"/>
  <c r="H8" i="1"/>
  <c r="I8" i="1"/>
  <c r="J8" i="1"/>
  <c r="K8" i="1"/>
  <c r="F8" i="1"/>
  <c r="G8" i="1"/>
  <c r="F6" i="1"/>
  <c r="G6" i="1"/>
  <c r="G7" i="1"/>
  <c r="G112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<sst xmlns="http://schemas.openxmlformats.org/spreadsheetml/2006/main" count="13589" uniqueCount="2515">
  <si>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</si>
  <si>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</si>
  <si>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</si>
  <si>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</si>
  <si>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</si>
  <si>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</si>
  <si>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</si>
  <si>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</si>
  <si>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</si>
  <si>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</si>
  <si>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</si>
  <si>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</si>
  <si>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</si>
  <si>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</si>
  <si>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</si>
  <si>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</si>
  <si>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</si>
  <si>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</si>
  <si>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</si>
  <si>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</si>
  <si>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</si>
  <si>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</si>
  <si>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</si>
  <si>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</si>
  <si>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</si>
  <si>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</si>
  <si>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</si>
  <si>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</si>
  <si>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</si>
  <si>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</si>
  <si>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</si>
  <si>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</si>
  <si>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</si>
  <si>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</si>
  <si>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</si>
  <si>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</si>
  <si>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</si>
  <si>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</si>
  <si>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</si>
  <si>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</si>
  <si>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</si>
  <si>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</si>
  <si>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</si>
  <si>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</si>
  <si>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</si>
  <si>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</si>
  <si>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</si>
  <si>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</si>
  <si>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</si>
  <si>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</si>
  <si>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</si>
  <si>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</si>
  <si>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</si>
  <si>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</si>
  <si>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</si>
  <si>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</si>
  <si>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</si>
  <si>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</si>
  <si>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</si>
  <si>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</si>
  <si>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</si>
  <si>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</si>
  <si>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</si>
  <si>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</si>
  <si>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</si>
  <si>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</si>
  <si>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</si>
  <si>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</si>
  <si>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</si>
  <si>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</si>
  <si>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</si>
  <si>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</si>
  <si>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</si>
  <si>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</si>
  <si>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</si>
  <si>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</si>
  <si>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</si>
  <si>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</si>
  <si>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</si>
  <si>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</si>
  <si>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</si>
  <si>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</si>
  <si>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</si>
  <si>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</si>
  <si>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</si>
  <si>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</si>
  <si>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</si>
  <si>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</si>
  <si>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</si>
  <si>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</si>
  <si>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</si>
  <si>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</si>
  <si>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</si>
  <si>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</si>
  <si>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</si>
  <si>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</si>
  <si>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</si>
  <si>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</si>
  <si>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</si>
  <si>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</si>
  <si>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</si>
  <si>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</si>
  <si>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</si>
  <si>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</si>
  <si>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</si>
  <si>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</si>
  <si>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</si>
  <si>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</si>
  <si>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</si>
  <si>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</si>
  <si>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</si>
  <si>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</si>
  <si>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</si>
  <si>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</si>
  <si>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</si>
  <si>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</si>
  <si>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</si>
  <si>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</si>
  <si>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</si>
  <si>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</si>
  <si>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</si>
  <si>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</si>
  <si>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</si>
  <si>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</si>
  <si>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</si>
  <si>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</si>
  <si>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</si>
  <si>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</si>
  <si>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</si>
  <si>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</si>
  <si>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</si>
  <si>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</si>
  <si>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</si>
  <si>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</si>
  <si>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</si>
  <si>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</si>
  <si>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</si>
  <si>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</si>
  <si>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</si>
  <si>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</si>
  <si>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</si>
  <si>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</si>
  <si>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</si>
  <si>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</si>
  <si>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</si>
  <si>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</si>
  <si>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</si>
  <si>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</si>
  <si>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</si>
  <si>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</si>
  <si>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</si>
  <si>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</si>
  <si>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</si>
  <si>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</si>
  <si>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</si>
  <si>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</si>
  <si>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</si>
  <si>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</si>
  <si>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</si>
  <si>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</si>
  <si>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</si>
  <si>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</si>
  <si>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</si>
  <si>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</si>
  <si>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</si>
  <si>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</si>
  <si>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</si>
  <si>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</si>
  <si>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</si>
  <si>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</si>
  <si>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</si>
  <si>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</si>
  <si>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</si>
  <si>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</si>
  <si>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</si>
  <si>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</si>
  <si>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</si>
  <si>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</si>
  <si>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</si>
  <si>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</si>
  <si>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</si>
  <si>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</si>
  <si>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</si>
  <si>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</si>
  <si>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</si>
  <si>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</si>
  <si>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</si>
  <si>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</si>
  <si>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</si>
  <si>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</si>
  <si>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</si>
  <si>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</si>
  <si>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</si>
  <si>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</si>
  <si>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</si>
  <si>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</si>
  <si>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</si>
  <si>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</si>
  <si>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</si>
  <si>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</si>
  <si>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</si>
  <si>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</si>
  <si>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</si>
  <si>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</si>
  <si>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</si>
  <si>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</si>
  <si>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</si>
  <si>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</si>
  <si>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</si>
  <si>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</si>
  <si>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</si>
  <si>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</si>
  <si>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</si>
  <si>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</si>
  <si>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</si>
  <si>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</si>
  <si>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</si>
  <si>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</si>
  <si>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</si>
  <si>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</si>
  <si>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</si>
  <si>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</si>
  <si>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</si>
  <si>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</si>
  <si>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</si>
  <si>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</si>
  <si>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</si>
  <si>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</si>
  <si>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</si>
  <si>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</si>
  <si>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</si>
  <si>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</si>
  <si>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</si>
  <si>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</si>
  <si>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</si>
  <si>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</si>
  <si>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</si>
  <si>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</si>
  <si>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</si>
  <si>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</si>
  <si>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</si>
  <si>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</si>
  <si>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</si>
  <si>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</si>
  <si>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</si>
  <si>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</si>
  <si>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</si>
  <si>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</si>
  <si>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</si>
  <si>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</si>
  <si>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</si>
  <si>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</si>
  <si>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</si>
  <si>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</si>
  <si>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</si>
  <si>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</si>
  <si>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</si>
  <si>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</si>
  <si>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</si>
  <si>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</si>
  <si>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</si>
  <si>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</si>
  <si>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</si>
  <si>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</si>
  <si>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</si>
  <si>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</si>
  <si>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</si>
  <si>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</si>
  <si>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</si>
  <si>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</si>
  <si>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</si>
  <si>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</si>
  <si>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</si>
  <si>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</si>
  <si>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</si>
  <si>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</si>
  <si>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</si>
  <si>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</si>
  <si>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</si>
  <si>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</si>
  <si>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</si>
  <si>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</si>
  <si>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</si>
  <si>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</si>
  <si>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</si>
  <si>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</si>
  <si>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</si>
  <si>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</si>
  <si>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</si>
  <si>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</si>
  <si>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</si>
  <si>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</si>
  <si>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</si>
  <si>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</si>
  <si>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</si>
  <si>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</si>
  <si>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</si>
  <si>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</si>
  <si>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</si>
  <si>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</si>
  <si>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</si>
  <si>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</si>
  <si>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</si>
  <si>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</si>
  <si>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</si>
  <si>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</si>
  <si>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</si>
  <si>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</si>
  <si>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</si>
  <si>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</si>
  <si>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</si>
  <si>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</si>
  <si>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</si>
  <si>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</si>
  <si>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</si>
  <si>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</si>
  <si>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</si>
  <si>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</si>
  <si>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</si>
  <si>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</si>
  <si>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</si>
  <si>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</si>
  <si>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</si>
  <si>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</si>
  <si>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</si>
  <si>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</si>
  <si>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</si>
  <si>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</si>
  <si>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</si>
  <si>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</si>
  <si>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</si>
  <si>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</si>
  <si>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</si>
  <si>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</si>
  <si>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</si>
  <si>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</si>
  <si>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</si>
  <si>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</si>
  <si>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</si>
  <si>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</si>
  <si>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</si>
  <si>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</si>
  <si>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</si>
  <si>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</si>
  <si>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</si>
  <si>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</si>
  <si>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</si>
  <si>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</si>
  <si>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</si>
  <si>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</si>
  <si>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</si>
  <si>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</si>
  <si>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</si>
  <si>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</si>
  <si>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</si>
  <si>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</si>
  <si>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</si>
  <si>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</si>
  <si>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</si>
  <si>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</si>
  <si>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</si>
  <si>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</si>
  <si>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</si>
  <si>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</si>
  <si>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</si>
  <si>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</si>
  <si>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</si>
  <si>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</si>
  <si>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</si>
  <si>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</si>
  <si>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</si>
  <si>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</si>
  <si>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</si>
  <si>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</si>
  <si>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</si>
  <si>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</si>
  <si>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</si>
  <si>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</si>
  <si>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</si>
  <si>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</si>
  <si>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</si>
  <si>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</si>
  <si>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</si>
  <si>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</si>
  <si>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</si>
  <si>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</si>
  <si>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</si>
  <si>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</si>
  <si>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</si>
  <si>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</si>
  <si>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</si>
  <si>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</si>
  <si>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</si>
  <si>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</si>
  <si>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</si>
  <si>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</si>
  <si>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</si>
  <si>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</si>
  <si>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</si>
  <si>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</si>
  <si>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</si>
  <si>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</si>
  <si>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</si>
  <si>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</si>
  <si>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</si>
  <si>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</si>
  <si>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</si>
  <si>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</si>
  <si>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</si>
  <si>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</si>
  <si>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</si>
  <si>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</si>
  <si>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</si>
  <si>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</si>
  <si>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</si>
  <si>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</si>
  <si>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</si>
  <si>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</si>
  <si>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</si>
  <si>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</si>
  <si>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</si>
  <si>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</si>
  <si>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</si>
  <si>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</si>
  <si>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</si>
  <si>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</si>
  <si>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</si>
  <si>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</si>
  <si>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</si>
  <si>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</si>
  <si>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</si>
  <si>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</si>
  <si>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</si>
  <si>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</si>
  <si>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</si>
  <si>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</si>
  <si>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</si>
  <si>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</si>
  <si>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</si>
  <si>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</si>
  <si>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</si>
  <si>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</si>
  <si>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</si>
  <si>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</si>
  <si>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</si>
  <si>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</si>
  <si>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</si>
  <si>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</si>
  <si>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</si>
  <si>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</si>
  <si>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</si>
  <si>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</si>
  <si>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</si>
  <si>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</si>
  <si>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</si>
  <si>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</si>
  <si>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</si>
  <si>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</si>
  <si>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</si>
  <si>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</si>
  <si>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</si>
  <si>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</si>
  <si>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</si>
  <si>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</si>
  <si>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</si>
  <si>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</si>
  <si>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</si>
  <si>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</si>
  <si>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</si>
  <si>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</si>
  <si>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</si>
  <si>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</si>
  <si>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</si>
  <si>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</si>
  <si>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</si>
  <si>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</si>
  <si>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</si>
  <si>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</si>
  <si>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</si>
  <si>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</si>
  <si>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</si>
  <si>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</si>
  <si>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</si>
  <si>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</si>
  <si>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</si>
  <si>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</si>
  <si>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</si>
  <si>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</si>
  <si>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</si>
  <si>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</si>
  <si>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</si>
  <si>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</si>
  <si>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</si>
  <si>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</si>
  <si>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</si>
  <si>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</si>
  <si>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</si>
  <si>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</si>
  <si>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</si>
  <si>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</si>
  <si>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</si>
  <si>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</si>
  <si>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</si>
  <si>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</si>
  <si>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</si>
  <si>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</si>
  <si>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</si>
  <si>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</si>
  <si>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</si>
  <si>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</si>
  <si>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</si>
  <si>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</si>
  <si>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</si>
  <si>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</si>
  <si>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</si>
  <si>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</si>
  <si>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</si>
  <si>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</si>
  <si>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</si>
  <si>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</si>
  <si>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</si>
  <si>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</si>
  <si>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</si>
  <si>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</si>
  <si>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</si>
  <si>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</si>
  <si>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</si>
  <si>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</si>
  <si>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</si>
  <si>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</si>
  <si>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</si>
  <si>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</si>
  <si>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</si>
  <si>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</si>
  <si>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</si>
  <si>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</si>
  <si>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</si>
  <si>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</si>
  <si>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</si>
  <si>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</si>
  <si>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</si>
  <si>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</si>
  <si>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</si>
  <si>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</si>
  <si>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</si>
  <si>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</si>
  <si>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</si>
  <si>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</si>
  <si>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</si>
  <si>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</si>
  <si>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</si>
  <si>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</si>
  <si>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</si>
  <si>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</si>
  <si>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</si>
  <si>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</si>
  <si>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</si>
  <si>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</si>
  <si>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</si>
  <si>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</si>
  <si>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</si>
  <si>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</si>
  <si>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</si>
  <si>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</si>
  <si>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</si>
  <si>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</si>
  <si>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</si>
  <si>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</si>
  <si>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</si>
  <si>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</si>
  <si>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</si>
  <si>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</si>
  <si>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</si>
  <si>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</si>
  <si>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</si>
  <si>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</si>
  <si>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</si>
  <si>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</si>
  <si>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</si>
  <si>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</si>
  <si>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</si>
  <si>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</si>
  <si>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</si>
  <si>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</si>
  <si>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</si>
  <si>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</si>
  <si>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</si>
  <si>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</si>
  <si>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</si>
  <si>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</si>
  <si>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</si>
  <si>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</si>
  <si>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</si>
  <si>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</si>
  <si>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</si>
  <si>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</si>
  <si>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</si>
  <si>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</si>
  <si>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</si>
  <si>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</si>
  <si>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</si>
  <si>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</si>
  <si>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</si>
  <si>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</si>
  <si>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</si>
  <si>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</si>
  <si>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</si>
  <si>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</si>
  <si>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</si>
  <si>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</si>
  <si>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</si>
  <si>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</si>
  <si>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</si>
  <si>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</si>
  <si>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</si>
  <si>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</si>
  <si>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</si>
  <si>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</si>
  <si>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</si>
  <si>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</si>
  <si>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</si>
  <si>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</si>
  <si>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</si>
  <si>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</si>
  <si>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</si>
  <si>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</si>
  <si>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</si>
  <si>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</si>
  <si>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</si>
  <si>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</si>
  <si>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</si>
  <si>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</si>
  <si>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</si>
  <si>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</si>
  <si>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</si>
  <si>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</si>
  <si>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</si>
  <si>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</si>
  <si>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</si>
  <si>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</si>
  <si>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</si>
  <si>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</si>
  <si>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</si>
  <si>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</si>
  <si>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</si>
  <si>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</si>
  <si>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</si>
  <si>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</si>
  <si>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</si>
  <si>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</si>
  <si>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</si>
  <si>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</si>
  <si>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</si>
  <si>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</si>
  <si>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</si>
  <si>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</si>
  <si>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</si>
  <si>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</si>
  <si>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</si>
  <si>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</si>
  <si>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</si>
  <si>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</si>
  <si>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</si>
  <si>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</si>
  <si>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</si>
  <si>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</si>
  <si>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</si>
  <si>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</si>
  <si>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</si>
  <si>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</si>
  <si>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</si>
  <si>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</si>
  <si>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</si>
  <si>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</si>
  <si>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</si>
  <si>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</si>
  <si>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</si>
  <si>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</si>
  <si>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</si>
  <si>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</si>
  <si>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</si>
  <si>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</si>
  <si>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</si>
  <si>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</si>
  <si>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</si>
  <si>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</si>
  <si>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</si>
  <si>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</si>
  <si>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</si>
  <si>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</si>
  <si>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</si>
  <si>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</si>
  <si>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</si>
  <si>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</si>
  <si>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</si>
  <si>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</si>
  <si>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</si>
  <si>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</si>
  <si>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</si>
  <si>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</si>
  <si>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</si>
  <si>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</si>
  <si>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</si>
  <si>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</si>
  <si>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</si>
  <si>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</si>
  <si>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</si>
  <si>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</si>
  <si>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</si>
  <si>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</si>
  <si>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</si>
  <si>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</si>
  <si>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</si>
  <si>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</si>
  <si>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</si>
  <si>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</si>
  <si>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</si>
  <si>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</si>
  <si>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</si>
  <si>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</si>
  <si>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</si>
  <si>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</si>
  <si>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</si>
  <si>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</si>
  <si>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</si>
  <si>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</si>
  <si>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</si>
  <si>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</si>
  <si>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</si>
  <si>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</si>
  <si>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</si>
  <si>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</si>
  <si>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</si>
  <si>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</si>
  <si>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</si>
  <si>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</si>
  <si>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</si>
  <si>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</si>
  <si>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</si>
  <si>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</si>
  <si>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</si>
  <si>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</si>
  <si>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</si>
  <si>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</si>
  <si>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</si>
  <si>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</si>
  <si>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</si>
  <si>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</si>
  <si>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</si>
  <si>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</si>
  <si>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</si>
  <si>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</si>
  <si>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</si>
  <si>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</si>
  <si>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</si>
  <si>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</si>
  <si>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</si>
  <si>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</si>
  <si>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</si>
  <si>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</si>
  <si>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</si>
  <si>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</si>
  <si>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</si>
  <si>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</si>
  <si>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</si>
  <si>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</si>
  <si>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</si>
  <si>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</si>
  <si>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</si>
  <si>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</si>
  <si>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</si>
  <si>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</si>
  <si>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</si>
  <si>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</si>
  <si>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</si>
  <si>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</si>
  <si>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</si>
  <si>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</si>
  <si>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</si>
  <si>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</si>
  <si>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</si>
  <si>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</si>
  <si>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</si>
  <si>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</si>
  <si>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</si>
  <si>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</si>
  <si>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</si>
  <si>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</si>
  <si>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</si>
  <si>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</si>
  <si>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</si>
  <si>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</si>
  <si>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</si>
  <si>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</si>
  <si>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</si>
  <si>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</si>
  <si>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</si>
  <si>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</si>
  <si>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</si>
  <si>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</si>
  <si>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</si>
  <si>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</si>
  <si>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</si>
  <si>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</si>
  <si>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</si>
  <si>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</si>
  <si>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</si>
  <si>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</si>
  <si>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</si>
  <si>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</si>
  <si>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</si>
  <si>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</si>
  <si>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</si>
  <si>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</si>
  <si>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</si>
  <si>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</si>
  <si>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</si>
  <si>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</si>
  <si>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</si>
  <si>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</si>
  <si>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</si>
  <si>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</si>
  <si>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</si>
  <si>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</si>
  <si>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</si>
  <si>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</si>
  <si>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</si>
  <si>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</si>
  <si>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</si>
  <si>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</si>
  <si>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</si>
  <si>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</si>
  <si>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</si>
  <si>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</si>
  <si>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</si>
  <si>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</si>
  <si>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</si>
  <si>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</si>
  <si>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</si>
  <si>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</si>
  <si>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</si>
  <si>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</si>
  <si>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</si>
  <si>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</si>
  <si>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</si>
  <si>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</si>
  <si>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</si>
  <si>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</si>
  <si>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</si>
  <si>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</si>
  <si>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</si>
  <si>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</si>
  <si>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</si>
  <si>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</si>
  <si>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</si>
  <si>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</si>
  <si>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</si>
  <si>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</si>
  <si>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</si>
  <si>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</si>
  <si>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</si>
  <si>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</si>
  <si>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</si>
  <si>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</si>
  <si>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</si>
  <si>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</si>
  <si>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</si>
  <si>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</si>
  <si>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</si>
  <si>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</si>
  <si>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</si>
  <si>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</si>
  <si>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</si>
  <si>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</si>
  <si>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</si>
  <si>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</si>
  <si>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</si>
  <si>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</si>
  <si>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</si>
  <si>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</si>
  <si>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</si>
  <si>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</si>
  <si>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</si>
  <si>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</si>
  <si>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</si>
  <si>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</si>
  <si>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</si>
  <si>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</si>
  <si>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</si>
  <si>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</si>
  <si>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</si>
  <si>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</si>
  <si>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</si>
  <si>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</si>
  <si>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</si>
  <si>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</si>
  <si>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</si>
  <si>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</si>
  <si>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</si>
  <si>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</si>
  <si>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</si>
  <si>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</si>
  <si>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</si>
  <si>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</si>
  <si>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</si>
  <si>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</si>
  <si>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</si>
  <si>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</si>
  <si>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</si>
  <si>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</si>
  <si>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</si>
  <si>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</si>
  <si>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</si>
  <si>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</si>
  <si>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</si>
  <si>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</si>
  <si>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</si>
  <si>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</si>
  <si>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</si>
  <si>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</si>
  <si>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</si>
  <si>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</si>
  <si>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</si>
  <si>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</si>
  <si>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</si>
  <si>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</si>
  <si>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</si>
  <si>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</si>
  <si>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</si>
  <si>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</si>
  <si>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</si>
  <si>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</si>
  <si>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</si>
  <si>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</si>
  <si>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</si>
  <si>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</si>
  <si>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</si>
  <si>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</si>
  <si>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</si>
  <si>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</si>
  <si>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</si>
  <si>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</si>
  <si>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</si>
  <si>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</si>
  <si>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</si>
  <si>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</si>
  <si>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</si>
  <si>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</si>
  <si>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</si>
  <si>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</si>
  <si>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</si>
  <si>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</si>
  <si>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</si>
  <si>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</si>
  <si>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</si>
  <si>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</si>
  <si>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</si>
  <si>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</si>
  <si>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</si>
  <si>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</si>
  <si>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</si>
  <si>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</si>
  <si>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</si>
  <si>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</si>
  <si>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</si>
  <si>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</si>
  <si>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</si>
  <si>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</si>
  <si>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</si>
  <si>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</si>
  <si>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</si>
  <si>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</si>
  <si>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</si>
  <si>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</si>
  <si>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</si>
  <si>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</si>
  <si>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</si>
  <si>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</si>
  <si>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</si>
  <si>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</si>
  <si>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</si>
  <si>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</si>
  <si>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</si>
  <si>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</si>
  <si>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</si>
  <si>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</si>
  <si>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</si>
  <si>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</si>
  <si>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</si>
  <si>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</si>
  <si>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</si>
  <si>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</si>
  <si>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</si>
  <si>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</si>
  <si>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</si>
  <si>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</si>
  <si>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</si>
  <si>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</si>
  <si>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</si>
  <si>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</si>
  <si>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</si>
  <si>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</si>
  <si>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</si>
  <si>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</si>
  <si>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</si>
  <si>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</si>
  <si>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</si>
  <si>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</si>
  <si>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</si>
  <si>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</si>
  <si>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</si>
  <si>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</si>
  <si>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</si>
  <si>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</si>
  <si>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</si>
  <si>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</si>
  <si>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</si>
  <si>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</si>
  <si>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</si>
  <si>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</si>
  <si>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</si>
  <si>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</si>
  <si>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</si>
  <si>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</si>
  <si>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</si>
  <si>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</si>
  <si>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</si>
  <si>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</si>
  <si>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</si>
  <si>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</si>
  <si>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</si>
  <si>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</si>
  <si>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</si>
  <si>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</si>
  <si>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</si>
  <si>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</si>
  <si>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</si>
  <si>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</si>
  <si>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</si>
  <si>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</si>
  <si>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</si>
  <si>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</si>
  <si>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</si>
  <si>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</si>
  <si>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</si>
  <si>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</si>
  <si>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</si>
  <si>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</si>
  <si>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</si>
  <si>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</si>
  <si>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</si>
  <si>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</si>
  <si>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</si>
  <si>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</si>
  <si>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</si>
  <si>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</si>
  <si>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</si>
  <si>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</si>
  <si>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</si>
  <si>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</si>
  <si>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</si>
  <si>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</si>
  <si>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</si>
  <si>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</si>
  <si>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</si>
  <si>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</si>
  <si>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</si>
  <si>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</si>
  <si>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</si>
  <si>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</si>
  <si>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</si>
  <si>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</si>
  <si>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</si>
  <si>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</si>
  <si>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</si>
  <si>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</si>
  <si>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</si>
  <si>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</si>
  <si>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</si>
  <si>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</si>
  <si>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</si>
  <si>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</si>
  <si>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</si>
  <si>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</si>
  <si>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</si>
  <si>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</si>
  <si>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</si>
  <si>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</si>
  <si>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</si>
  <si>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</si>
  <si>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</si>
  <si>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</si>
  <si>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</si>
  <si>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</si>
  <si>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</si>
  <si>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</si>
  <si>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</si>
  <si>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</si>
  <si>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</si>
  <si>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</si>
  <si>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</si>
  <si>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</si>
  <si>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</si>
  <si>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</si>
  <si>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</si>
  <si>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</si>
  <si>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</si>
  <si>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</si>
  <si>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</si>
  <si>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</si>
  <si>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</si>
  <si>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</si>
  <si>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</si>
  <si>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</si>
  <si>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</si>
  <si>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</si>
  <si>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</si>
  <si>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</si>
  <si>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</si>
  <si>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</si>
  <si>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</si>
  <si>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</si>
  <si>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</si>
  <si>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</si>
  <si>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</si>
  <si>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</si>
  <si>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</si>
  <si>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</si>
  <si>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</si>
  <si>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</si>
  <si>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</si>
  <si>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</si>
  <si>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</si>
  <si>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</si>
  <si>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</si>
  <si>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</si>
  <si>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</si>
  <si>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</si>
  <si>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</si>
  <si>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</si>
  <si>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</si>
  <si>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</si>
  <si>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</si>
  <si>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</si>
  <si>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</si>
  <si>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</si>
  <si>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</si>
  <si>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</si>
  <si>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</si>
  <si>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</si>
  <si>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</si>
  <si>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</si>
  <si>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</si>
  <si>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</si>
  <si>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</si>
  <si>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</si>
  <si>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</si>
  <si>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</si>
  <si>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</si>
  <si>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</si>
  <si>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</si>
  <si>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</si>
  <si>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</si>
  <si>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</si>
  <si>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</si>
  <si>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</si>
  <si>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</si>
  <si>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</si>
  <si>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</si>
  <si>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</si>
  <si>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</si>
  <si>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</si>
  <si>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</si>
  <si>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</si>
  <si>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</si>
  <si>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</si>
  <si>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</si>
  <si>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</si>
  <si>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</si>
  <si>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</si>
  <si>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</si>
  <si>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</si>
  <si>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</si>
  <si>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</si>
  <si>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</si>
  <si>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</si>
  <si>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</si>
  <si>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</si>
  <si>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</si>
  <si>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</si>
  <si>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</si>
  <si>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</si>
  <si>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</si>
  <si>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</si>
  <si>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</si>
  <si>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</si>
  <si>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</si>
  <si>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</si>
  <si>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</si>
  <si>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</si>
  <si>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</si>
  <si>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</si>
  <si>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</si>
  <si>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</si>
  <si>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</si>
  <si>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</si>
  <si>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</si>
  <si>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</si>
  <si>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</si>
  <si>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</si>
  <si>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</si>
  <si>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</si>
  <si>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</si>
  <si>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</si>
  <si>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</si>
  <si>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</si>
  <si>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</si>
  <si>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</si>
  <si>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</si>
  <si>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</si>
  <si>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</si>
  <si>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</si>
  <si>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</si>
  <si>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</si>
  <si>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</si>
  <si>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</si>
  <si>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</si>
  <si>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</si>
  <si>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</si>
  <si>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</si>
  <si>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</si>
  <si>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</si>
  <si>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</si>
  <si>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</si>
  <si>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</si>
  <si>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</si>
  <si>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</si>
  <si>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</si>
  <si>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</si>
  <si>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</si>
  <si>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</si>
  <si>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</si>
  <si>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</si>
  <si>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</si>
  <si>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</si>
  <si>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</si>
  <si>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</si>
  <si>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</si>
  <si>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</si>
  <si>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</si>
  <si>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</si>
  <si>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</si>
  <si>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</si>
  <si>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</si>
  <si>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</si>
  <si>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</si>
  <si>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</si>
  <si>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</si>
  <si>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</si>
  <si>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</si>
  <si>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</si>
  <si>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</si>
  <si>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</si>
  <si>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</si>
  <si>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</si>
  <si>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</si>
  <si>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</si>
  <si>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</si>
  <si>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</si>
  <si>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</si>
  <si>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</si>
  <si>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</si>
  <si>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</si>
  <si>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</si>
  <si>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</si>
  <si>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</si>
  <si>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</si>
  <si>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</si>
  <si>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</si>
  <si>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</si>
  <si>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</si>
  <si>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</si>
  <si>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</si>
  <si>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</si>
  <si>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</si>
  <si>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</si>
  <si>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</si>
  <si>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</si>
  <si>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</si>
  <si>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</si>
  <si>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</si>
  <si>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</si>
  <si>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</si>
  <si>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</si>
  <si>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</si>
  <si>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</si>
  <si>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</si>
  <si>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</si>
  <si>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</si>
  <si>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</si>
  <si>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</si>
  <si>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</si>
  <si>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</si>
  <si>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</si>
  <si>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</si>
  <si>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</si>
  <si>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</si>
  <si>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</si>
  <si>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</si>
  <si>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</si>
  <si>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</si>
  <si>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</si>
  <si>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</si>
  <si>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</si>
  <si>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</si>
  <si>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</si>
  <si>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</si>
  <si>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</si>
  <si>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</si>
  <si>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</si>
  <si>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</si>
  <si>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</si>
  <si>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</si>
  <si>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</si>
  <si>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</si>
  <si>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</si>
  <si>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</si>
  <si>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</si>
  <si>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</si>
  <si>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</si>
  <si>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</si>
  <si>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</si>
  <si>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</si>
  <si>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</si>
  <si>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</si>
  <si>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</si>
  <si>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</si>
  <si>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</si>
  <si>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</si>
  <si>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</si>
  <si>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</si>
  <si>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</si>
  <si>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</si>
  <si>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</si>
  <si>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</si>
  <si>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</si>
  <si>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</si>
  <si>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</si>
  <si>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</si>
  <si>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</si>
  <si>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</si>
  <si>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</si>
  <si>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</si>
  <si>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</si>
  <si>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</si>
  <si>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</si>
  <si>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</si>
  <si>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</si>
  <si>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</si>
  <si>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</si>
  <si>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</si>
  <si>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</si>
  <si>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</si>
  <si>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</si>
  <si>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</si>
  <si>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</si>
  <si>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</si>
  <si>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</si>
  <si>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</si>
  <si>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</si>
  <si>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</si>
  <si>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</si>
  <si>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</si>
  <si>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</si>
  <si>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</si>
  <si>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</si>
  <si>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</si>
  <si>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</si>
  <si>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</si>
  <si>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</si>
  <si>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</si>
  <si>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</si>
  <si>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</si>
  <si>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</si>
  <si>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</si>
  <si>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</si>
  <si>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</si>
  <si>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</si>
  <si>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</si>
  <si>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</si>
  <si>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</si>
  <si>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</si>
  <si>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</si>
  <si>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</si>
  <si>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</si>
  <si>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</si>
  <si>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</si>
  <si>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</si>
  <si>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</si>
  <si>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</si>
  <si>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</si>
  <si>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</si>
  <si>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</si>
  <si>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</si>
  <si>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</si>
  <si>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</si>
  <si>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</si>
  <si>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</si>
  <si>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</si>
  <si>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</si>
  <si>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</si>
  <si>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</si>
  <si>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</si>
  <si>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</si>
  <si>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</si>
  <si>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</si>
  <si>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</si>
  <si>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</si>
  <si>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</si>
  <si>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</si>
  <si>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</si>
  <si>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</si>
  <si>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</si>
  <si>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</si>
  <si>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</si>
  <si>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</si>
  <si>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</si>
  <si>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</si>
  <si>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</si>
  <si>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</si>
  <si>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</si>
  <si>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</si>
  <si>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</si>
  <si>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</si>
  <si>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</si>
  <si>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</si>
  <si>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</si>
  <si>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</si>
  <si>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</si>
  <si>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</si>
  <si>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</si>
  <si>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</si>
  <si>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</si>
  <si>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</si>
  <si>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</si>
  <si>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</si>
  <si>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</si>
  <si>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</si>
  <si>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</si>
  <si>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</si>
  <si>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</si>
  <si>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</si>
  <si>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</si>
  <si>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</si>
  <si>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</si>
  <si>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</si>
  <si>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</si>
  <si>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</si>
  <si>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</si>
  <si>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</si>
  <si>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</si>
  <si>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</si>
  <si>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</si>
  <si>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</si>
  <si>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</si>
  <si>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</si>
  <si>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</si>
  <si>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</si>
  <si>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</si>
  <si>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</si>
  <si>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</si>
  <si>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</si>
  <si>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</si>
  <si>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</si>
  <si>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</si>
  <si>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</si>
  <si>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</si>
  <si>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</si>
  <si>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</si>
  <si>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</si>
  <si>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</si>
  <si>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</si>
  <si>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</si>
  <si>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</si>
  <si>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</si>
  <si>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</si>
  <si>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</si>
  <si>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</si>
  <si>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</si>
  <si>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</si>
  <si>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</si>
  <si>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</si>
  <si>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</si>
  <si>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</si>
  <si>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</si>
  <si>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</si>
  <si>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</si>
  <si>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</si>
  <si>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</si>
  <si>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</si>
  <si>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</si>
  <si>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</si>
  <si>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</si>
  <si>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</si>
  <si>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</si>
  <si>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</si>
  <si>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</si>
  <si>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</si>
  <si>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</si>
  <si>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</si>
  <si>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</si>
  <si>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</si>
  <si>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</si>
  <si>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</si>
  <si>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</si>
  <si>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</si>
  <si>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</si>
  <si>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</si>
  <si>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</si>
  <si>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</si>
  <si>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</si>
  <si>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</si>
  <si>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</si>
  <si>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</si>
  <si>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</si>
  <si>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</si>
  <si>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</si>
  <si>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</si>
  <si>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</si>
  <si>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</si>
  <si>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</si>
  <si>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</si>
  <si>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</si>
  <si>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</si>
  <si>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</si>
  <si>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</si>
  <si>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</si>
  <si>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</si>
  <si>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</si>
  <si>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</si>
  <si>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</si>
  <si>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</si>
  <si>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</si>
  <si>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</si>
  <si>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</si>
  <si>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</si>
  <si>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</si>
  <si>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</si>
  <si>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</si>
  <si>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</si>
  <si>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</si>
  <si>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</si>
  <si>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</si>
  <si>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</si>
  <si>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</si>
  <si>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</si>
  <si>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</si>
  <si>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</si>
  <si>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</si>
  <si>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</si>
  <si>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</si>
  <si>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</si>
  <si>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</si>
  <si>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</si>
  <si>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</si>
  <si>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</si>
  <si>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</si>
  <si>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</si>
  <si>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</si>
  <si>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</si>
  <si>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</si>
  <si>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</si>
  <si>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</si>
  <si>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</si>
  <si>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</si>
  <si>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</si>
  <si>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</si>
  <si>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</si>
  <si>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</si>
  <si>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</si>
  <si>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</si>
  <si>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</si>
  <si>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</si>
  <si>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</si>
  <si>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</si>
  <si>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</si>
  <si>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</si>
  <si>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</si>
  <si>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</si>
  <si>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</si>
  <si>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</si>
  <si>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</si>
  <si>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</si>
  <si>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</si>
  <si>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</si>
  <si>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</si>
  <si>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</si>
  <si>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</si>
  <si>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</si>
  <si>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</si>
  <si>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</si>
  <si>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</si>
  <si>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</si>
  <si>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</si>
  <si>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</si>
  <si>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</si>
  <si>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</si>
  <si>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</si>
  <si>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</si>
  <si>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</si>
  <si>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</si>
  <si>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</si>
  <si>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</si>
  <si>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</si>
  <si>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</si>
  <si>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</si>
  <si>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</si>
  <si>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</si>
  <si>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</si>
  <si>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</si>
  <si>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</si>
  <si>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</si>
  <si>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</si>
  <si>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</si>
  <si>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</si>
  <si>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</si>
  <si>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</si>
  <si>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</si>
  <si>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</si>
  <si>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</si>
  <si>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</si>
  <si>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</si>
  <si>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</si>
  <si>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</si>
  <si>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</si>
  <si>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</si>
  <si>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</si>
  <si>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</si>
  <si>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</si>
  <si>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</si>
  <si>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</si>
  <si>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</si>
  <si>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</si>
  <si>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</si>
  <si>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</si>
  <si>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</si>
  <si>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</si>
  <si>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</si>
  <si>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</si>
  <si>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</si>
  <si>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</si>
  <si>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</si>
  <si>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</si>
  <si>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</si>
  <si>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</si>
  <si>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</si>
  <si>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</si>
  <si>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</si>
  <si>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</si>
  <si>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</si>
  <si>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</si>
  <si>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</si>
  <si>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</si>
  <si>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</si>
  <si>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</si>
  <si>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</si>
  <si>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</si>
  <si>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</si>
  <si>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</si>
  <si>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</si>
  <si>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</si>
  <si>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</si>
  <si>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</si>
  <si>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</si>
  <si>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</si>
  <si>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</si>
  <si>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</si>
  <si>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</si>
  <si>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</si>
  <si>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</si>
  <si>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</si>
  <si>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</si>
  <si>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</si>
  <si>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</si>
  <si>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</si>
  <si>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</si>
  <si>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</si>
  <si>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</si>
  <si>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</si>
  <si>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</si>
  <si>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</si>
  <si>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</si>
  <si>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</si>
  <si>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</si>
  <si>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</si>
  <si>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</si>
  <si>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</si>
  <si>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</si>
  <si>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</si>
  <si>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</si>
  <si>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</si>
  <si>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</si>
  <si>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</si>
  <si>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</si>
  <si>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</si>
  <si>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</si>
  <si>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</si>
  <si>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</si>
  <si>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</si>
  <si>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</si>
  <si>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</si>
  <si>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</si>
  <si>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</si>
  <si>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</si>
  <si>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</si>
  <si>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</si>
  <si>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</si>
  <si>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</si>
  <si>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</si>
  <si>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</si>
  <si>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</si>
  <si>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</si>
  <si>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</si>
  <si>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</si>
  <si>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</si>
  <si>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</si>
  <si>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</si>
  <si>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</si>
  <si>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</si>
  <si>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</si>
  <si>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</si>
  <si>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</si>
  <si>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</si>
  <si>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</si>
  <si>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</si>
  <si>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</si>
  <si>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</si>
  <si>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</si>
  <si>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</si>
  <si>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</si>
  <si>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</si>
  <si>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</si>
  <si>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</si>
  <si>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</si>
  <si>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</si>
  <si>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</si>
  <si>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</si>
  <si>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</si>
  <si>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</si>
  <si>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</si>
  <si>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</si>
  <si>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</si>
  <si>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</si>
  <si>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</si>
  <si>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</si>
  <si>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</si>
  <si>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</si>
  <si>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</si>
  <si>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</si>
  <si>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</si>
  <si>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</si>
  <si>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</si>
  <si>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</si>
  <si>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</si>
  <si>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</si>
  <si>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</si>
  <si>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</si>
  <si>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</si>
  <si>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</si>
  <si>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</si>
  <si>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</si>
  <si>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</si>
  <si>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</si>
  <si>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</si>
  <si>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</si>
  <si>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</si>
  <si>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</si>
  <si>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</si>
  <si>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</si>
  <si>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</si>
  <si>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</si>
  <si>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</si>
  <si>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</si>
  <si>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</si>
  <si>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</si>
  <si>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</si>
  <si>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</si>
  <si>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</si>
  <si>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</si>
  <si>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</si>
  <si>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</si>
  <si>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</si>
  <si>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</si>
  <si>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</si>
  <si>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</si>
  <si>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</si>
  <si>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</si>
  <si>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</si>
  <si>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</si>
  <si>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</si>
  <si>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</si>
  <si>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</si>
  <si>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</si>
  <si>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</si>
  <si>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</si>
  <si>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</si>
  <si>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</si>
  <si>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</si>
  <si>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</si>
  <si>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</si>
  <si>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</si>
  <si>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</si>
  <si>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</si>
  <si>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</si>
  <si>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</si>
  <si>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</si>
  <si>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</si>
  <si>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</si>
  <si>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</si>
  <si>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</si>
  <si>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</si>
  <si>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</si>
  <si>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</si>
  <si>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</si>
  <si>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</si>
  <si>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</si>
  <si>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</si>
  <si>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</si>
  <si>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</si>
  <si>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</si>
  <si>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</si>
  <si>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</si>
  <si>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</si>
  <si>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</si>
  <si>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</si>
  <si>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</si>
  <si>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</si>
  <si>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</si>
  <si>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</si>
  <si>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</si>
  <si>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</si>
  <si>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</si>
  <si>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</si>
  <si>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</si>
  <si>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</si>
  <si>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</si>
  <si>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</si>
  <si>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</si>
  <si>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</si>
  <si>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</si>
  <si>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</si>
  <si>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</si>
  <si>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</si>
  <si>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</si>
  <si>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</si>
  <si>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</si>
  <si>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</si>
  <si>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</si>
  <si>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</si>
  <si>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</si>
  <si>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</si>
  <si>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</si>
  <si>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</si>
  <si>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</si>
  <si>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</si>
  <si>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</si>
  <si>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</si>
  <si>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</si>
  <si>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</si>
  <si>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</si>
  <si>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</si>
  <si>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</si>
  <si>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</si>
  <si>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</si>
  <si>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</si>
  <si>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</si>
  <si>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</si>
  <si>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</si>
  <si>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</si>
  <si>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</si>
  <si>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</si>
  <si>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</si>
  <si>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</si>
  <si>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</si>
  <si>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</si>
  <si>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</si>
  <si>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</si>
  <si>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</si>
  <si>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</si>
  <si>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</si>
  <si>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</si>
  <si>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</si>
  <si>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</si>
  <si>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</si>
  <si>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</si>
  <si>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</si>
  <si>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</si>
  <si>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</si>
  <si>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</si>
  <si>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</si>
  <si>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</si>
  <si>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</si>
  <si>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</si>
  <si>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</si>
  <si>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</si>
  <si>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</si>
  <si>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</si>
  <si>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</si>
  <si>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</si>
  <si>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</si>
  <si>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</si>
  <si>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</si>
  <si>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</si>
  <si>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</si>
  <si>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</si>
  <si>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</si>
  <si>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</si>
  <si>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</si>
  <si>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</si>
  <si>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</si>
  <si>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</si>
  <si>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</si>
  <si>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</si>
  <si>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</si>
  <si>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</si>
  <si>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</si>
  <si>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</si>
  <si>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</si>
  <si>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</si>
  <si>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</si>
  <si>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</si>
  <si>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</si>
  <si>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</si>
  <si>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</si>
  <si>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</si>
  <si>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</si>
  <si>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</si>
  <si>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</si>
  <si>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</si>
  <si>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</si>
  <si>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</si>
  <si>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</si>
  <si>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</si>
  <si>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</si>
  <si>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</si>
  <si>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</si>
  <si>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</si>
  <si>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</si>
  <si>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</si>
  <si>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</si>
  <si>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</si>
  <si>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</si>
  <si>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</si>
  <si>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</si>
  <si>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</si>
  <si>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</si>
  <si>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</si>
  <si>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</si>
  <si>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</si>
  <si>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</si>
  <si>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</si>
  <si>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</si>
  <si>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</si>
  <si>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</si>
  <si>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</si>
  <si>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</si>
  <si>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</si>
  <si>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</si>
  <si>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</si>
  <si>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</si>
  <si>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</si>
  <si>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</si>
  <si>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</si>
  <si>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</si>
  <si>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</si>
  <si>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</si>
  <si>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</si>
  <si>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</si>
  <si>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</si>
  <si>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</si>
  <si>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</si>
  <si>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</si>
  <si>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</si>
  <si>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</si>
  <si>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</si>
  <si>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</si>
  <si>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</si>
  <si>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</si>
  <si>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</si>
  <si>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</si>
  <si>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</si>
  <si>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</si>
  <si>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</si>
  <si>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</si>
  <si>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</si>
  <si>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</si>
  <si>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</si>
  <si>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</si>
  <si>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</si>
  <si>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</si>
  <si>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</si>
  <si>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</si>
  <si>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</si>
  <si>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</si>
  <si>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</si>
  <si>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</si>
  <si>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</si>
  <si>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</si>
  <si>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</si>
  <si>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</si>
  <si>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</si>
  <si>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</si>
  <si>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</si>
  <si>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</si>
  <si>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</si>
  <si>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</si>
  <si>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</si>
  <si>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</si>
  <si>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</si>
  <si>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</si>
  <si>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</si>
  <si>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</si>
  <si>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</si>
  <si>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</si>
  <si>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</si>
  <si>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</si>
  <si>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</si>
  <si>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</si>
  <si>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</si>
  <si>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</si>
  <si>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</si>
  <si>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</si>
  <si>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</si>
  <si>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</si>
  <si>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</si>
  <si>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</si>
  <si>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</si>
  <si>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</si>
  <si>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</si>
  <si>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</si>
  <si>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</si>
  <si>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</si>
  <si>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</si>
  <si>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</si>
  <si>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</si>
  <si>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</si>
  <si>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</si>
  <si>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</si>
  <si>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</si>
  <si>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</si>
  <si>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</si>
  <si>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</si>
  <si>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</si>
  <si>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</si>
  <si>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</si>
  <si>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</si>
  <si>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</si>
  <si>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</si>
  <si>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</si>
  <si>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</si>
  <si>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</si>
  <si>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</si>
  <si>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</si>
  <si>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</si>
  <si>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</si>
  <si>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</si>
  <si>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</si>
  <si>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</si>
  <si>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</si>
  <si>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</si>
  <si>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</si>
  <si>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</si>
  <si>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</si>
  <si>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</si>
  <si>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</si>
  <si>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</si>
  <si>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</si>
  <si>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</si>
  <si>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</si>
  <si>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</si>
  <si>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</si>
  <si>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</si>
  <si>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</si>
  <si>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</si>
  <si>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</si>
  <si>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</si>
  <si>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</si>
  <si>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</si>
  <si>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</si>
  <si>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</si>
  <si>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</si>
  <si>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</si>
  <si>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</si>
  <si>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</si>
  <si>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</si>
  <si>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</si>
  <si>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</si>
  <si>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</si>
  <si>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</si>
  <si>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</si>
  <si>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</si>
  <si>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</si>
  <si>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</si>
  <si>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</si>
  <si>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</si>
  <si>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</si>
  <si>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</si>
  <si>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</si>
  <si>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</si>
  <si>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</si>
  <si>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</si>
  <si>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</si>
  <si>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</si>
  <si>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</si>
  <si>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</si>
  <si>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</si>
  <si>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</si>
  <si>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</si>
  <si>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</si>
  <si>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</si>
  <si>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</si>
  <si>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</si>
  <si>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</si>
  <si>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</si>
  <si>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</si>
  <si>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</si>
  <si>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</si>
  <si>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</si>
  <si>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</si>
  <si>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</si>
  <si>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</si>
  <si>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</si>
  <si>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</si>
  <si>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</si>
  <si>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</si>
  <si>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</si>
  <si>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</si>
  <si>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</si>
  <si>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</si>
  <si>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</si>
  <si>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</si>
  <si>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</si>
  <si>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</si>
  <si>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</si>
  <si>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</si>
  <si>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</si>
  <si>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</si>
  <si>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</si>
  <si>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</si>
  <si>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</si>
  <si>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</si>
  <si>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</si>
  <si>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</si>
  <si>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</si>
  <si>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</si>
  <si>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</si>
  <si>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</si>
  <si>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</si>
  <si>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</si>
  <si>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</si>
  <si>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</si>
  <si>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</si>
  <si>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</si>
  <si>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</si>
  <si>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</si>
  <si>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</si>
  <si>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</si>
  <si>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</si>
  <si>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</si>
  <si>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</si>
  <si>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</si>
  <si>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</si>
  <si>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</si>
  <si>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</si>
  <si>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</si>
  <si>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</si>
  <si>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</si>
  <si>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</si>
  <si>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</si>
  <si>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</si>
  <si>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</si>
  <si>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</si>
  <si>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</si>
  <si>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</si>
  <si>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</si>
  <si>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</si>
  <si>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</si>
  <si>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</si>
  <si>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</si>
  <si>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</si>
  <si>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</si>
  <si>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</si>
  <si>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</si>
  <si>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</si>
  <si>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</si>
  <si>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</si>
  <si>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</si>
  <si>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</si>
  <si>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</si>
  <si>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</si>
  <si>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</si>
  <si>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</si>
  <si>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</si>
  <si>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</si>
  <si>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</si>
  <si>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</si>
  <si>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</si>
  <si>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</si>
  <si>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</si>
  <si>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</si>
  <si>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</si>
  <si>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</si>
  <si>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</si>
  <si>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</si>
  <si>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</si>
  <si>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</si>
  <si>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</si>
  <si>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</si>
  <si>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</si>
  <si>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</si>
  <si>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</si>
  <si>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</si>
  <si>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</si>
  <si>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</si>
  <si>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</si>
  <si>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</si>
  <si>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</si>
  <si>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</si>
  <si>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</si>
  <si>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</si>
  <si>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</si>
  <si>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</si>
  <si>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</si>
  <si>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</si>
  <si>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</si>
  <si>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</si>
  <si>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</si>
  <si>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</si>
  <si>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</si>
  <si>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</si>
  <si>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</si>
  <si>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</si>
  <si>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</si>
  <si>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</si>
  <si>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</si>
  <si>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</si>
  <si>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</si>
  <si>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</si>
  <si>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</si>
  <si>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</si>
  <si>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</si>
  <si>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</si>
  <si>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</si>
  <si>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</si>
  <si>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</si>
  <si>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</si>
  <si>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</si>
  <si>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</si>
  <si>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</si>
  <si>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</si>
  <si>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</si>
  <si>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</si>
  <si>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</si>
  <si>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</si>
  <si>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</si>
  <si>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</si>
  <si>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</si>
  <si>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</si>
  <si>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</si>
  <si>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</si>
  <si>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</si>
  <si>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</si>
  <si>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</si>
  <si>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</si>
  <si>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</si>
  <si>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</si>
  <si>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</si>
  <si>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</si>
  <si>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</si>
  <si>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</si>
  <si>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</si>
  <si>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</si>
  <si>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</si>
  <si>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</si>
  <si>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</si>
  <si>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</si>
  <si>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</si>
  <si>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</si>
  <si>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</si>
  <si>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</si>
  <si>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</si>
  <si>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</si>
  <si>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</si>
  <si>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</si>
  <si>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</si>
  <si>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</si>
  <si>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</si>
  <si>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</si>
  <si>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</si>
  <si>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</si>
  <si>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</si>
  <si>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</si>
  <si>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</si>
  <si>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</si>
  <si>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</si>
  <si>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</si>
  <si>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</si>
  <si>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</si>
  <si>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</si>
  <si>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</si>
  <si>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</si>
  <si>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</si>
  <si>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</si>
  <si>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</si>
  <si>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</si>
  <si>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</si>
  <si>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</si>
  <si>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</si>
  <si>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</si>
  <si>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</si>
  <si>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</si>
  <si>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</si>
  <si>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</si>
  <si>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</si>
  <si>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</si>
  <si>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</si>
  <si>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</si>
  <si>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</si>
  <si>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</si>
  <si>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</si>
  <si>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</si>
  <si>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</si>
  <si>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</si>
  <si>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</si>
  <si>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</si>
  <si>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</si>
  <si>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</si>
  <si>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</si>
  <si>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</si>
  <si>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</si>
  <si>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</si>
  <si>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</si>
  <si>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</si>
  <si>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</si>
  <si>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</si>
  <si>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</si>
  <si>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</si>
  <si>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</si>
  <si>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</si>
  <si>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</si>
  <si>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</si>
  <si>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</si>
  <si>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</si>
  <si>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</si>
  <si>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</si>
  <si>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</si>
  <si>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</si>
  <si>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</si>
  <si>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</si>
  <si>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</si>
  <si>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</si>
  <si>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</si>
  <si>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</si>
  <si>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</si>
  <si>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</si>
  <si>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</si>
  <si>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</si>
  <si>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</si>
  <si>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</si>
  <si>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</si>
  <si>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</si>
  <si>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</si>
  <si>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</si>
  <si>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</si>
  <si>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</si>
  <si>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</si>
  <si>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</si>
  <si>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</si>
  <si>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</si>
  <si>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</si>
  <si>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</si>
  <si>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</si>
  <si>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</si>
  <si>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</si>
  <si>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</si>
  <si>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</si>
  <si>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</si>
  <si>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</si>
  <si>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</si>
  <si>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</si>
  <si>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</si>
  <si>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</si>
  <si>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</si>
  <si>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</si>
  <si>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</si>
  <si>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</si>
  <si>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</si>
  <si>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</si>
  <si>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</si>
  <si>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</si>
  <si>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</si>
  <si>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</si>
  <si>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</si>
  <si>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</si>
  <si>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</si>
  <si>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</si>
  <si>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</si>
  <si>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</si>
  <si>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</si>
  <si>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</si>
  <si>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</si>
  <si>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</si>
  <si>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</si>
  <si>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</si>
  <si>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</si>
  <si>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</si>
  <si>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</si>
  <si>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</si>
  <si>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</si>
  <si>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</si>
  <si>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</si>
  <si>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</si>
  <si>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</si>
  <si>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</si>
  <si>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</si>
  <si>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</si>
  <si>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</si>
  <si>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</si>
  <si>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</si>
  <si>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</si>
  <si>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</si>
  <si>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</si>
  <si>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</si>
  <si>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</si>
  <si>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</si>
  <si>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</si>
  <si>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</si>
  <si>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</si>
  <si>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</si>
  <si>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</si>
  <si>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</si>
  <si>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</si>
  <si>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</si>
  <si>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</si>
  <si>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</si>
  <si>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</si>
  <si>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</si>
  <si>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</si>
  <si>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</si>
  <si>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</si>
  <si>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</si>
  <si>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</si>
  <si>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</si>
  <si>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</si>
  <si>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</si>
  <si>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</si>
  <si>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</si>
  <si>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</si>
  <si>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</si>
  <si>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</si>
  <si>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</si>
  <si>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</si>
  <si>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</si>
  <si>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</si>
  <si>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</si>
  <si>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</si>
  <si>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</si>
  <si>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</si>
  <si>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</si>
  <si>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</si>
  <si>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</si>
  <si>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</si>
  <si>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</si>
  <si>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</si>
  <si>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</si>
  <si>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</si>
  <si>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</si>
  <si>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</si>
  <si>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</si>
  <si>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</si>
  <si>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</si>
  <si>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</si>
  <si>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</si>
  <si>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</si>
  <si>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</si>
  <si>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</si>
  <si>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</si>
  <si>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</si>
  <si>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</si>
  <si>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</si>
  <si>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</si>
  <si>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</si>
  <si>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</si>
  <si>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</si>
  <si>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</si>
  <si>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</si>
  <si>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</si>
  <si>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</si>
  <si>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</si>
  <si>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</si>
  <si>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</si>
  <si>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</si>
  <si>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</si>
  <si>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</si>
  <si>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</si>
  <si>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EL Portal II</t>
  </si>
  <si>
    <t>1 Febrero de 2021</t>
  </si>
  <si>
    <t>Cepeda, Ricardo Alberto</t>
  </si>
  <si>
    <t>335777068</t>
  </si>
  <si>
    <t>335777067</t>
  </si>
  <si>
    <t>335777058</t>
  </si>
  <si>
    <t>335777057</t>
  </si>
  <si>
    <t>335777056</t>
  </si>
  <si>
    <t>335777055</t>
  </si>
  <si>
    <t>335777054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</si>
</sst>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1" fillId="0" borderId="0" xfId="0" applyFont="1"/>
    <xf numFmtId="0" fontId="11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0"/>
      <tableStyleElement type="headerRow" dxfId="299"/>
      <tableStyleElement type="totalRow" dxfId="298"/>
      <tableStyleElement type="firstColumn" dxfId="297"/>
      <tableStyleElement type="lastColumn" dxfId="296"/>
      <tableStyleElement type="firstRowStripe" dxfId="295"/>
      <tableStyleElement type="firstColumnStripe" dxfId="2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3"/>
  <sheetViews>
    <sheetView tabSelected="1" topLeftCell="C1" zoomScale="80" zoomScaleNormal="80" workbookViewId="0">
      <pane ySplit="4" topLeftCell="A5" activePane="bottomLeft" state="frozen"/>
      <selection pane="bottomLeft" activeCell="G24" sqref="G24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2506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7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9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9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9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335773984</v>
      </c>
      <c r="C8" s="103">
        <v>44224.322523148148</v>
      </c>
      <c r="D8" s="102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6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335774357</v>
      </c>
      <c r="C9" s="103">
        <v>44224.420185185183</v>
      </c>
      <c r="D9" s="10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29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335775181</v>
      </c>
      <c r="C10" s="103">
        <v>44224.726030092592</v>
      </c>
      <c r="D10" s="10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9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335775205</v>
      </c>
      <c r="C11" s="103">
        <v>44224.750960648147</v>
      </c>
      <c r="D11" s="10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26"/>
      <c r="Q11" s="105" t="s">
        <v>2228</v>
      </c>
    </row>
    <row r="12" spans="1:17" ht="18" x14ac:dyDescent="0.25">
      <c r="A12" s="122" t="str">
        <f>VLOOKUP(E12,'LISTADO ATM'!$A$2:$C$895,3,0)</f>
        <v>DISTRITO NACIONAL</v>
      </c>
      <c r="B12" s="111">
        <v>335775245</v>
      </c>
      <c r="C12" s="103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6" t="s">
        <v>2228</v>
      </c>
      <c r="M12" s="105" t="s">
        <v>2473</v>
      </c>
      <c r="N12" s="104" t="s">
        <v>2497</v>
      </c>
      <c r="O12" s="122" t="s">
        <v>2483</v>
      </c>
      <c r="P12" s="126"/>
      <c r="Q12" s="105" t="s">
        <v>2228</v>
      </c>
    </row>
    <row r="13" spans="1:17" ht="18" x14ac:dyDescent="0.25">
      <c r="A13" s="122" t="str">
        <f>VLOOKUP(E13,'LISTADO ATM'!$A$2:$C$895,3,0)</f>
        <v>DISTRITO NACIONAL</v>
      </c>
      <c r="B13" s="111">
        <v>335775838</v>
      </c>
      <c r="C13" s="103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6" t="s">
        <v>2430</v>
      </c>
      <c r="M13" s="105" t="s">
        <v>2473</v>
      </c>
      <c r="N13" s="104" t="s">
        <v>2481</v>
      </c>
      <c r="O13" s="122" t="s">
        <v>2482</v>
      </c>
      <c r="P13" s="129"/>
      <c r="Q13" s="105" t="s">
        <v>2430</v>
      </c>
    </row>
    <row r="14" spans="1:17" ht="18" x14ac:dyDescent="0.25">
      <c r="A14" s="122" t="str">
        <f>VLOOKUP(E14,'LISTADO ATM'!$A$2:$C$895,3,0)</f>
        <v>DISTRITO NACIONAL</v>
      </c>
      <c r="B14" s="111">
        <v>335775954</v>
      </c>
      <c r="C14" s="103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6" t="s">
        <v>2254</v>
      </c>
      <c r="M14" s="105" t="s">
        <v>2473</v>
      </c>
      <c r="N14" s="104" t="s">
        <v>2497</v>
      </c>
      <c r="O14" s="122" t="s">
        <v>2483</v>
      </c>
      <c r="P14" s="126"/>
      <c r="Q14" s="105" t="s">
        <v>2254</v>
      </c>
    </row>
    <row r="15" spans="1:17" ht="18" x14ac:dyDescent="0.25">
      <c r="A15" s="122" t="str">
        <f>VLOOKUP(E15,'LISTADO ATM'!$A$2:$C$895,3,0)</f>
        <v>NORTE</v>
      </c>
      <c r="B15" s="111">
        <v>335776119</v>
      </c>
      <c r="C15" s="103">
        <v>44225.598298611112</v>
      </c>
      <c r="D15" s="122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6" t="s">
        <v>2254</v>
      </c>
      <c r="M15" s="105" t="s">
        <v>2473</v>
      </c>
      <c r="N15" s="104" t="s">
        <v>2481</v>
      </c>
      <c r="O15" s="122" t="s">
        <v>2501</v>
      </c>
      <c r="P15" s="129"/>
      <c r="Q15" s="105" t="s">
        <v>2254</v>
      </c>
    </row>
    <row r="16" spans="1:17" ht="18" x14ac:dyDescent="0.25">
      <c r="A16" s="122" t="str">
        <f>VLOOKUP(E16,'LISTADO ATM'!$A$2:$C$895,3,0)</f>
        <v>DISTRITO NACIONAL</v>
      </c>
      <c r="B16" s="111">
        <v>335776262</v>
      </c>
      <c r="C16" s="103">
        <v>44225.650821759256</v>
      </c>
      <c r="D16" s="122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6" t="s">
        <v>2430</v>
      </c>
      <c r="M16" s="105" t="s">
        <v>2473</v>
      </c>
      <c r="N16" s="104" t="s">
        <v>2481</v>
      </c>
      <c r="O16" s="122" t="s">
        <v>2482</v>
      </c>
      <c r="P16" s="126"/>
      <c r="Q16" s="105" t="s">
        <v>2430</v>
      </c>
    </row>
    <row r="17" spans="1:17" ht="18" x14ac:dyDescent="0.25">
      <c r="A17" s="122" t="str">
        <f>VLOOKUP(E17,'LISTADO ATM'!$A$2:$C$895,3,0)</f>
        <v>DISTRITO NACIONAL</v>
      </c>
      <c r="B17" s="111">
        <v>335776453</v>
      </c>
      <c r="C17" s="103">
        <v>44225.744212962964</v>
      </c>
      <c r="D17" s="122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6" t="s">
        <v>2463</v>
      </c>
      <c r="M17" s="105" t="s">
        <v>2473</v>
      </c>
      <c r="N17" s="104" t="s">
        <v>2481</v>
      </c>
      <c r="O17" s="122" t="s">
        <v>2483</v>
      </c>
      <c r="P17" s="126"/>
      <c r="Q17" s="105" t="s">
        <v>2463</v>
      </c>
    </row>
    <row r="18" spans="1:17" ht="18" x14ac:dyDescent="0.25">
      <c r="A18" s="123" t="str">
        <f>VLOOKUP(E18,'LISTADO ATM'!$A$2:$C$895,3,0)</f>
        <v>DISTRITO NACIONAL</v>
      </c>
      <c r="B18" s="111">
        <v>335776461</v>
      </c>
      <c r="C18" s="103">
        <v>44225.756678240738</v>
      </c>
      <c r="D18" s="123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6" t="s">
        <v>2254</v>
      </c>
      <c r="M18" s="105" t="s">
        <v>2473</v>
      </c>
      <c r="N18" s="104" t="s">
        <v>2481</v>
      </c>
      <c r="O18" s="123" t="s">
        <v>2483</v>
      </c>
      <c r="P18" s="129"/>
      <c r="Q18" s="105" t="s">
        <v>2254</v>
      </c>
    </row>
    <row r="19" spans="1:17" ht="18" x14ac:dyDescent="0.25">
      <c r="A19" s="123" t="str">
        <f>VLOOKUP(E19,'LISTADO ATM'!$A$2:$C$895,3,0)</f>
        <v>DISTRITO NACIONAL</v>
      </c>
      <c r="B19" s="111">
        <v>335776467</v>
      </c>
      <c r="C19" s="103">
        <v>44225.762291666666</v>
      </c>
      <c r="D19" s="123" t="s">
        <v>2189</v>
      </c>
      <c r="E19" s="99">
        <v>327</v>
      </c>
      <c r="F19" s="84" t="str">
        <f>VLOOKUP(E19,VIP!$A$2:$O11473,2,0)</f>
        <v>DRBR327</v>
      </c>
      <c r="G19" s="98" t="str">
        <f>VLOOKUP(E19,'LISTADO ATM'!$A$2:$B$894,2,0)</f>
        <v xml:space="preserve">ATM UNP CCN (Nacional 27 de Febrero)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2228</v>
      </c>
      <c r="M19" s="105" t="s">
        <v>2473</v>
      </c>
      <c r="N19" s="104" t="s">
        <v>2481</v>
      </c>
      <c r="O19" s="123" t="s">
        <v>2483</v>
      </c>
      <c r="P19" s="126"/>
      <c r="Q19" s="105" t="s">
        <v>2228</v>
      </c>
    </row>
    <row r="20" spans="1:17" ht="18" x14ac:dyDescent="0.25">
      <c r="A20" s="123" t="str">
        <f>VLOOKUP(E20,'LISTADO ATM'!$A$2:$C$895,3,0)</f>
        <v>DISTRITO NACIONAL</v>
      </c>
      <c r="B20" s="111">
        <v>335776482</v>
      </c>
      <c r="C20" s="103">
        <v>44225.772430555553</v>
      </c>
      <c r="D20" s="123" t="s">
        <v>2189</v>
      </c>
      <c r="E20" s="99">
        <v>585</v>
      </c>
      <c r="F20" s="84" t="str">
        <f>VLOOKUP(E20,VIP!$A$2:$O11470,2,0)</f>
        <v>DRBR083</v>
      </c>
      <c r="G20" s="98" t="str">
        <f>VLOOKUP(E20,'LISTADO ATM'!$A$2:$B$894,2,0)</f>
        <v xml:space="preserve">ATM Oficina Haina Oriental </v>
      </c>
      <c r="H20" s="98" t="str">
        <f>VLOOKUP(E20,VIP!$A$2:$O16390,7,FALSE)</f>
        <v>Si</v>
      </c>
      <c r="I20" s="98" t="str">
        <f>VLOOKUP(E20,VIP!$A$2:$O8355,8,FALSE)</f>
        <v>Si</v>
      </c>
      <c r="J20" s="98" t="str">
        <f>VLOOKUP(E20,VIP!$A$2:$O8305,8,FALSE)</f>
        <v>Si</v>
      </c>
      <c r="K20" s="98" t="str">
        <f>VLOOKUP(E20,VIP!$A$2:$O11879,6,0)</f>
        <v>NO</v>
      </c>
      <c r="L20" s="106" t="s">
        <v>2228</v>
      </c>
      <c r="M20" s="105" t="s">
        <v>2473</v>
      </c>
      <c r="N20" s="104" t="s">
        <v>2481</v>
      </c>
      <c r="O20" s="123" t="s">
        <v>2483</v>
      </c>
      <c r="P20" s="126"/>
      <c r="Q20" s="105" t="s">
        <v>2228</v>
      </c>
    </row>
    <row r="21" spans="1:17" ht="18" x14ac:dyDescent="0.25">
      <c r="A21" s="123" t="str">
        <f>VLOOKUP(E21,'LISTADO ATM'!$A$2:$C$895,3,0)</f>
        <v>DISTRITO NACIONAL</v>
      </c>
      <c r="B21" s="111">
        <v>335776498</v>
      </c>
      <c r="C21" s="103">
        <v>44225.792060185187</v>
      </c>
      <c r="D21" s="123" t="s">
        <v>2189</v>
      </c>
      <c r="E21" s="99">
        <v>160</v>
      </c>
      <c r="F21" s="84" t="str">
        <f>VLOOKUP(E21,VIP!$A$2:$O11464,2,0)</f>
        <v>DRBR160</v>
      </c>
      <c r="G21" s="98" t="str">
        <f>VLOOKUP(E21,'LISTADO ATM'!$A$2:$B$894,2,0)</f>
        <v xml:space="preserve">ATM Oficina Herrera </v>
      </c>
      <c r="H21" s="98" t="str">
        <f>VLOOKUP(E21,VIP!$A$2:$O16384,7,FALSE)</f>
        <v>Si</v>
      </c>
      <c r="I21" s="98" t="str">
        <f>VLOOKUP(E21,VIP!$A$2:$O8349,8,FALSE)</f>
        <v>Si</v>
      </c>
      <c r="J21" s="98" t="str">
        <f>VLOOKUP(E21,VIP!$A$2:$O8299,8,FALSE)</f>
        <v>Si</v>
      </c>
      <c r="K21" s="98" t="str">
        <f>VLOOKUP(E21,VIP!$A$2:$O11873,6,0)</f>
        <v>NO</v>
      </c>
      <c r="L21" s="106" t="s">
        <v>2228</v>
      </c>
      <c r="M21" s="105" t="s">
        <v>2473</v>
      </c>
      <c r="N21" s="104" t="s">
        <v>2481</v>
      </c>
      <c r="O21" s="123" t="s">
        <v>2483</v>
      </c>
      <c r="P21" s="126"/>
      <c r="Q21" s="105" t="s">
        <v>2228</v>
      </c>
    </row>
    <row r="22" spans="1:17" ht="18" x14ac:dyDescent="0.25">
      <c r="A22" s="123" t="str">
        <f>VLOOKUP(E22,'LISTADO ATM'!$A$2:$C$895,3,0)</f>
        <v>DISTRITO NACIONAL</v>
      </c>
      <c r="B22" s="111">
        <v>335776519</v>
      </c>
      <c r="C22" s="103">
        <v>44225.88726851852</v>
      </c>
      <c r="D22" s="123" t="s">
        <v>2477</v>
      </c>
      <c r="E22" s="99">
        <v>549</v>
      </c>
      <c r="F22" s="84" t="str">
        <f>VLOOKUP(E22,VIP!$A$2:$O11487,2,0)</f>
        <v>DRBR026</v>
      </c>
      <c r="G22" s="98" t="str">
        <f>VLOOKUP(E22,'LISTADO ATM'!$A$2:$B$894,2,0)</f>
        <v xml:space="preserve">ATM Ministerio de Turismo (Oficinas Gubernamentales) </v>
      </c>
      <c r="H22" s="98" t="str">
        <f>VLOOKUP(E22,VIP!$A$2:$O16407,7,FALSE)</f>
        <v>Si</v>
      </c>
      <c r="I22" s="98" t="str">
        <f>VLOOKUP(E22,VIP!$A$2:$O8372,8,FALSE)</f>
        <v>Si</v>
      </c>
      <c r="J22" s="98" t="str">
        <f>VLOOKUP(E22,VIP!$A$2:$O8322,8,FALSE)</f>
        <v>Si</v>
      </c>
      <c r="K22" s="98" t="str">
        <f>VLOOKUP(E22,VIP!$A$2:$O11896,6,0)</f>
        <v>NO</v>
      </c>
      <c r="L22" s="106" t="s">
        <v>2430</v>
      </c>
      <c r="M22" s="105" t="s">
        <v>2473</v>
      </c>
      <c r="N22" s="104" t="s">
        <v>2481</v>
      </c>
      <c r="O22" s="123" t="s">
        <v>2482</v>
      </c>
      <c r="P22" s="126"/>
      <c r="Q22" s="105" t="s">
        <v>2430</v>
      </c>
    </row>
    <row r="23" spans="1:17" ht="18" x14ac:dyDescent="0.25">
      <c r="A23" s="123" t="str">
        <f>VLOOKUP(E23,'LISTADO ATM'!$A$2:$C$895,3,0)</f>
        <v>DISTRITO NACIONAL</v>
      </c>
      <c r="B23" s="111">
        <v>335776522</v>
      </c>
      <c r="C23" s="103">
        <v>44225.89570601852</v>
      </c>
      <c r="D23" s="123" t="s">
        <v>2494</v>
      </c>
      <c r="E23" s="99">
        <v>354</v>
      </c>
      <c r="F23" s="84" t="str">
        <f>VLOOKUP(E23,VIP!$A$2:$O11484,2,0)</f>
        <v>DRBR354</v>
      </c>
      <c r="G23" s="98" t="str">
        <f>VLOOKUP(E23,'LISTADO ATM'!$A$2:$B$894,2,0)</f>
        <v xml:space="preserve">ATM Oficina Núñez de Cáceres II </v>
      </c>
      <c r="H23" s="98" t="str">
        <f>VLOOKUP(E23,VIP!$A$2:$O16404,7,FALSE)</f>
        <v>Si</v>
      </c>
      <c r="I23" s="98" t="str">
        <f>VLOOKUP(E23,VIP!$A$2:$O8369,8,FALSE)</f>
        <v>Si</v>
      </c>
      <c r="J23" s="98" t="str">
        <f>VLOOKUP(E23,VIP!$A$2:$O8319,8,FALSE)</f>
        <v>Si</v>
      </c>
      <c r="K23" s="98" t="str">
        <f>VLOOKUP(E23,VIP!$A$2:$O11893,6,0)</f>
        <v>NO</v>
      </c>
      <c r="L23" s="106" t="s">
        <v>2430</v>
      </c>
      <c r="M23" s="105" t="s">
        <v>2473</v>
      </c>
      <c r="N23" s="104" t="s">
        <v>2481</v>
      </c>
      <c r="O23" s="123" t="s">
        <v>2495</v>
      </c>
      <c r="P23" s="129"/>
      <c r="Q23" s="105" t="s">
        <v>2430</v>
      </c>
    </row>
    <row r="24" spans="1:17" ht="18" x14ac:dyDescent="0.25">
      <c r="A24" s="123" t="str">
        <f>VLOOKUP(E24,'LISTADO ATM'!$A$2:$C$895,3,0)</f>
        <v>ESTE</v>
      </c>
      <c r="B24" s="111">
        <v>335776559</v>
      </c>
      <c r="C24" s="103">
        <v>44225.989363425928</v>
      </c>
      <c r="D24" s="126" t="s">
        <v>2189</v>
      </c>
      <c r="E24" s="99">
        <v>912</v>
      </c>
      <c r="F24" s="84" t="str">
        <f>VLOOKUP(E24,VIP!$A$2:$O11469,2,0)</f>
        <v>DRBR973</v>
      </c>
      <c r="G24" s="98" t="str">
        <f>VLOOKUP(E24,'LISTADO ATM'!$A$2:$B$894,2,0)</f>
        <v xml:space="preserve">ATM Oficina San Pedro II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SI</v>
      </c>
      <c r="L24" s="106" t="s">
        <v>2228</v>
      </c>
      <c r="M24" s="105" t="s">
        <v>2473</v>
      </c>
      <c r="N24" s="104" t="s">
        <v>2481</v>
      </c>
      <c r="O24" s="126" t="s">
        <v>2483</v>
      </c>
      <c r="P24" s="105"/>
      <c r="Q24" s="105" t="s">
        <v>2228</v>
      </c>
    </row>
    <row r="25" spans="1:17" ht="18" x14ac:dyDescent="0.25">
      <c r="A25" s="123" t="str">
        <f>VLOOKUP(E25,'LISTADO ATM'!$A$2:$C$895,3,0)</f>
        <v>DISTRITO NACIONAL</v>
      </c>
      <c r="B25" s="111">
        <v>335776571</v>
      </c>
      <c r="C25" s="103">
        <v>44226.301736111112</v>
      </c>
      <c r="D25" s="126" t="s">
        <v>2477</v>
      </c>
      <c r="E25" s="99">
        <v>958</v>
      </c>
      <c r="F25" s="84" t="str">
        <f>VLOOKUP(E25,VIP!$A$2:$O11463,2,0)</f>
        <v>DRBR958</v>
      </c>
      <c r="G25" s="98" t="str">
        <f>VLOOKUP(E25,'LISTADO ATM'!$A$2:$B$894,2,0)</f>
        <v xml:space="preserve">ATM Olé Aut. San Isidro </v>
      </c>
      <c r="H25" s="98" t="str">
        <f>VLOOKUP(E25,VIP!$A$2:$O16383,7,FALSE)</f>
        <v>Si</v>
      </c>
      <c r="I25" s="98" t="str">
        <f>VLOOKUP(E25,VIP!$A$2:$O8348,8,FALSE)</f>
        <v>Si</v>
      </c>
      <c r="J25" s="98" t="str">
        <f>VLOOKUP(E25,VIP!$A$2:$O8298,8,FALSE)</f>
        <v>Si</v>
      </c>
      <c r="K25" s="98" t="str">
        <f>VLOOKUP(E25,VIP!$A$2:$O11872,6,0)</f>
        <v>NO</v>
      </c>
      <c r="L25" s="106" t="s">
        <v>2430</v>
      </c>
      <c r="M25" s="105" t="s">
        <v>2473</v>
      </c>
      <c r="N25" s="104" t="s">
        <v>2481</v>
      </c>
      <c r="O25" s="123" t="s">
        <v>2482</v>
      </c>
      <c r="P25" s="105"/>
      <c r="Q25" s="105" t="s">
        <v>2430</v>
      </c>
    </row>
    <row r="26" spans="1:17" ht="18" x14ac:dyDescent="0.25">
      <c r="A26" s="123" t="str">
        <f>VLOOKUP(E26,'LISTADO ATM'!$A$2:$C$895,3,0)</f>
        <v>DISTRITO NACIONAL</v>
      </c>
      <c r="B26" s="111">
        <v>335776619</v>
      </c>
      <c r="C26" s="103">
        <v>44226.382881944446</v>
      </c>
      <c r="D26" s="126" t="s">
        <v>2189</v>
      </c>
      <c r="E26" s="99">
        <v>971</v>
      </c>
      <c r="F26" s="84" t="str">
        <f>VLOOKUP(E26,VIP!$A$2:$O11476,2,0)</f>
        <v>DRBR24U</v>
      </c>
      <c r="G26" s="98" t="str">
        <f>VLOOKUP(E26,'LISTADO ATM'!$A$2:$B$894,2,0)</f>
        <v xml:space="preserve">ATM Club Banreservas I 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06" t="s">
        <v>2228</v>
      </c>
      <c r="M26" s="105" t="s">
        <v>2473</v>
      </c>
      <c r="N26" s="104" t="s">
        <v>2481</v>
      </c>
      <c r="O26" s="123" t="s">
        <v>2483</v>
      </c>
      <c r="P26" s="105"/>
      <c r="Q26" s="105" t="s">
        <v>2228</v>
      </c>
    </row>
    <row r="27" spans="1:17" ht="18" x14ac:dyDescent="0.25">
      <c r="A27" s="123" t="str">
        <f>VLOOKUP(E27,'LISTADO ATM'!$A$2:$C$895,3,0)</f>
        <v>DISTRITO NACIONAL</v>
      </c>
      <c r="B27" s="111">
        <v>335776631</v>
      </c>
      <c r="C27" s="103">
        <v>44226.397418981483</v>
      </c>
      <c r="D27" s="126" t="s">
        <v>2189</v>
      </c>
      <c r="E27" s="99">
        <v>87</v>
      </c>
      <c r="F27" s="84" t="str">
        <f>VLOOKUP(E27,VIP!$A$2:$O11477,2,0)</f>
        <v>DRBR087</v>
      </c>
      <c r="G27" s="98" t="str">
        <f>VLOOKUP(E27,'LISTADO ATM'!$A$2:$B$894,2,0)</f>
        <v xml:space="preserve">ATM Autoservicio Sarasota </v>
      </c>
      <c r="H27" s="98" t="str">
        <f>VLOOKUP(E27,VIP!$A$2:$O16397,7,FALSE)</f>
        <v>Si</v>
      </c>
      <c r="I27" s="98" t="str">
        <f>VLOOKUP(E27,VIP!$A$2:$O8362,8,FALSE)</f>
        <v>Si</v>
      </c>
      <c r="J27" s="98" t="str">
        <f>VLOOKUP(E27,VIP!$A$2:$O8312,8,FALSE)</f>
        <v>Si</v>
      </c>
      <c r="K27" s="98" t="str">
        <f>VLOOKUP(E27,VIP!$A$2:$O11886,6,0)</f>
        <v>NO</v>
      </c>
      <c r="L27" s="106" t="s">
        <v>2228</v>
      </c>
      <c r="M27" s="105" t="s">
        <v>2473</v>
      </c>
      <c r="N27" s="104" t="s">
        <v>2481</v>
      </c>
      <c r="O27" s="123" t="s">
        <v>2483</v>
      </c>
      <c r="P27" s="105"/>
      <c r="Q27" s="105" t="s">
        <v>2228</v>
      </c>
    </row>
    <row r="28" spans="1:17" ht="18" x14ac:dyDescent="0.25">
      <c r="A28" s="123" t="str">
        <f>VLOOKUP(E28,'LISTADO ATM'!$A$2:$C$895,3,0)</f>
        <v>DISTRITO NACIONAL</v>
      </c>
      <c r="B28" s="111">
        <v>335776632</v>
      </c>
      <c r="C28" s="103">
        <v>44226.398784722223</v>
      </c>
      <c r="D28" s="126" t="s">
        <v>2477</v>
      </c>
      <c r="E28" s="99">
        <v>769</v>
      </c>
      <c r="F28" s="84" t="str">
        <f>VLOOKUP(E28,VIP!$A$2:$O11478,2,0)</f>
        <v>DRBR769</v>
      </c>
      <c r="G28" s="98" t="str">
        <f>VLOOKUP(E28,'LISTADO ATM'!$A$2:$B$894,2,0)</f>
        <v>ATM UNP Pablo Mella Morales</v>
      </c>
      <c r="H28" s="98" t="str">
        <f>VLOOKUP(E28,VIP!$A$2:$O16398,7,FALSE)</f>
        <v>Si</v>
      </c>
      <c r="I28" s="98" t="str">
        <f>VLOOKUP(E28,VIP!$A$2:$O8363,8,FALSE)</f>
        <v>Si</v>
      </c>
      <c r="J28" s="98" t="str">
        <f>VLOOKUP(E28,VIP!$A$2:$O8313,8,FALSE)</f>
        <v>Si</v>
      </c>
      <c r="K28" s="98" t="str">
        <f>VLOOKUP(E28,VIP!$A$2:$O11887,6,0)</f>
        <v>NO</v>
      </c>
      <c r="L28" s="106" t="s">
        <v>2466</v>
      </c>
      <c r="M28" s="105" t="s">
        <v>2473</v>
      </c>
      <c r="N28" s="104" t="s">
        <v>2481</v>
      </c>
      <c r="O28" s="123" t="s">
        <v>2482</v>
      </c>
      <c r="P28" s="105"/>
      <c r="Q28" s="105" t="s">
        <v>2466</v>
      </c>
    </row>
    <row r="29" spans="1:17" ht="18" x14ac:dyDescent="0.25">
      <c r="A29" s="123" t="str">
        <f>VLOOKUP(E29,'LISTADO ATM'!$A$2:$C$895,3,0)</f>
        <v>DISTRITO NACIONAL</v>
      </c>
      <c r="B29" s="111">
        <v>335776644</v>
      </c>
      <c r="C29" s="103">
        <v>44226.406180555554</v>
      </c>
      <c r="D29" s="126" t="s">
        <v>2494</v>
      </c>
      <c r="E29" s="99">
        <v>527</v>
      </c>
      <c r="F29" s="84" t="str">
        <f>VLOOKUP(E29,VIP!$A$2:$O11481,2,0)</f>
        <v>DRBR527</v>
      </c>
      <c r="G29" s="98" t="str">
        <f>VLOOKUP(E29,'LISTADO ATM'!$A$2:$B$894,2,0)</f>
        <v>ATM Oficina Zona Oriental II</v>
      </c>
      <c r="H29" s="98" t="str">
        <f>VLOOKUP(E29,VIP!$A$2:$O16401,7,FALSE)</f>
        <v>Si</v>
      </c>
      <c r="I29" s="98" t="str">
        <f>VLOOKUP(E29,VIP!$A$2:$O8366,8,FALSE)</f>
        <v>Si</v>
      </c>
      <c r="J29" s="98" t="str">
        <f>VLOOKUP(E29,VIP!$A$2:$O8316,8,FALSE)</f>
        <v>Si</v>
      </c>
      <c r="K29" s="98" t="str">
        <f>VLOOKUP(E29,VIP!$A$2:$O11890,6,0)</f>
        <v>SI</v>
      </c>
      <c r="L29" s="106" t="s">
        <v>2466</v>
      </c>
      <c r="M29" s="105" t="s">
        <v>2473</v>
      </c>
      <c r="N29" s="104" t="s">
        <v>2481</v>
      </c>
      <c r="O29" s="123" t="s">
        <v>2495</v>
      </c>
      <c r="P29" s="105"/>
      <c r="Q29" s="105" t="s">
        <v>2466</v>
      </c>
    </row>
    <row r="30" spans="1:17" ht="18" x14ac:dyDescent="0.25">
      <c r="A30" s="123" t="str">
        <f>VLOOKUP(E30,'LISTADO ATM'!$A$2:$C$895,3,0)</f>
        <v>DISTRITO NACIONAL</v>
      </c>
      <c r="B30" s="111">
        <v>335776654</v>
      </c>
      <c r="C30" s="103">
        <v>44226.411122685182</v>
      </c>
      <c r="D30" s="126" t="s">
        <v>2189</v>
      </c>
      <c r="E30" s="99">
        <v>640</v>
      </c>
      <c r="F30" s="84" t="str">
        <f>VLOOKUP(E30,VIP!$A$2:$O11483,2,0)</f>
        <v>DRBR640</v>
      </c>
      <c r="G30" s="98" t="str">
        <f>VLOOKUP(E30,'LISTADO ATM'!$A$2:$B$894,2,0)</f>
        <v xml:space="preserve">ATM Ministerio Obras Públicas </v>
      </c>
      <c r="H30" s="98" t="str">
        <f>VLOOKUP(E30,VIP!$A$2:$O16403,7,FALSE)</f>
        <v>Si</v>
      </c>
      <c r="I30" s="98" t="str">
        <f>VLOOKUP(E30,VIP!$A$2:$O8368,8,FALSE)</f>
        <v>Si</v>
      </c>
      <c r="J30" s="98" t="str">
        <f>VLOOKUP(E30,VIP!$A$2:$O8318,8,FALSE)</f>
        <v>Si</v>
      </c>
      <c r="K30" s="98" t="str">
        <f>VLOOKUP(E30,VIP!$A$2:$O11892,6,0)</f>
        <v>NO</v>
      </c>
      <c r="L30" s="106" t="s">
        <v>2228</v>
      </c>
      <c r="M30" s="105" t="s">
        <v>2473</v>
      </c>
      <c r="N30" s="104" t="s">
        <v>2481</v>
      </c>
      <c r="O30" s="123" t="s">
        <v>2483</v>
      </c>
      <c r="P30" s="105"/>
      <c r="Q30" s="105" t="s">
        <v>2228</v>
      </c>
    </row>
    <row r="31" spans="1:17" ht="18" x14ac:dyDescent="0.25">
      <c r="A31" s="123" t="str">
        <f>VLOOKUP(E31,'LISTADO ATM'!$A$2:$C$895,3,0)</f>
        <v>DISTRITO NACIONAL</v>
      </c>
      <c r="B31" s="111">
        <v>335776679</v>
      </c>
      <c r="C31" s="103">
        <v>44226.421793981484</v>
      </c>
      <c r="D31" s="126" t="s">
        <v>2477</v>
      </c>
      <c r="E31" s="99">
        <v>554</v>
      </c>
      <c r="F31" s="84" t="str">
        <f>VLOOKUP(E31,VIP!$A$2:$O11488,2,0)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VLOOKUP(E31,VIP!$A$2:$O16408,7,FALSE)</f>
        <v>Si</v>
      </c>
      <c r="I31" s="98" t="str">
        <f>VLOOKUP(E31,VIP!$A$2:$O8373,8,FALSE)</f>
        <v>Si</v>
      </c>
      <c r="J31" s="98" t="str">
        <f>VLOOKUP(E31,VIP!$A$2:$O8323,8,FALSE)</f>
        <v>Si</v>
      </c>
      <c r="K31" s="98" t="str">
        <f>VLOOKUP(E31,VIP!$A$2:$O11897,6,0)</f>
        <v>NO</v>
      </c>
      <c r="L31" s="106" t="s">
        <v>2430</v>
      </c>
      <c r="M31" s="105" t="s">
        <v>2473</v>
      </c>
      <c r="N31" s="104" t="s">
        <v>2481</v>
      </c>
      <c r="O31" s="123" t="s">
        <v>2482</v>
      </c>
      <c r="P31" s="105"/>
      <c r="Q31" s="105" t="s">
        <v>2430</v>
      </c>
    </row>
    <row r="32" spans="1:17" ht="18" x14ac:dyDescent="0.25">
      <c r="A32" s="123" t="str">
        <f>VLOOKUP(E32,'LISTADO ATM'!$A$2:$C$895,3,0)</f>
        <v>DISTRITO NACIONAL</v>
      </c>
      <c r="B32" s="111">
        <v>335776780</v>
      </c>
      <c r="C32" s="103">
        <v>44226.502465277779</v>
      </c>
      <c r="D32" s="126" t="s">
        <v>2477</v>
      </c>
      <c r="E32" s="99">
        <v>2</v>
      </c>
      <c r="F32" s="84" t="str">
        <f>VLOOKUP(E32,VIP!$A$2:$O11503,2,0)</f>
        <v>DRBR002</v>
      </c>
      <c r="G32" s="98" t="str">
        <f>VLOOKUP(E32,'LISTADO ATM'!$A$2:$B$894,2,0)</f>
        <v>ATM Autoservicio Padre Castellano</v>
      </c>
      <c r="H32" s="98" t="str">
        <f>VLOOKUP(E32,VIP!$A$2:$O16423,7,FALSE)</f>
        <v>Si</v>
      </c>
      <c r="I32" s="98" t="str">
        <f>VLOOKUP(E32,VIP!$A$2:$O8388,8,FALSE)</f>
        <v>Si</v>
      </c>
      <c r="J32" s="98" t="str">
        <f>VLOOKUP(E32,VIP!$A$2:$O8338,8,FALSE)</f>
        <v>Si</v>
      </c>
      <c r="K32" s="98" t="str">
        <f>VLOOKUP(E32,VIP!$A$2:$O11912,6,0)</f>
        <v>NO</v>
      </c>
      <c r="L32" s="106" t="s">
        <v>2430</v>
      </c>
      <c r="M32" s="105" t="s">
        <v>2473</v>
      </c>
      <c r="N32" s="104" t="s">
        <v>2481</v>
      </c>
      <c r="O32" s="123" t="s">
        <v>2482</v>
      </c>
      <c r="P32" s="106"/>
      <c r="Q32" s="105" t="s">
        <v>2430</v>
      </c>
    </row>
    <row r="33" spans="1:17" ht="18" x14ac:dyDescent="0.25">
      <c r="A33" s="123" t="str">
        <f>VLOOKUP(E33,'LISTADO ATM'!$A$2:$C$895,3,0)</f>
        <v>NORTE</v>
      </c>
      <c r="B33" s="111">
        <v>335776867</v>
      </c>
      <c r="C33" s="103">
        <v>44226.566747685189</v>
      </c>
      <c r="D33" s="126" t="s">
        <v>2190</v>
      </c>
      <c r="E33" s="99">
        <v>40</v>
      </c>
      <c r="F33" s="84" t="str">
        <f>VLOOKUP(E33,VIP!$A$2:$O11510,2,0)</f>
        <v>DRBR040</v>
      </c>
      <c r="G33" s="98" t="str">
        <f>VLOOKUP(E33,'LISTADO ATM'!$A$2:$B$894,2,0)</f>
        <v xml:space="preserve">ATM Oficina El Puñal </v>
      </c>
      <c r="H33" s="98" t="str">
        <f>VLOOKUP(E33,VIP!$A$2:$O16430,7,FALSE)</f>
        <v>Si</v>
      </c>
      <c r="I33" s="98" t="str">
        <f>VLOOKUP(E33,VIP!$A$2:$O8395,8,FALSE)</f>
        <v>Si</v>
      </c>
      <c r="J33" s="98" t="str">
        <f>VLOOKUP(E33,VIP!$A$2:$O8345,8,FALSE)</f>
        <v>Si</v>
      </c>
      <c r="K33" s="98" t="str">
        <f>VLOOKUP(E33,VIP!$A$2:$O11919,6,0)</f>
        <v>NO</v>
      </c>
      <c r="L33" s="106" t="s">
        <v>2228</v>
      </c>
      <c r="M33" s="105" t="s">
        <v>2473</v>
      </c>
      <c r="N33" s="104" t="s">
        <v>2481</v>
      </c>
      <c r="O33" s="123" t="s">
        <v>2490</v>
      </c>
      <c r="P33" s="106"/>
      <c r="Q33" s="105" t="s">
        <v>2228</v>
      </c>
    </row>
    <row r="34" spans="1:17" ht="18" x14ac:dyDescent="0.25">
      <c r="A34" s="123" t="str">
        <f>VLOOKUP(E34,'LISTADO ATM'!$A$2:$C$895,3,0)</f>
        <v>DISTRITO NACIONAL</v>
      </c>
      <c r="B34" s="111">
        <v>335776868</v>
      </c>
      <c r="C34" s="103">
        <v>44226.569965277777</v>
      </c>
      <c r="D34" s="126" t="s">
        <v>2189</v>
      </c>
      <c r="E34" s="99">
        <v>979</v>
      </c>
      <c r="F34" s="84" t="str">
        <f>VLOOKUP(E34,VIP!$A$2:$O11511,2,0)</f>
        <v>DRBR979</v>
      </c>
      <c r="G34" s="98" t="str">
        <f>VLOOKUP(E34,'LISTADO ATM'!$A$2:$B$894,2,0)</f>
        <v xml:space="preserve">ATM Oficina Luperón I </v>
      </c>
      <c r="H34" s="98" t="str">
        <f>VLOOKUP(E34,VIP!$A$2:$O16431,7,FALSE)</f>
        <v>Si</v>
      </c>
      <c r="I34" s="98" t="str">
        <f>VLOOKUP(E34,VIP!$A$2:$O8396,8,FALSE)</f>
        <v>Si</v>
      </c>
      <c r="J34" s="98" t="str">
        <f>VLOOKUP(E34,VIP!$A$2:$O8346,8,FALSE)</f>
        <v>Si</v>
      </c>
      <c r="K34" s="98" t="str">
        <f>VLOOKUP(E34,VIP!$A$2:$O11920,6,0)</f>
        <v>NO</v>
      </c>
      <c r="L34" s="106" t="s">
        <v>2228</v>
      </c>
      <c r="M34" s="105" t="s">
        <v>2473</v>
      </c>
      <c r="N34" s="104" t="s">
        <v>2481</v>
      </c>
      <c r="O34" s="123" t="s">
        <v>2483</v>
      </c>
      <c r="P34" s="106"/>
      <c r="Q34" s="105" t="s">
        <v>2228</v>
      </c>
    </row>
    <row r="35" spans="1:17" ht="18" x14ac:dyDescent="0.25">
      <c r="A35" s="123" t="str">
        <f>VLOOKUP(E35,'LISTADO ATM'!$A$2:$C$895,3,0)</f>
        <v>ESTE</v>
      </c>
      <c r="B35" s="111">
        <v>335776880</v>
      </c>
      <c r="C35" s="103">
        <v>44226.579918981479</v>
      </c>
      <c r="D35" s="126" t="s">
        <v>2189</v>
      </c>
      <c r="E35" s="99">
        <v>217</v>
      </c>
      <c r="F35" s="84" t="str">
        <f>VLOOKUP(E35,VIP!$A$2:$O11514,2,0)</f>
        <v>DRBR217</v>
      </c>
      <c r="G35" s="98" t="str">
        <f>VLOOKUP(E35,'LISTADO ATM'!$A$2:$B$894,2,0)</f>
        <v xml:space="preserve">ATM Oficina Bávaro </v>
      </c>
      <c r="H35" s="98" t="str">
        <f>VLOOKUP(E35,VIP!$A$2:$O16434,7,FALSE)</f>
        <v>Si</v>
      </c>
      <c r="I35" s="98" t="str">
        <f>VLOOKUP(E35,VIP!$A$2:$O8399,8,FALSE)</f>
        <v>Si</v>
      </c>
      <c r="J35" s="98" t="str">
        <f>VLOOKUP(E35,VIP!$A$2:$O8349,8,FALSE)</f>
        <v>Si</v>
      </c>
      <c r="K35" s="98" t="str">
        <f>VLOOKUP(E35,VIP!$A$2:$O11923,6,0)</f>
        <v>NO</v>
      </c>
      <c r="L35" s="106" t="s">
        <v>2228</v>
      </c>
      <c r="M35" s="105" t="s">
        <v>2473</v>
      </c>
      <c r="N35" s="104" t="s">
        <v>2481</v>
      </c>
      <c r="O35" s="123" t="s">
        <v>2483</v>
      </c>
      <c r="P35" s="106"/>
      <c r="Q35" s="105" t="s">
        <v>2228</v>
      </c>
    </row>
    <row r="36" spans="1:17" ht="18" x14ac:dyDescent="0.25">
      <c r="A36" s="123" t="str">
        <f>VLOOKUP(E36,'LISTADO ATM'!$A$2:$C$895,3,0)</f>
        <v>DISTRITO NACIONAL</v>
      </c>
      <c r="B36" s="111">
        <v>335776882</v>
      </c>
      <c r="C36" s="103">
        <v>44226.58258101852</v>
      </c>
      <c r="D36" s="126" t="s">
        <v>2189</v>
      </c>
      <c r="E36" s="99">
        <v>515</v>
      </c>
      <c r="F36" s="84" t="str">
        <f>VLOOKUP(E36,VIP!$A$2:$O11516,2,0)</f>
        <v>DRBR515</v>
      </c>
      <c r="G36" s="98" t="str">
        <f>VLOOKUP(E36,'LISTADO ATM'!$A$2:$B$894,2,0)</f>
        <v xml:space="preserve">ATM Oficina Agora Mall I </v>
      </c>
      <c r="H36" s="98" t="str">
        <f>VLOOKUP(E36,VIP!$A$2:$O16436,7,FALSE)</f>
        <v>Si</v>
      </c>
      <c r="I36" s="98" t="str">
        <f>VLOOKUP(E36,VIP!$A$2:$O8401,8,FALSE)</f>
        <v>Si</v>
      </c>
      <c r="J36" s="98" t="str">
        <f>VLOOKUP(E36,VIP!$A$2:$O8351,8,FALSE)</f>
        <v>Si</v>
      </c>
      <c r="K36" s="98" t="str">
        <f>VLOOKUP(E36,VIP!$A$2:$O11925,6,0)</f>
        <v>SI</v>
      </c>
      <c r="L36" s="106" t="s">
        <v>2463</v>
      </c>
      <c r="M36" s="105" t="s">
        <v>2473</v>
      </c>
      <c r="N36" s="104" t="s">
        <v>2481</v>
      </c>
      <c r="O36" s="123" t="s">
        <v>2483</v>
      </c>
      <c r="P36" s="106"/>
      <c r="Q36" s="105" t="s">
        <v>2463</v>
      </c>
    </row>
    <row r="37" spans="1:17" ht="18" x14ac:dyDescent="0.25">
      <c r="A37" s="123" t="str">
        <f>VLOOKUP(E37,'LISTADO ATM'!$A$2:$C$895,3,0)</f>
        <v>SUR</v>
      </c>
      <c r="B37" s="111">
        <v>335776883</v>
      </c>
      <c r="C37" s="103">
        <v>44226.583541666667</v>
      </c>
      <c r="D37" s="126" t="s">
        <v>2189</v>
      </c>
      <c r="E37" s="99">
        <v>182</v>
      </c>
      <c r="F37" s="84" t="str">
        <f>VLOOKUP(E37,VIP!$A$2:$O11517,2,0)</f>
        <v>DRBR182</v>
      </c>
      <c r="G37" s="98" t="str">
        <f>VLOOKUP(E37,'LISTADO ATM'!$A$2:$B$894,2,0)</f>
        <v xml:space="preserve">ATM Barahona Comb </v>
      </c>
      <c r="H37" s="98" t="str">
        <f>VLOOKUP(E37,VIP!$A$2:$O16437,7,FALSE)</f>
        <v>Si</v>
      </c>
      <c r="I37" s="98" t="str">
        <f>VLOOKUP(E37,VIP!$A$2:$O8402,8,FALSE)</f>
        <v>Si</v>
      </c>
      <c r="J37" s="98" t="str">
        <f>VLOOKUP(E37,VIP!$A$2:$O8352,8,FALSE)</f>
        <v>Si</v>
      </c>
      <c r="K37" s="98" t="str">
        <f>VLOOKUP(E37,VIP!$A$2:$O11926,6,0)</f>
        <v>NO</v>
      </c>
      <c r="L37" s="106" t="s">
        <v>2463</v>
      </c>
      <c r="M37" s="105" t="s">
        <v>2473</v>
      </c>
      <c r="N37" s="104" t="s">
        <v>2481</v>
      </c>
      <c r="O37" s="123" t="s">
        <v>2483</v>
      </c>
      <c r="P37" s="106"/>
      <c r="Q37" s="105" t="s">
        <v>2463</v>
      </c>
    </row>
    <row r="38" spans="1:17" ht="18" x14ac:dyDescent="0.25">
      <c r="A38" s="123" t="str">
        <f>VLOOKUP(E38,'LISTADO ATM'!$A$2:$C$895,3,0)</f>
        <v>NORTE</v>
      </c>
      <c r="B38" s="111">
        <v>335776892</v>
      </c>
      <c r="C38" s="103">
        <v>44226.60193287037</v>
      </c>
      <c r="D38" s="123" t="s">
        <v>2498</v>
      </c>
      <c r="E38" s="99">
        <v>775</v>
      </c>
      <c r="F38" s="84" t="str">
        <f>VLOOKUP(E38,VIP!$A$2:$O11523,2,0)</f>
        <v>DRBR450</v>
      </c>
      <c r="G38" s="98" t="str">
        <f>VLOOKUP(E38,'LISTADO ATM'!$A$2:$B$894,2,0)</f>
        <v xml:space="preserve">ATM S/M Lilo (Montecristi) </v>
      </c>
      <c r="H38" s="98" t="str">
        <f>VLOOKUP(E38,VIP!$A$2:$O16443,7,FALSE)</f>
        <v>Si</v>
      </c>
      <c r="I38" s="98" t="str">
        <f>VLOOKUP(E38,VIP!$A$2:$O8408,8,FALSE)</f>
        <v>Si</v>
      </c>
      <c r="J38" s="98" t="str">
        <f>VLOOKUP(E38,VIP!$A$2:$O8358,8,FALSE)</f>
        <v>Si</v>
      </c>
      <c r="K38" s="98" t="str">
        <f>VLOOKUP(E38,VIP!$A$2:$O11932,6,0)</f>
        <v>NO</v>
      </c>
      <c r="L38" s="106" t="s">
        <v>2430</v>
      </c>
      <c r="M38" s="105" t="s">
        <v>2473</v>
      </c>
      <c r="N38" s="104" t="s">
        <v>2481</v>
      </c>
      <c r="O38" s="123" t="s">
        <v>2499</v>
      </c>
      <c r="P38" s="106"/>
      <c r="Q38" s="105" t="s">
        <v>2430</v>
      </c>
    </row>
    <row r="39" spans="1:17" ht="18" x14ac:dyDescent="0.25">
      <c r="A39" s="123" t="str">
        <f>VLOOKUP(E39,'LISTADO ATM'!$A$2:$C$895,3,0)</f>
        <v>DISTRITO NACIONAL</v>
      </c>
      <c r="B39" s="111">
        <v>335776893</v>
      </c>
      <c r="C39" s="103">
        <v>44226.626215277778</v>
      </c>
      <c r="D39" s="123" t="s">
        <v>2477</v>
      </c>
      <c r="E39" s="99">
        <v>21</v>
      </c>
      <c r="F39" s="84" t="str">
        <f>VLOOKUP(E39,VIP!$A$2:$O11524,2,0)</f>
        <v>DRBR021</v>
      </c>
      <c r="G39" s="98" t="str">
        <f>VLOOKUP(E39,'LISTADO ATM'!$A$2:$B$894,2,0)</f>
        <v xml:space="preserve">ATM Oficina Mella </v>
      </c>
      <c r="H39" s="98" t="str">
        <f>VLOOKUP(E39,VIP!$A$2:$O16444,7,FALSE)</f>
        <v>Si</v>
      </c>
      <c r="I39" s="98" t="str">
        <f>VLOOKUP(E39,VIP!$A$2:$O8409,8,FALSE)</f>
        <v>No</v>
      </c>
      <c r="J39" s="98" t="str">
        <f>VLOOKUP(E39,VIP!$A$2:$O8359,8,FALSE)</f>
        <v>No</v>
      </c>
      <c r="K39" s="98" t="str">
        <f>VLOOKUP(E39,VIP!$A$2:$O11933,6,0)</f>
        <v>NO</v>
      </c>
      <c r="L39" s="106" t="s">
        <v>2466</v>
      </c>
      <c r="M39" s="105" t="s">
        <v>2473</v>
      </c>
      <c r="N39" s="104" t="s">
        <v>2481</v>
      </c>
      <c r="O39" s="123" t="s">
        <v>2482</v>
      </c>
      <c r="P39" s="106"/>
      <c r="Q39" s="105" t="s">
        <v>2466</v>
      </c>
    </row>
    <row r="40" spans="1:17" ht="18" x14ac:dyDescent="0.25">
      <c r="A40" s="123" t="str">
        <f>VLOOKUP(E40,'LISTADO ATM'!$A$2:$C$895,3,0)</f>
        <v>DISTRITO NACIONAL</v>
      </c>
      <c r="B40" s="111">
        <v>335776895</v>
      </c>
      <c r="C40" s="103">
        <v>44226.636041666665</v>
      </c>
      <c r="D40" s="123" t="s">
        <v>2477</v>
      </c>
      <c r="E40" s="99">
        <v>821</v>
      </c>
      <c r="F40" s="84" t="str">
        <f>VLOOKUP(E40,VIP!$A$2:$O11526,2,0)</f>
        <v>DRBR821</v>
      </c>
      <c r="G40" s="98" t="str">
        <f>VLOOKUP(E40,'LISTADO ATM'!$A$2:$B$894,2,0)</f>
        <v xml:space="preserve">ATM S/M Bravo Churchill </v>
      </c>
      <c r="H40" s="98" t="str">
        <f>VLOOKUP(E40,VIP!$A$2:$O16446,7,FALSE)</f>
        <v>Si</v>
      </c>
      <c r="I40" s="98" t="str">
        <f>VLOOKUP(E40,VIP!$A$2:$O8411,8,FALSE)</f>
        <v>No</v>
      </c>
      <c r="J40" s="98" t="str">
        <f>VLOOKUP(E40,VIP!$A$2:$O8361,8,FALSE)</f>
        <v>No</v>
      </c>
      <c r="K40" s="98" t="str">
        <f>VLOOKUP(E40,VIP!$A$2:$O11935,6,0)</f>
        <v>SI</v>
      </c>
      <c r="L40" s="106" t="s">
        <v>2430</v>
      </c>
      <c r="M40" s="105" t="s">
        <v>2473</v>
      </c>
      <c r="N40" s="104" t="s">
        <v>2481</v>
      </c>
      <c r="O40" s="123" t="s">
        <v>2482</v>
      </c>
      <c r="P40" s="106"/>
      <c r="Q40" s="105" t="s">
        <v>2430</v>
      </c>
    </row>
    <row r="41" spans="1:17" ht="18" x14ac:dyDescent="0.25">
      <c r="A41" s="123" t="str">
        <f>VLOOKUP(E41,'LISTADO ATM'!$A$2:$C$895,3,0)</f>
        <v>ESTE</v>
      </c>
      <c r="B41" s="111">
        <v>335776897</v>
      </c>
      <c r="C41" s="103">
        <v>44226.638298611113</v>
      </c>
      <c r="D41" s="123" t="s">
        <v>2477</v>
      </c>
      <c r="E41" s="99">
        <v>386</v>
      </c>
      <c r="F41" s="84" t="str">
        <f>VLOOKUP(E41,VIP!$A$2:$O11527,2,0)</f>
        <v>DRBR386</v>
      </c>
      <c r="G41" s="98" t="str">
        <f>VLOOKUP(E41,'LISTADO ATM'!$A$2:$B$894,2,0)</f>
        <v xml:space="preserve">ATM Plaza Verón II </v>
      </c>
      <c r="H41" s="98" t="str">
        <f>VLOOKUP(E41,VIP!$A$2:$O16447,7,FALSE)</f>
        <v>Si</v>
      </c>
      <c r="I41" s="98" t="str">
        <f>VLOOKUP(E41,VIP!$A$2:$O8412,8,FALSE)</f>
        <v>Si</v>
      </c>
      <c r="J41" s="98" t="str">
        <f>VLOOKUP(E41,VIP!$A$2:$O8362,8,FALSE)</f>
        <v>Si</v>
      </c>
      <c r="K41" s="98" t="str">
        <f>VLOOKUP(E41,VIP!$A$2:$O11936,6,0)</f>
        <v>NO</v>
      </c>
      <c r="L41" s="106" t="s">
        <v>2466</v>
      </c>
      <c r="M41" s="105" t="s">
        <v>2473</v>
      </c>
      <c r="N41" s="104" t="s">
        <v>2481</v>
      </c>
      <c r="O41" s="123" t="s">
        <v>2482</v>
      </c>
      <c r="P41" s="106"/>
      <c r="Q41" s="105" t="s">
        <v>2466</v>
      </c>
    </row>
    <row r="42" spans="1:17" ht="18" x14ac:dyDescent="0.25">
      <c r="A42" s="123" t="str">
        <f>VLOOKUP(E42,'LISTADO ATM'!$A$2:$C$895,3,0)</f>
        <v>ESTE</v>
      </c>
      <c r="B42" s="111">
        <v>335776898</v>
      </c>
      <c r="C42" s="103">
        <v>44226.640381944446</v>
      </c>
      <c r="D42" s="123" t="s">
        <v>2477</v>
      </c>
      <c r="E42" s="99">
        <v>104</v>
      </c>
      <c r="F42" s="84" t="str">
        <f>VLOOKUP(E42,VIP!$A$2:$O11528,2,0)</f>
        <v>DRBR104</v>
      </c>
      <c r="G42" s="98" t="str">
        <f>VLOOKUP(E42,'LISTADO ATM'!$A$2:$B$894,2,0)</f>
        <v xml:space="preserve">ATM Jumbo Higuey </v>
      </c>
      <c r="H42" s="98" t="str">
        <f>VLOOKUP(E42,VIP!$A$2:$O16448,7,FALSE)</f>
        <v>Si</v>
      </c>
      <c r="I42" s="98" t="str">
        <f>VLOOKUP(E42,VIP!$A$2:$O8413,8,FALSE)</f>
        <v>Si</v>
      </c>
      <c r="J42" s="98" t="str">
        <f>VLOOKUP(E42,VIP!$A$2:$O8363,8,FALSE)</f>
        <v>Si</v>
      </c>
      <c r="K42" s="98" t="str">
        <f>VLOOKUP(E42,VIP!$A$2:$O11937,6,0)</f>
        <v>NO</v>
      </c>
      <c r="L42" s="106" t="s">
        <v>2430</v>
      </c>
      <c r="M42" s="105" t="s">
        <v>2473</v>
      </c>
      <c r="N42" s="104" t="s">
        <v>2481</v>
      </c>
      <c r="O42" s="123" t="s">
        <v>2482</v>
      </c>
      <c r="P42" s="106"/>
      <c r="Q42" s="105" t="s">
        <v>2430</v>
      </c>
    </row>
    <row r="43" spans="1:17" ht="18" x14ac:dyDescent="0.25">
      <c r="A43" s="123" t="str">
        <f>VLOOKUP(E43,'LISTADO ATM'!$A$2:$C$895,3,0)</f>
        <v>SUR</v>
      </c>
      <c r="B43" s="111">
        <v>335776899</v>
      </c>
      <c r="C43" s="103">
        <v>44226.641631944447</v>
      </c>
      <c r="D43" s="123" t="s">
        <v>2477</v>
      </c>
      <c r="E43" s="99">
        <v>252</v>
      </c>
      <c r="F43" s="84" t="str">
        <f>VLOOKUP(E43,VIP!$A$2:$O11529,2,0)</f>
        <v>DRBR252</v>
      </c>
      <c r="G43" s="98" t="str">
        <f>VLOOKUP(E43,'LISTADO ATM'!$A$2:$B$894,2,0)</f>
        <v xml:space="preserve">ATM Banco Agrícola (Barahona) </v>
      </c>
      <c r="H43" s="98" t="str">
        <f>VLOOKUP(E43,VIP!$A$2:$O16449,7,FALSE)</f>
        <v>Si</v>
      </c>
      <c r="I43" s="98" t="str">
        <f>VLOOKUP(E43,VIP!$A$2:$O8414,8,FALSE)</f>
        <v>Si</v>
      </c>
      <c r="J43" s="98" t="str">
        <f>VLOOKUP(E43,VIP!$A$2:$O8364,8,FALSE)</f>
        <v>Si</v>
      </c>
      <c r="K43" s="98" t="str">
        <f>VLOOKUP(E43,VIP!$A$2:$O11938,6,0)</f>
        <v>NO</v>
      </c>
      <c r="L43" s="106" t="s">
        <v>2430</v>
      </c>
      <c r="M43" s="105" t="s">
        <v>2473</v>
      </c>
      <c r="N43" s="104" t="s">
        <v>2481</v>
      </c>
      <c r="O43" s="123" t="s">
        <v>2482</v>
      </c>
      <c r="P43" s="106"/>
      <c r="Q43" s="105" t="s">
        <v>2430</v>
      </c>
    </row>
    <row r="44" spans="1:17" ht="18" x14ac:dyDescent="0.25">
      <c r="A44" s="123" t="str">
        <f>VLOOKUP(E44,'LISTADO ATM'!$A$2:$C$895,3,0)</f>
        <v>DISTRITO NACIONAL</v>
      </c>
      <c r="B44" s="111">
        <v>335776953</v>
      </c>
      <c r="C44" s="103">
        <v>44226.706759259258</v>
      </c>
      <c r="D44" s="123" t="s">
        <v>2494</v>
      </c>
      <c r="E44" s="99">
        <v>743</v>
      </c>
      <c r="F44" s="84" t="str">
        <f>VLOOKUP(E44,VIP!$A$2:$O11551,2,0)</f>
        <v>DRBR287</v>
      </c>
      <c r="G44" s="98" t="str">
        <f>VLOOKUP(E44,'LISTADO ATM'!$A$2:$B$894,2,0)</f>
        <v xml:space="preserve">ATM Oficina Los Frailes </v>
      </c>
      <c r="H44" s="98" t="str">
        <f>VLOOKUP(E44,VIP!$A$2:$O16471,7,FALSE)</f>
        <v>Si</v>
      </c>
      <c r="I44" s="98" t="str">
        <f>VLOOKUP(E44,VIP!$A$2:$O8436,8,FALSE)</f>
        <v>Si</v>
      </c>
      <c r="J44" s="98" t="str">
        <f>VLOOKUP(E44,VIP!$A$2:$O8386,8,FALSE)</f>
        <v>Si</v>
      </c>
      <c r="K44" s="98" t="str">
        <f>VLOOKUP(E44,VIP!$A$2:$O11960,6,0)</f>
        <v>SI</v>
      </c>
      <c r="L44" s="106" t="s">
        <v>2430</v>
      </c>
      <c r="M44" s="105" t="s">
        <v>2473</v>
      </c>
      <c r="N44" s="104" t="s">
        <v>2481</v>
      </c>
      <c r="O44" s="123" t="s">
        <v>2495</v>
      </c>
      <c r="P44" s="121"/>
      <c r="Q44" s="105" t="s">
        <v>2430</v>
      </c>
    </row>
    <row r="45" spans="1:17" ht="18" x14ac:dyDescent="0.25">
      <c r="A45" s="123" t="str">
        <f>VLOOKUP(E45,'LISTADO ATM'!$A$2:$C$895,3,0)</f>
        <v>ESTE</v>
      </c>
      <c r="B45" s="111">
        <v>335776954</v>
      </c>
      <c r="C45" s="103">
        <v>44226.708113425928</v>
      </c>
      <c r="D45" s="126" t="s">
        <v>2477</v>
      </c>
      <c r="E45" s="99">
        <v>824</v>
      </c>
      <c r="F45" s="84" t="str">
        <f>VLOOKUP(E45,VIP!$A$2:$O11550,2,0)</f>
        <v>DRBR824</v>
      </c>
      <c r="G45" s="98" t="str">
        <f>VLOOKUP(E45,'LISTADO ATM'!$A$2:$B$894,2,0)</f>
        <v xml:space="preserve">ATM Multiplaza (Higuey)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6" t="s">
        <v>2430</v>
      </c>
      <c r="M45" s="105" t="s">
        <v>2473</v>
      </c>
      <c r="N45" s="104" t="s">
        <v>2481</v>
      </c>
      <c r="O45" s="123" t="s">
        <v>2482</v>
      </c>
      <c r="P45" s="121"/>
      <c r="Q45" s="105" t="s">
        <v>2430</v>
      </c>
    </row>
    <row r="46" spans="1:17" ht="18" x14ac:dyDescent="0.25">
      <c r="A46" s="123" t="str">
        <f>VLOOKUP(E46,'LISTADO ATM'!$A$2:$C$895,3,0)</f>
        <v>DISTRITO NACIONAL</v>
      </c>
      <c r="B46" s="111">
        <v>335776955</v>
      </c>
      <c r="C46" s="103">
        <v>44226.709988425922</v>
      </c>
      <c r="D46" s="123" t="s">
        <v>2477</v>
      </c>
      <c r="E46" s="99">
        <v>930</v>
      </c>
      <c r="F46" s="84" t="str">
        <f>VLOOKUP(E46,VIP!$A$2:$O11549,2,0)</f>
        <v>DRBR930</v>
      </c>
      <c r="G46" s="98" t="str">
        <f>VLOOKUP(E46,'LISTADO ATM'!$A$2:$B$894,2,0)</f>
        <v>ATM Oficina Plaza Spring Center</v>
      </c>
      <c r="H46" s="98" t="str">
        <f>VLOOKUP(E46,VIP!$A$2:$O16469,7,FALSE)</f>
        <v>Si</v>
      </c>
      <c r="I46" s="98" t="str">
        <f>VLOOKUP(E46,VIP!$A$2:$O8434,8,FALSE)</f>
        <v>Si</v>
      </c>
      <c r="J46" s="98" t="str">
        <f>VLOOKUP(E46,VIP!$A$2:$O8384,8,FALSE)</f>
        <v>Si</v>
      </c>
      <c r="K46" s="98" t="str">
        <f>VLOOKUP(E46,VIP!$A$2:$O11958,6,0)</f>
        <v>NO</v>
      </c>
      <c r="L46" s="106" t="s">
        <v>2430</v>
      </c>
      <c r="M46" s="105" t="s">
        <v>2473</v>
      </c>
      <c r="N46" s="104" t="s">
        <v>2481</v>
      </c>
      <c r="O46" s="123" t="s">
        <v>2482</v>
      </c>
      <c r="P46" s="121"/>
      <c r="Q46" s="105" t="s">
        <v>2430</v>
      </c>
    </row>
    <row r="47" spans="1:17" ht="18" x14ac:dyDescent="0.25">
      <c r="A47" s="123" t="str">
        <f>VLOOKUP(E47,'LISTADO ATM'!$A$2:$C$895,3,0)</f>
        <v>ESTE</v>
      </c>
      <c r="B47" s="111">
        <v>335776960</v>
      </c>
      <c r="C47" s="103">
        <v>44226.724131944444</v>
      </c>
      <c r="D47" s="123" t="s">
        <v>2189</v>
      </c>
      <c r="E47" s="99">
        <v>480</v>
      </c>
      <c r="F47" s="84" t="str">
        <f>VLOOKUP(E47,VIP!$A$2:$O11544,2,0)</f>
        <v>DRBR480</v>
      </c>
      <c r="G47" s="98" t="str">
        <f>VLOOKUP(E47,'LISTADO ATM'!$A$2:$B$894,2,0)</f>
        <v>ATM UNP Farmaconal Higuey</v>
      </c>
      <c r="H47" s="98" t="str">
        <f>VLOOKUP(E47,VIP!$A$2:$O16464,7,FALSE)</f>
        <v>N/A</v>
      </c>
      <c r="I47" s="98" t="str">
        <f>VLOOKUP(E47,VIP!$A$2:$O8429,8,FALSE)</f>
        <v>N/A</v>
      </c>
      <c r="J47" s="98" t="str">
        <f>VLOOKUP(E47,VIP!$A$2:$O8379,8,FALSE)</f>
        <v>N/A</v>
      </c>
      <c r="K47" s="98" t="str">
        <f>VLOOKUP(E47,VIP!$A$2:$O11953,6,0)</f>
        <v>N/A</v>
      </c>
      <c r="L47" s="106" t="s">
        <v>2228</v>
      </c>
      <c r="M47" s="105" t="s">
        <v>2473</v>
      </c>
      <c r="N47" s="104" t="s">
        <v>2481</v>
      </c>
      <c r="O47" s="123" t="s">
        <v>2483</v>
      </c>
      <c r="P47" s="121"/>
      <c r="Q47" s="105" t="s">
        <v>2228</v>
      </c>
    </row>
    <row r="48" spans="1:17" ht="18" x14ac:dyDescent="0.25">
      <c r="A48" s="123" t="str">
        <f>VLOOKUP(E48,'LISTADO ATM'!$A$2:$C$895,3,0)</f>
        <v>DISTRITO NACIONAL</v>
      </c>
      <c r="B48" s="111">
        <v>335776962</v>
      </c>
      <c r="C48" s="103">
        <v>44226.73133101852</v>
      </c>
      <c r="D48" s="123" t="s">
        <v>2189</v>
      </c>
      <c r="E48" s="99">
        <v>415</v>
      </c>
      <c r="F48" s="84" t="str">
        <f>VLOOKUP(E48,VIP!$A$2:$O11543,2,0)</f>
        <v>DRBR415</v>
      </c>
      <c r="G48" s="98" t="str">
        <f>VLOOKUP(E48,'LISTADO ATM'!$A$2:$B$894,2,0)</f>
        <v xml:space="preserve">ATM Autobanco San Martín I </v>
      </c>
      <c r="H48" s="98" t="str">
        <f>VLOOKUP(E48,VIP!$A$2:$O16463,7,FALSE)</f>
        <v>Si</v>
      </c>
      <c r="I48" s="98" t="str">
        <f>VLOOKUP(E48,VIP!$A$2:$O8428,8,FALSE)</f>
        <v>Si</v>
      </c>
      <c r="J48" s="98" t="str">
        <f>VLOOKUP(E48,VIP!$A$2:$O8378,8,FALSE)</f>
        <v>Si</v>
      </c>
      <c r="K48" s="98" t="str">
        <f>VLOOKUP(E48,VIP!$A$2:$O11952,6,0)</f>
        <v>NO</v>
      </c>
      <c r="L48" s="106" t="s">
        <v>2463</v>
      </c>
      <c r="M48" s="105" t="s">
        <v>2473</v>
      </c>
      <c r="N48" s="104" t="s">
        <v>2481</v>
      </c>
      <c r="O48" s="123" t="s">
        <v>2483</v>
      </c>
      <c r="P48" s="121"/>
      <c r="Q48" s="105" t="s">
        <v>2463</v>
      </c>
    </row>
    <row r="49" spans="1:17" ht="18" x14ac:dyDescent="0.25">
      <c r="A49" s="123" t="str">
        <f>VLOOKUP(E49,'LISTADO ATM'!$A$2:$C$895,3,0)</f>
        <v>DISTRITO NACIONAL</v>
      </c>
      <c r="B49" s="111">
        <v>335776976</v>
      </c>
      <c r="C49" s="103">
        <v>44228.09375</v>
      </c>
      <c r="D49" s="123" t="s">
        <v>2477</v>
      </c>
      <c r="E49" s="99">
        <v>165</v>
      </c>
      <c r="F49" s="84" t="str">
        <f>VLOOKUP(E49,VIP!$A$2:$O11491,2,0)</f>
        <v>DRBR165</v>
      </c>
      <c r="G49" s="98" t="str">
        <f>VLOOKUP(E49,'LISTADO ATM'!$A$2:$B$894,2,0)</f>
        <v>ATM Autoservicio Megacentro</v>
      </c>
      <c r="H49" s="98" t="str">
        <f>VLOOKUP(E49,VIP!$A$2:$O16411,7,FALSE)</f>
        <v>Si</v>
      </c>
      <c r="I49" s="98" t="str">
        <f>VLOOKUP(E49,VIP!$A$2:$O8376,8,FALSE)</f>
        <v>Si</v>
      </c>
      <c r="J49" s="98" t="str">
        <f>VLOOKUP(E49,VIP!$A$2:$O8326,8,FALSE)</f>
        <v>Si</v>
      </c>
      <c r="K49" s="98" t="str">
        <f>VLOOKUP(E49,VIP!$A$2:$O11900,6,0)</f>
        <v>SI</v>
      </c>
      <c r="L49" s="106" t="s">
        <v>2430</v>
      </c>
      <c r="M49" s="105" t="s">
        <v>2473</v>
      </c>
      <c r="N49" s="104" t="s">
        <v>2481</v>
      </c>
      <c r="O49" s="123" t="s">
        <v>2482</v>
      </c>
      <c r="P49" s="126"/>
      <c r="Q49" s="105" t="s">
        <v>2430</v>
      </c>
    </row>
    <row r="50" spans="1:17" ht="18" x14ac:dyDescent="0.25">
      <c r="A50" s="123" t="str">
        <f>VLOOKUP(E50,'LISTADO ATM'!$A$2:$C$895,3,0)</f>
        <v>DISTRITO NACIONAL</v>
      </c>
      <c r="B50" s="111">
        <v>335776978</v>
      </c>
      <c r="C50" s="103">
        <v>44228.09652777778</v>
      </c>
      <c r="D50" s="126" t="s">
        <v>2477</v>
      </c>
      <c r="E50" s="99">
        <v>409</v>
      </c>
      <c r="F50" s="84" t="str">
        <f>VLOOKUP(E50,VIP!$A$2:$O11487,2,0)</f>
        <v>DRBR409</v>
      </c>
      <c r="G50" s="98" t="str">
        <f>VLOOKUP(E50,'LISTADO ATM'!$A$2:$B$894,2,0)</f>
        <v xml:space="preserve">ATM Oficina Las Palmas de Herrera I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2466</v>
      </c>
      <c r="M50" s="105" t="s">
        <v>2473</v>
      </c>
      <c r="N50" s="104" t="s">
        <v>2481</v>
      </c>
      <c r="O50" s="126" t="s">
        <v>2482</v>
      </c>
      <c r="P50" s="129"/>
      <c r="Q50" s="105" t="s">
        <v>2466</v>
      </c>
    </row>
    <row r="51" spans="1:17" ht="18" x14ac:dyDescent="0.25">
      <c r="A51" s="123" t="str">
        <f>VLOOKUP(E51,'LISTADO ATM'!$A$2:$C$895,3,0)</f>
        <v>DISTRITO NACIONAL</v>
      </c>
      <c r="B51" s="111">
        <v>335776979</v>
      </c>
      <c r="C51" s="103">
        <v>44228.099305555559</v>
      </c>
      <c r="D51" s="123" t="s">
        <v>2189</v>
      </c>
      <c r="E51" s="99">
        <v>560</v>
      </c>
      <c r="F51" s="84" t="str">
        <f>VLOOKUP(E51,VIP!$A$2:$O11504,2,0)</f>
        <v>DRBR229</v>
      </c>
      <c r="G51" s="98" t="str">
        <f>VLOOKUP(E51,'LISTADO ATM'!$A$2:$B$894,2,0)</f>
        <v xml:space="preserve">ATM Junta Central Electoral </v>
      </c>
      <c r="H51" s="98" t="str">
        <f>VLOOKUP(E51,VIP!$A$2:$O16424,7,FALSE)</f>
        <v>Si</v>
      </c>
      <c r="I51" s="98" t="str">
        <f>VLOOKUP(E51,VIP!$A$2:$O8389,8,FALSE)</f>
        <v>Si</v>
      </c>
      <c r="J51" s="98" t="str">
        <f>VLOOKUP(E51,VIP!$A$2:$O8339,8,FALSE)</f>
        <v>Si</v>
      </c>
      <c r="K51" s="98" t="str">
        <f>VLOOKUP(E51,VIP!$A$2:$O11913,6,0)</f>
        <v>SI</v>
      </c>
      <c r="L51" s="106" t="s">
        <v>2254</v>
      </c>
      <c r="M51" s="105" t="s">
        <v>2473</v>
      </c>
      <c r="N51" s="104" t="s">
        <v>2481</v>
      </c>
      <c r="O51" s="123" t="s">
        <v>2483</v>
      </c>
      <c r="P51" s="105"/>
      <c r="Q51" s="105" t="s">
        <v>2254</v>
      </c>
    </row>
    <row r="52" spans="1:17" ht="18" x14ac:dyDescent="0.25">
      <c r="A52" s="123" t="str">
        <f>VLOOKUP(E52,'LISTADO ATM'!$A$2:$C$895,3,0)</f>
        <v>DISTRITO NACIONAL</v>
      </c>
      <c r="B52" s="130">
        <v>335776980</v>
      </c>
      <c r="C52" s="103">
        <v>44228.100694444445</v>
      </c>
      <c r="D52" s="123" t="s">
        <v>2189</v>
      </c>
      <c r="E52" s="99">
        <v>722</v>
      </c>
      <c r="F52" s="84" t="str">
        <f>VLOOKUP(E52,VIP!$A$2:$O11505,2,0)</f>
        <v>DRBR393</v>
      </c>
      <c r="G52" s="98" t="str">
        <f>VLOOKUP(E52,'LISTADO ATM'!$A$2:$B$894,2,0)</f>
        <v xml:space="preserve">ATM Oficina Charles de Gaulle III </v>
      </c>
      <c r="H52" s="98" t="str">
        <f>VLOOKUP(E52,VIP!$A$2:$O16425,7,FALSE)</f>
        <v>Si</v>
      </c>
      <c r="I52" s="98" t="str">
        <f>VLOOKUP(E52,VIP!$A$2:$O8390,8,FALSE)</f>
        <v>Si</v>
      </c>
      <c r="J52" s="98" t="str">
        <f>VLOOKUP(E52,VIP!$A$2:$O8340,8,FALSE)</f>
        <v>Si</v>
      </c>
      <c r="K52" s="98" t="str">
        <f>VLOOKUP(E52,VIP!$A$2:$O11914,6,0)</f>
        <v>SI</v>
      </c>
      <c r="L52" s="106" t="s">
        <v>2441</v>
      </c>
      <c r="M52" s="105" t="s">
        <v>2473</v>
      </c>
      <c r="N52" s="104" t="s">
        <v>2481</v>
      </c>
      <c r="O52" s="123" t="s">
        <v>2483</v>
      </c>
      <c r="P52" s="105"/>
      <c r="Q52" s="105" t="s">
        <v>2441</v>
      </c>
    </row>
    <row r="53" spans="1:17" ht="18" x14ac:dyDescent="0.25">
      <c r="A53" s="123" t="str">
        <f>VLOOKUP(E53,'LISTADO ATM'!$A$2:$C$895,3,0)</f>
        <v>DISTRITO NACIONAL</v>
      </c>
      <c r="B53" s="111">
        <v>335776981</v>
      </c>
      <c r="C53" s="103">
        <v>44228.102777777778</v>
      </c>
      <c r="D53" s="126" t="s">
        <v>2189</v>
      </c>
      <c r="E53" s="99">
        <v>769</v>
      </c>
      <c r="F53" s="84" t="str">
        <f>VLOOKUP(E53,VIP!$A$2:$O11540,2,0)</f>
        <v>DRBR769</v>
      </c>
      <c r="G53" s="98" t="str">
        <f>VLOOKUP(E53,'LISTADO ATM'!$A$2:$B$894,2,0)</f>
        <v>ATM UNP Pablo Mella Morales</v>
      </c>
      <c r="H53" s="98" t="str">
        <f>VLOOKUP(E53,VIP!$A$2:$O16460,7,FALSE)</f>
        <v>Si</v>
      </c>
      <c r="I53" s="98" t="str">
        <f>VLOOKUP(E53,VIP!$A$2:$O8425,8,FALSE)</f>
        <v>Si</v>
      </c>
      <c r="J53" s="98" t="str">
        <f>VLOOKUP(E53,VIP!$A$2:$O8375,8,FALSE)</f>
        <v>Si</v>
      </c>
      <c r="K53" s="98" t="str">
        <f>VLOOKUP(E53,VIP!$A$2:$O11949,6,0)</f>
        <v>NO</v>
      </c>
      <c r="L53" s="106" t="s">
        <v>2463</v>
      </c>
      <c r="M53" s="105" t="s">
        <v>2473</v>
      </c>
      <c r="N53" s="104" t="s">
        <v>2481</v>
      </c>
      <c r="O53" s="123" t="s">
        <v>2483</v>
      </c>
      <c r="P53" s="121"/>
      <c r="Q53" s="105" t="s">
        <v>2463</v>
      </c>
    </row>
    <row r="54" spans="1:17" ht="18" x14ac:dyDescent="0.25">
      <c r="A54" s="123" t="str">
        <f>VLOOKUP(E54,'LISTADO ATM'!$A$2:$C$895,3,0)</f>
        <v>DISTRITO NACIONAL</v>
      </c>
      <c r="B54" s="111">
        <v>335776982</v>
      </c>
      <c r="C54" s="103">
        <v>44228.104166666664</v>
      </c>
      <c r="D54" s="126" t="s">
        <v>2477</v>
      </c>
      <c r="E54" s="99">
        <v>813</v>
      </c>
      <c r="F54" s="84" t="str">
        <f>VLOOKUP(E54,VIP!$A$2:$O11496,2,0)</f>
        <v>DRBR815</v>
      </c>
      <c r="G54" s="98" t="str">
        <f>VLOOKUP(E54,'LISTADO ATM'!$A$2:$B$894,2,0)</f>
        <v>ATM Occidental Mall</v>
      </c>
      <c r="H54" s="98" t="str">
        <f>VLOOKUP(E54,VIP!$A$2:$O16416,7,FALSE)</f>
        <v>Si</v>
      </c>
      <c r="I54" s="98" t="str">
        <f>VLOOKUP(E54,VIP!$A$2:$O8381,8,FALSE)</f>
        <v>Si</v>
      </c>
      <c r="J54" s="98" t="str">
        <f>VLOOKUP(E54,VIP!$A$2:$O8331,8,FALSE)</f>
        <v>Si</v>
      </c>
      <c r="K54" s="98" t="str">
        <f>VLOOKUP(E54,VIP!$A$2:$O11905,6,0)</f>
        <v>NO</v>
      </c>
      <c r="L54" s="106" t="s">
        <v>2430</v>
      </c>
      <c r="M54" s="105" t="s">
        <v>2473</v>
      </c>
      <c r="N54" s="104" t="s">
        <v>2481</v>
      </c>
      <c r="O54" s="123" t="s">
        <v>2482</v>
      </c>
      <c r="P54" s="129"/>
      <c r="Q54" s="105" t="s">
        <v>2430</v>
      </c>
    </row>
    <row r="55" spans="1:17" ht="18" x14ac:dyDescent="0.25">
      <c r="A55" s="123" t="str">
        <f>VLOOKUP(E55,'LISTADO ATM'!$A$2:$C$895,3,0)</f>
        <v>NORTE</v>
      </c>
      <c r="B55" s="111">
        <v>335776983</v>
      </c>
      <c r="C55" s="103">
        <v>44228.106249999997</v>
      </c>
      <c r="D55" s="126" t="s">
        <v>2190</v>
      </c>
      <c r="E55" s="99">
        <v>853</v>
      </c>
      <c r="F55" s="84" t="str">
        <f>VLOOKUP(E55,VIP!$A$2:$O11509,2,0)</f>
        <v>DRBR853</v>
      </c>
      <c r="G55" s="98" t="str">
        <f>VLOOKUP(E55,'LISTADO ATM'!$A$2:$B$894,2,0)</f>
        <v xml:space="preserve">ATM Inversiones JF Group (Shell Canabacoa) </v>
      </c>
      <c r="H55" s="98" t="str">
        <f>VLOOKUP(E55,VIP!$A$2:$O16429,7,FALSE)</f>
        <v>Si</v>
      </c>
      <c r="I55" s="98" t="str">
        <f>VLOOKUP(E55,VIP!$A$2:$O8394,8,FALSE)</f>
        <v>Si</v>
      </c>
      <c r="J55" s="98" t="str">
        <f>VLOOKUP(E55,VIP!$A$2:$O8344,8,FALSE)</f>
        <v>Si</v>
      </c>
      <c r="K55" s="98" t="str">
        <f>VLOOKUP(E55,VIP!$A$2:$O11918,6,0)</f>
        <v>NO</v>
      </c>
      <c r="L55" s="106" t="s">
        <v>2254</v>
      </c>
      <c r="M55" s="105" t="s">
        <v>2473</v>
      </c>
      <c r="N55" s="104" t="s">
        <v>2481</v>
      </c>
      <c r="O55" s="123" t="s">
        <v>2490</v>
      </c>
      <c r="P55" s="125"/>
      <c r="Q55" s="105" t="s">
        <v>2254</v>
      </c>
    </row>
    <row r="56" spans="1:17" ht="18" x14ac:dyDescent="0.25">
      <c r="A56" s="123" t="str">
        <f>VLOOKUP(E56,'LISTADO ATM'!$A$2:$C$895,3,0)</f>
        <v>NORTE</v>
      </c>
      <c r="B56" s="111">
        <v>335776984</v>
      </c>
      <c r="C56" s="103">
        <v>44228.111111111109</v>
      </c>
      <c r="D56" s="126" t="s">
        <v>2494</v>
      </c>
      <c r="E56" s="99">
        <v>774</v>
      </c>
      <c r="F56" s="84" t="str">
        <f>VLOOKUP(E56,VIP!$A$2:$O11488,2,0)</f>
        <v>DRBR061</v>
      </c>
      <c r="G56" s="98" t="str">
        <f>VLOOKUP(E56,'LISTADO ATM'!$A$2:$B$894,2,0)</f>
        <v xml:space="preserve">ATM Oficina Montecristi </v>
      </c>
      <c r="H56" s="98" t="str">
        <f>VLOOKUP(E56,VIP!$A$2:$O16408,7,FALSE)</f>
        <v>Si</v>
      </c>
      <c r="I56" s="98" t="str">
        <f>VLOOKUP(E56,VIP!$A$2:$O8373,8,FALSE)</f>
        <v>Si</v>
      </c>
      <c r="J56" s="98" t="str">
        <f>VLOOKUP(E56,VIP!$A$2:$O8323,8,FALSE)</f>
        <v>Si</v>
      </c>
      <c r="K56" s="98" t="str">
        <f>VLOOKUP(E56,VIP!$A$2:$O11897,6,0)</f>
        <v>NO</v>
      </c>
      <c r="L56" s="106" t="s">
        <v>2430</v>
      </c>
      <c r="M56" s="105" t="s">
        <v>2473</v>
      </c>
      <c r="N56" s="104" t="s">
        <v>2481</v>
      </c>
      <c r="O56" s="123" t="s">
        <v>2495</v>
      </c>
      <c r="P56" s="129"/>
      <c r="Q56" s="105" t="s">
        <v>2430</v>
      </c>
    </row>
    <row r="57" spans="1:17" ht="18" x14ac:dyDescent="0.25">
      <c r="A57" s="123" t="str">
        <f>VLOOKUP(E57,'LISTADO ATM'!$A$2:$C$895,3,0)</f>
        <v>DISTRITO NACIONAL</v>
      </c>
      <c r="B57" s="111">
        <v>335776985</v>
      </c>
      <c r="C57" s="103">
        <v>44228.116666666669</v>
      </c>
      <c r="D57" s="126" t="s">
        <v>2477</v>
      </c>
      <c r="E57" s="99">
        <v>23</v>
      </c>
      <c r="F57" s="84" t="str">
        <f>VLOOKUP(E57,VIP!$A$2:$O11485,2,0)</f>
        <v>DRBR023</v>
      </c>
      <c r="G57" s="98" t="str">
        <f>VLOOKUP(E57,'LISTADO ATM'!$A$2:$B$894,2,0)</f>
        <v xml:space="preserve">ATM Oficina México </v>
      </c>
      <c r="H57" s="98" t="str">
        <f>VLOOKUP(E57,VIP!$A$2:$O16405,7,FALSE)</f>
        <v>Si</v>
      </c>
      <c r="I57" s="98" t="str">
        <f>VLOOKUP(E57,VIP!$A$2:$O8370,8,FALSE)</f>
        <v>Si</v>
      </c>
      <c r="J57" s="98" t="str">
        <f>VLOOKUP(E57,VIP!$A$2:$O8320,8,FALSE)</f>
        <v>Si</v>
      </c>
      <c r="K57" s="98" t="str">
        <f>VLOOKUP(E57,VIP!$A$2:$O11894,6,0)</f>
        <v>NO</v>
      </c>
      <c r="L57" s="106" t="s">
        <v>2430</v>
      </c>
      <c r="M57" s="105" t="s">
        <v>2473</v>
      </c>
      <c r="N57" s="104" t="s">
        <v>2481</v>
      </c>
      <c r="O57" s="123" t="s">
        <v>2482</v>
      </c>
      <c r="P57" s="126"/>
      <c r="Q57" s="105" t="s">
        <v>2430</v>
      </c>
    </row>
    <row r="58" spans="1:17" ht="18" x14ac:dyDescent="0.25">
      <c r="A58" s="123" t="str">
        <f>VLOOKUP(E58,'LISTADO ATM'!$A$2:$C$895,3,0)</f>
        <v>DISTRITO NACIONAL</v>
      </c>
      <c r="B58" s="111">
        <v>335776986</v>
      </c>
      <c r="C58" s="103">
        <v>44228.118750000001</v>
      </c>
      <c r="D58" s="126" t="s">
        <v>2477</v>
      </c>
      <c r="E58" s="99">
        <v>85</v>
      </c>
      <c r="F58" s="84" t="str">
        <f>VLOOKUP(E58,VIP!$A$2:$O11481,2,0)</f>
        <v>DRBR085</v>
      </c>
      <c r="G58" s="98" t="str">
        <f>VLOOKUP(E58,'LISTADO ATM'!$A$2:$B$894,2,0)</f>
        <v xml:space="preserve">ATM Oficina San Isidro (Fuerza Aérea) </v>
      </c>
      <c r="H58" s="98" t="str">
        <f>VLOOKUP(E58,VIP!$A$2:$O16401,7,FALSE)</f>
        <v>Si</v>
      </c>
      <c r="I58" s="98" t="str">
        <f>VLOOKUP(E58,VIP!$A$2:$O8366,8,FALSE)</f>
        <v>Si</v>
      </c>
      <c r="J58" s="98" t="str">
        <f>VLOOKUP(E58,VIP!$A$2:$O8316,8,FALSE)</f>
        <v>Si</v>
      </c>
      <c r="K58" s="98" t="str">
        <f>VLOOKUP(E58,VIP!$A$2:$O11890,6,0)</f>
        <v>NO</v>
      </c>
      <c r="L58" s="106" t="s">
        <v>2430</v>
      </c>
      <c r="M58" s="105" t="s">
        <v>2473</v>
      </c>
      <c r="N58" s="104" t="s">
        <v>2481</v>
      </c>
      <c r="O58" s="123" t="s">
        <v>2482</v>
      </c>
      <c r="P58" s="125"/>
      <c r="Q58" s="105" t="s">
        <v>2430</v>
      </c>
    </row>
    <row r="59" spans="1:17" ht="18" x14ac:dyDescent="0.25">
      <c r="A59" s="123" t="str">
        <f>VLOOKUP(E59,'LISTADO ATM'!$A$2:$C$895,3,0)</f>
        <v>NORTE</v>
      </c>
      <c r="B59" s="111">
        <v>335776987</v>
      </c>
      <c r="C59" s="103">
        <v>44228.120138888888</v>
      </c>
      <c r="D59" s="126" t="s">
        <v>2498</v>
      </c>
      <c r="E59" s="99">
        <v>88</v>
      </c>
      <c r="F59" s="84" t="str">
        <f>VLOOKUP(E59,VIP!$A$2:$O11494,2,0)</f>
        <v>DRBR088</v>
      </c>
      <c r="G59" s="98" t="str">
        <f>VLOOKUP(E59,'LISTADO ATM'!$A$2:$B$894,2,0)</f>
        <v xml:space="preserve">ATM S/M La Fuente (Santiago) </v>
      </c>
      <c r="H59" s="98" t="str">
        <f>VLOOKUP(E59,VIP!$A$2:$O16414,7,FALSE)</f>
        <v>Si</v>
      </c>
      <c r="I59" s="98" t="str">
        <f>VLOOKUP(E59,VIP!$A$2:$O8379,8,FALSE)</f>
        <v>Si</v>
      </c>
      <c r="J59" s="98" t="str">
        <f>VLOOKUP(E59,VIP!$A$2:$O8329,8,FALSE)</f>
        <v>Si</v>
      </c>
      <c r="K59" s="98" t="str">
        <f>VLOOKUP(E59,VIP!$A$2:$O11903,6,0)</f>
        <v>NO</v>
      </c>
      <c r="L59" s="106" t="s">
        <v>2430</v>
      </c>
      <c r="M59" s="105" t="s">
        <v>2473</v>
      </c>
      <c r="N59" s="104" t="s">
        <v>2481</v>
      </c>
      <c r="O59" s="123" t="s">
        <v>2499</v>
      </c>
      <c r="P59" s="129"/>
      <c r="Q59" s="105" t="s">
        <v>2430</v>
      </c>
    </row>
    <row r="60" spans="1:17" ht="18" x14ac:dyDescent="0.25">
      <c r="A60" s="123" t="str">
        <f>VLOOKUP(E60,'LISTADO ATM'!$A$2:$C$895,3,0)</f>
        <v>ESTE</v>
      </c>
      <c r="B60" s="111">
        <v>335776988</v>
      </c>
      <c r="C60" s="103">
        <v>44228.122916666667</v>
      </c>
      <c r="D60" s="123" t="s">
        <v>2477</v>
      </c>
      <c r="E60" s="99">
        <v>111</v>
      </c>
      <c r="F60" s="84" t="str">
        <f>VLOOKUP(E60,VIP!$A$2:$O11504,2,0)</f>
        <v>DRBR111</v>
      </c>
      <c r="G60" s="98" t="str">
        <f>VLOOKUP(E60,'LISTADO ATM'!$A$2:$B$894,2,0)</f>
        <v xml:space="preserve">ATM Oficina San Pedro </v>
      </c>
      <c r="H60" s="98" t="str">
        <f>VLOOKUP(E60,VIP!$A$2:$O16424,7,FALSE)</f>
        <v>Si</v>
      </c>
      <c r="I60" s="98" t="str">
        <f>VLOOKUP(E60,VIP!$A$2:$O8389,8,FALSE)</f>
        <v>Si</v>
      </c>
      <c r="J60" s="98" t="str">
        <f>VLOOKUP(E60,VIP!$A$2:$O8339,8,FALSE)</f>
        <v>Si</v>
      </c>
      <c r="K60" s="98" t="str">
        <f>VLOOKUP(E60,VIP!$A$2:$O11913,6,0)</f>
        <v>SI</v>
      </c>
      <c r="L60" s="106" t="s">
        <v>2466</v>
      </c>
      <c r="M60" s="105" t="s">
        <v>2473</v>
      </c>
      <c r="N60" s="104" t="s">
        <v>2481</v>
      </c>
      <c r="O60" s="123" t="s">
        <v>2482</v>
      </c>
      <c r="P60" s="129"/>
      <c r="Q60" s="105" t="s">
        <v>2466</v>
      </c>
    </row>
    <row r="61" spans="1:17" ht="18" x14ac:dyDescent="0.25">
      <c r="A61" s="123" t="str">
        <f>VLOOKUP(E61,'LISTADO ATM'!$A$2:$C$895,3,0)</f>
        <v>NORTE</v>
      </c>
      <c r="B61" s="111">
        <v>335776989</v>
      </c>
      <c r="C61" s="103">
        <v>44228.125</v>
      </c>
      <c r="D61" s="123" t="s">
        <v>2494</v>
      </c>
      <c r="E61" s="99">
        <v>119</v>
      </c>
      <c r="F61" s="84" t="str">
        <f>VLOOKUP(E61,VIP!$A$2:$O11490,2,0)</f>
        <v>DRBR119</v>
      </c>
      <c r="G61" s="98" t="str">
        <f>VLOOKUP(E61,'LISTADO ATM'!$A$2:$B$894,2,0)</f>
        <v>ATM Oficina La Barranquita</v>
      </c>
      <c r="H61" s="98" t="str">
        <f>VLOOKUP(E61,VIP!$A$2:$O16410,7,FALSE)</f>
        <v>N/A</v>
      </c>
      <c r="I61" s="98" t="str">
        <f>VLOOKUP(E61,VIP!$A$2:$O8375,8,FALSE)</f>
        <v>N/A</v>
      </c>
      <c r="J61" s="98" t="str">
        <f>VLOOKUP(E61,VIP!$A$2:$O8325,8,FALSE)</f>
        <v>N/A</v>
      </c>
      <c r="K61" s="98" t="str">
        <f>VLOOKUP(E61,VIP!$A$2:$O11899,6,0)</f>
        <v>N/A</v>
      </c>
      <c r="L61" s="106" t="s">
        <v>2430</v>
      </c>
      <c r="M61" s="105" t="s">
        <v>2473</v>
      </c>
      <c r="N61" s="104" t="s">
        <v>2481</v>
      </c>
      <c r="O61" s="123" t="s">
        <v>2495</v>
      </c>
      <c r="P61" s="126"/>
      <c r="Q61" s="105" t="s">
        <v>2430</v>
      </c>
    </row>
    <row r="62" spans="1:17" ht="18" x14ac:dyDescent="0.25">
      <c r="A62" s="123" t="str">
        <f>VLOOKUP(E62,'LISTADO ATM'!$A$2:$C$895,3,0)</f>
        <v>DISTRITO NACIONAL</v>
      </c>
      <c r="B62" s="111">
        <v>335776990</v>
      </c>
      <c r="C62" s="103">
        <v>44228.126388888886</v>
      </c>
      <c r="D62" s="123" t="s">
        <v>2477</v>
      </c>
      <c r="E62" s="99">
        <v>325</v>
      </c>
      <c r="F62" s="84" t="str">
        <f>VLOOKUP(E62,VIP!$A$2:$O11492,2,0)</f>
        <v>DRBR325</v>
      </c>
      <c r="G62" s="98" t="str">
        <f>VLOOKUP(E62,'LISTADO ATM'!$A$2:$B$894,2,0)</f>
        <v>ATM Casa Edwin</v>
      </c>
      <c r="H62" s="98" t="str">
        <f>VLOOKUP(E62,VIP!$A$2:$O16412,7,FALSE)</f>
        <v>Si</v>
      </c>
      <c r="I62" s="98" t="str">
        <f>VLOOKUP(E62,VIP!$A$2:$O8377,8,FALSE)</f>
        <v>Si</v>
      </c>
      <c r="J62" s="98" t="str">
        <f>VLOOKUP(E62,VIP!$A$2:$O8327,8,FALSE)</f>
        <v>Si</v>
      </c>
      <c r="K62" s="98" t="str">
        <f>VLOOKUP(E62,VIP!$A$2:$O11901,6,0)</f>
        <v>NO</v>
      </c>
      <c r="L62" s="106" t="s">
        <v>2430</v>
      </c>
      <c r="M62" s="105" t="s">
        <v>2473</v>
      </c>
      <c r="N62" s="104" t="s">
        <v>2481</v>
      </c>
      <c r="O62" s="123" t="s">
        <v>2482</v>
      </c>
      <c r="P62" s="125"/>
      <c r="Q62" s="105" t="s">
        <v>2430</v>
      </c>
    </row>
    <row r="63" spans="1:17" ht="18" x14ac:dyDescent="0.25">
      <c r="A63" s="123" t="str">
        <f>VLOOKUP(E63,'LISTADO ATM'!$A$2:$C$895,3,0)</f>
        <v>NORTE</v>
      </c>
      <c r="B63" s="111">
        <v>335776991</v>
      </c>
      <c r="C63" s="103">
        <v>44228.12777777778</v>
      </c>
      <c r="D63" s="126" t="s">
        <v>2498</v>
      </c>
      <c r="E63" s="99">
        <v>136</v>
      </c>
      <c r="F63" s="84" t="str">
        <f>VLOOKUP(E63,VIP!$A$2:$O11498,2,0)</f>
        <v>DRBR136</v>
      </c>
      <c r="G63" s="98" t="str">
        <f>VLOOKUP(E63,'LISTADO ATM'!$A$2:$B$894,2,0)</f>
        <v>ATM S/M Xtra (Santiago)</v>
      </c>
      <c r="H63" s="98" t="str">
        <f>VLOOKUP(E63,VIP!$A$2:$O16418,7,FALSE)</f>
        <v>Si</v>
      </c>
      <c r="I63" s="98" t="str">
        <f>VLOOKUP(E63,VIP!$A$2:$O8383,8,FALSE)</f>
        <v>Si</v>
      </c>
      <c r="J63" s="98" t="str">
        <f>VLOOKUP(E63,VIP!$A$2:$O8333,8,FALSE)</f>
        <v>Si</v>
      </c>
      <c r="K63" s="98" t="str">
        <f>VLOOKUP(E63,VIP!$A$2:$O11907,6,0)</f>
        <v>NO</v>
      </c>
      <c r="L63" s="106" t="s">
        <v>2430</v>
      </c>
      <c r="M63" s="105" t="s">
        <v>2473</v>
      </c>
      <c r="N63" s="104" t="s">
        <v>2481</v>
      </c>
      <c r="O63" s="123" t="s">
        <v>2499</v>
      </c>
      <c r="P63" s="129"/>
      <c r="Q63" s="105" t="s">
        <v>2430</v>
      </c>
    </row>
    <row r="64" spans="1:17" ht="18" x14ac:dyDescent="0.25">
      <c r="A64" s="123" t="str">
        <f>VLOOKUP(E64,'LISTADO ATM'!$A$2:$C$895,3,0)</f>
        <v>NORTE</v>
      </c>
      <c r="B64" s="111">
        <v>335776992</v>
      </c>
      <c r="C64" s="103">
        <v>44228.129166666666</v>
      </c>
      <c r="D64" s="126" t="s">
        <v>2494</v>
      </c>
      <c r="E64" s="99">
        <v>144</v>
      </c>
      <c r="F64" s="84" t="str">
        <f>VLOOKUP(E64,VIP!$A$2:$O11510,2,0)</f>
        <v>DRBR144</v>
      </c>
      <c r="G64" s="98" t="str">
        <f>VLOOKUP(E64,'LISTADO ATM'!$A$2:$B$894,2,0)</f>
        <v xml:space="preserve">ATM Oficina Villa Altagracia </v>
      </c>
      <c r="H64" s="98" t="str">
        <f>VLOOKUP(E64,VIP!$A$2:$O16430,7,FALSE)</f>
        <v>Si</v>
      </c>
      <c r="I64" s="98" t="str">
        <f>VLOOKUP(E64,VIP!$A$2:$O8395,8,FALSE)</f>
        <v>Si</v>
      </c>
      <c r="J64" s="98" t="str">
        <f>VLOOKUP(E64,VIP!$A$2:$O8345,8,FALSE)</f>
        <v>Si</v>
      </c>
      <c r="K64" s="98" t="str">
        <f>VLOOKUP(E64,VIP!$A$2:$O11919,6,0)</f>
        <v>SI</v>
      </c>
      <c r="L64" s="106" t="s">
        <v>2430</v>
      </c>
      <c r="M64" s="105" t="s">
        <v>2473</v>
      </c>
      <c r="N64" s="104" t="s">
        <v>2481</v>
      </c>
      <c r="O64" s="123" t="s">
        <v>2495</v>
      </c>
      <c r="P64" s="129"/>
      <c r="Q64" s="105" t="s">
        <v>2430</v>
      </c>
    </row>
    <row r="65" spans="1:18" ht="18" x14ac:dyDescent="0.25">
      <c r="A65" s="123" t="str">
        <f>VLOOKUP(E65,'LISTADO ATM'!$A$2:$C$895,3,0)</f>
        <v>DISTRITO NACIONAL</v>
      </c>
      <c r="B65" s="111">
        <v>335776993</v>
      </c>
      <c r="C65" s="103">
        <v>44228.131249999999</v>
      </c>
      <c r="D65" s="123" t="s">
        <v>2477</v>
      </c>
      <c r="E65" s="99">
        <v>183</v>
      </c>
      <c r="F65" s="84" t="str">
        <f>VLOOKUP(E65,VIP!$A$2:$O11478,2,0)</f>
        <v>DRBR183</v>
      </c>
      <c r="G65" s="98" t="str">
        <f>VLOOKUP(E65,'LISTADO ATM'!$A$2:$B$894,2,0)</f>
        <v>ATM Estación Nativa Km. 22 Aut. Duarte.</v>
      </c>
      <c r="H65" s="98" t="str">
        <f>VLOOKUP(E65,VIP!$A$2:$O16398,7,FALSE)</f>
        <v>N/A</v>
      </c>
      <c r="I65" s="98" t="str">
        <f>VLOOKUP(E65,VIP!$A$2:$O8363,8,FALSE)</f>
        <v>N/A</v>
      </c>
      <c r="J65" s="98" t="str">
        <f>VLOOKUP(E65,VIP!$A$2:$O8313,8,FALSE)</f>
        <v>N/A</v>
      </c>
      <c r="K65" s="98" t="str">
        <f>VLOOKUP(E65,VIP!$A$2:$O11887,6,0)</f>
        <v>N/A</v>
      </c>
      <c r="L65" s="106" t="s">
        <v>2430</v>
      </c>
      <c r="M65" s="105" t="s">
        <v>2473</v>
      </c>
      <c r="N65" s="104" t="s">
        <v>2481</v>
      </c>
      <c r="O65" s="123" t="s">
        <v>2482</v>
      </c>
      <c r="P65" s="129"/>
      <c r="Q65" s="105" t="s">
        <v>2430</v>
      </c>
    </row>
    <row r="66" spans="1:18" ht="18" x14ac:dyDescent="0.25">
      <c r="A66" s="123" t="str">
        <f>VLOOKUP(E66,'LISTADO ATM'!$A$2:$C$895,3,0)</f>
        <v>DISTRITO NACIONAL</v>
      </c>
      <c r="B66" s="111">
        <v>335776994</v>
      </c>
      <c r="C66" s="103">
        <v>44228.133333333331</v>
      </c>
      <c r="D66" s="126" t="s">
        <v>2494</v>
      </c>
      <c r="E66" s="99">
        <v>231</v>
      </c>
      <c r="F66" s="84" t="str">
        <f>VLOOKUP(E66,VIP!$A$2:$O11516,2,0)</f>
        <v>DRBR231</v>
      </c>
      <c r="G66" s="98" t="str">
        <f>VLOOKUP(E66,'LISTADO ATM'!$A$2:$B$894,2,0)</f>
        <v xml:space="preserve">ATM Oficina Zona Oriental </v>
      </c>
      <c r="H66" s="98" t="str">
        <f>VLOOKUP(E66,VIP!$A$2:$O16436,7,FALSE)</f>
        <v>Si</v>
      </c>
      <c r="I66" s="98" t="str">
        <f>VLOOKUP(E66,VIP!$A$2:$O8401,8,FALSE)</f>
        <v>Si</v>
      </c>
      <c r="J66" s="98" t="str">
        <f>VLOOKUP(E66,VIP!$A$2:$O8351,8,FALSE)</f>
        <v>Si</v>
      </c>
      <c r="K66" s="98" t="str">
        <f>VLOOKUP(E66,VIP!$A$2:$O11925,6,0)</f>
        <v>SI</v>
      </c>
      <c r="L66" s="106" t="s">
        <v>2430</v>
      </c>
      <c r="M66" s="105" t="s">
        <v>2473</v>
      </c>
      <c r="N66" s="104" t="s">
        <v>2481</v>
      </c>
      <c r="O66" s="123" t="s">
        <v>2495</v>
      </c>
      <c r="P66" s="126"/>
      <c r="Q66" s="105" t="s">
        <v>2430</v>
      </c>
    </row>
    <row r="67" spans="1:18" ht="18" x14ac:dyDescent="0.25">
      <c r="A67" s="123" t="str">
        <f>VLOOKUP(E67,'LISTADO ATM'!$A$2:$C$895,3,0)</f>
        <v>SUR</v>
      </c>
      <c r="B67" s="111">
        <v>335776995</v>
      </c>
      <c r="C67" s="103">
        <v>44228.134722222225</v>
      </c>
      <c r="D67" s="123" t="s">
        <v>2477</v>
      </c>
      <c r="E67" s="99">
        <v>249</v>
      </c>
      <c r="F67" s="84" t="str">
        <f>VLOOKUP(E67,VIP!$A$2:$O11482,2,0)</f>
        <v>DRBR249</v>
      </c>
      <c r="G67" s="98" t="str">
        <f>VLOOKUP(E67,'LISTADO ATM'!$A$2:$B$894,2,0)</f>
        <v xml:space="preserve">ATM Banco Agrícola Neiba </v>
      </c>
      <c r="H67" s="98" t="str">
        <f>VLOOKUP(E67,VIP!$A$2:$O16402,7,FALSE)</f>
        <v>Si</v>
      </c>
      <c r="I67" s="98" t="str">
        <f>VLOOKUP(E67,VIP!$A$2:$O8367,8,FALSE)</f>
        <v>Si</v>
      </c>
      <c r="J67" s="98" t="str">
        <f>VLOOKUP(E67,VIP!$A$2:$O8317,8,FALSE)</f>
        <v>Si</v>
      </c>
      <c r="K67" s="98" t="str">
        <f>VLOOKUP(E67,VIP!$A$2:$O11891,6,0)</f>
        <v>NO</v>
      </c>
      <c r="L67" s="106" t="s">
        <v>2430</v>
      </c>
      <c r="M67" s="105" t="s">
        <v>2473</v>
      </c>
      <c r="N67" s="104" t="s">
        <v>2481</v>
      </c>
      <c r="O67" s="123" t="s">
        <v>2482</v>
      </c>
      <c r="P67" s="129"/>
      <c r="Q67" s="105" t="s">
        <v>2430</v>
      </c>
      <c r="R67" s="128"/>
    </row>
    <row r="68" spans="1:18" ht="18" x14ac:dyDescent="0.25">
      <c r="A68" s="123" t="str">
        <f>VLOOKUP(E68,'LISTADO ATM'!$A$2:$C$895,3,0)</f>
        <v>NORTE</v>
      </c>
      <c r="B68" s="111">
        <v>335776996</v>
      </c>
      <c r="C68" s="103">
        <v>44228.136805555558</v>
      </c>
      <c r="D68" s="123" t="s">
        <v>2498</v>
      </c>
      <c r="E68" s="99">
        <v>291</v>
      </c>
      <c r="F68" s="84" t="str">
        <f>VLOOKUP(E68,VIP!$A$2:$O11479,2,0)</f>
        <v>DRBR291</v>
      </c>
      <c r="G68" s="98" t="str">
        <f>VLOOKUP(E68,'LISTADO ATM'!$A$2:$B$894,2,0)</f>
        <v xml:space="preserve">ATM S/M Jumbo Las Colinas </v>
      </c>
      <c r="H68" s="98" t="str">
        <f>VLOOKUP(E68,VIP!$A$2:$O16399,7,FALSE)</f>
        <v>Si</v>
      </c>
      <c r="I68" s="98" t="str">
        <f>VLOOKUP(E68,VIP!$A$2:$O8364,8,FALSE)</f>
        <v>Si</v>
      </c>
      <c r="J68" s="98" t="str">
        <f>VLOOKUP(E68,VIP!$A$2:$O8314,8,FALSE)</f>
        <v>Si</v>
      </c>
      <c r="K68" s="98" t="str">
        <f>VLOOKUP(E68,VIP!$A$2:$O11888,6,0)</f>
        <v>NO</v>
      </c>
      <c r="L68" s="106" t="s">
        <v>2430</v>
      </c>
      <c r="M68" s="105" t="s">
        <v>2473</v>
      </c>
      <c r="N68" s="104" t="s">
        <v>2481</v>
      </c>
      <c r="O68" s="123" t="s">
        <v>2499</v>
      </c>
      <c r="P68" s="129"/>
      <c r="Q68" s="105" t="s">
        <v>2430</v>
      </c>
    </row>
    <row r="69" spans="1:18" ht="18" x14ac:dyDescent="0.25">
      <c r="A69" s="123" t="str">
        <f>VLOOKUP(E69,'LISTADO ATM'!$A$2:$C$895,3,0)</f>
        <v>ESTE</v>
      </c>
      <c r="B69" s="111">
        <v>335776997</v>
      </c>
      <c r="C69" s="103">
        <v>44228.13958333333</v>
      </c>
      <c r="D69" s="123" t="s">
        <v>2477</v>
      </c>
      <c r="E69" s="99">
        <v>345</v>
      </c>
      <c r="F69" s="84" t="e">
        <f>VLOOKUP(E69,VIP!$A$2:$O11495,2,0)</f>
        <v>#N/A</v>
      </c>
      <c r="G69" s="98" t="str">
        <f>VLOOKUP(E69,'LISTADO ATM'!$A$2:$B$894,2,0)</f>
        <v>ATM Oficina Yamasá  II</v>
      </c>
      <c r="H69" s="98" t="e">
        <f>VLOOKUP(E69,VIP!$A$2:$O16415,7,FALSE)</f>
        <v>#N/A</v>
      </c>
      <c r="I69" s="98" t="e">
        <f>VLOOKUP(E69,VIP!$A$2:$O8380,8,FALSE)</f>
        <v>#N/A</v>
      </c>
      <c r="J69" s="98" t="e">
        <f>VLOOKUP(E69,VIP!$A$2:$O8330,8,FALSE)</f>
        <v>#N/A</v>
      </c>
      <c r="K69" s="98" t="e">
        <f>VLOOKUP(E69,VIP!$A$2:$O11904,6,0)</f>
        <v>#N/A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26"/>
      <c r="Q69" s="105" t="s">
        <v>2430</v>
      </c>
    </row>
    <row r="70" spans="1:18" ht="18" x14ac:dyDescent="0.25">
      <c r="A70" s="123" t="str">
        <f>VLOOKUP(E70,'LISTADO ATM'!$A$2:$C$895,3,0)</f>
        <v>DISTRITO NACIONAL</v>
      </c>
      <c r="B70" s="111">
        <v>335776998</v>
      </c>
      <c r="C70" s="103">
        <v>44228.14166666667</v>
      </c>
      <c r="D70" s="123" t="s">
        <v>2477</v>
      </c>
      <c r="E70" s="99">
        <v>347</v>
      </c>
      <c r="F70" s="84" t="str">
        <f>VLOOKUP(E70,VIP!$A$2:$O11480,2,0)</f>
        <v>DRBR347</v>
      </c>
      <c r="G70" s="98" t="str">
        <f>VLOOKUP(E70,'LISTADO ATM'!$A$2:$B$894,2,0)</f>
        <v>ATM Patio de Colombia</v>
      </c>
      <c r="H70" s="98" t="str">
        <f>VLOOKUP(E70,VIP!$A$2:$O16400,7,FALSE)</f>
        <v>N/A</v>
      </c>
      <c r="I70" s="98" t="str">
        <f>VLOOKUP(E70,VIP!$A$2:$O8365,8,FALSE)</f>
        <v>N/A</v>
      </c>
      <c r="J70" s="98" t="str">
        <f>VLOOKUP(E70,VIP!$A$2:$O8315,8,FALSE)</f>
        <v>N/A</v>
      </c>
      <c r="K70" s="98" t="str">
        <f>VLOOKUP(E70,VIP!$A$2:$O11889,6,0)</f>
        <v>N/A</v>
      </c>
      <c r="L70" s="106" t="s">
        <v>2430</v>
      </c>
      <c r="M70" s="105" t="s">
        <v>2473</v>
      </c>
      <c r="N70" s="104" t="s">
        <v>2481</v>
      </c>
      <c r="O70" s="123" t="s">
        <v>2482</v>
      </c>
      <c r="P70" s="129"/>
      <c r="Q70" s="105" t="s">
        <v>2430</v>
      </c>
    </row>
    <row r="71" spans="1:18" ht="18" x14ac:dyDescent="0.25">
      <c r="A71" s="123" t="str">
        <f>VLOOKUP(E71,'LISTADO ATM'!$A$2:$C$895,3,0)</f>
        <v>DISTRITO NACIONAL</v>
      </c>
      <c r="B71" s="111">
        <v>335776999</v>
      </c>
      <c r="C71" s="103">
        <v>44228.143055555556</v>
      </c>
      <c r="D71" s="123" t="s">
        <v>2477</v>
      </c>
      <c r="E71" s="99">
        <v>377</v>
      </c>
      <c r="F71" s="84" t="str">
        <f>VLOOKUP(E71,VIP!$A$2:$O11475,2,0)</f>
        <v>DRBR377</v>
      </c>
      <c r="G71" s="98" t="str">
        <f>VLOOKUP(E71,'LISTADO ATM'!$A$2:$B$894,2,0)</f>
        <v>ATM Estación del Metro Eduardo Brito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06" t="s">
        <v>2430</v>
      </c>
      <c r="M71" s="105" t="s">
        <v>2473</v>
      </c>
      <c r="N71" s="104" t="s">
        <v>2481</v>
      </c>
      <c r="O71" s="123" t="s">
        <v>2482</v>
      </c>
      <c r="P71" s="126"/>
      <c r="Q71" s="105" t="s">
        <v>2430</v>
      </c>
    </row>
    <row r="72" spans="1:18" ht="18" x14ac:dyDescent="0.25">
      <c r="A72" s="123" t="str">
        <f>VLOOKUP(E72,'LISTADO ATM'!$A$2:$C$895,3,0)</f>
        <v>NORTE</v>
      </c>
      <c r="B72" s="111">
        <v>335777000</v>
      </c>
      <c r="C72" s="103">
        <v>44228.144444444442</v>
      </c>
      <c r="D72" s="123" t="s">
        <v>2498</v>
      </c>
      <c r="E72" s="99">
        <v>383</v>
      </c>
      <c r="F72" s="84" t="str">
        <f>VLOOKUP(E72,VIP!$A$2:$O11472,2,0)</f>
        <v>DRBR383</v>
      </c>
      <c r="G72" s="98" t="str">
        <f>VLOOKUP(E72,'LISTADO ATM'!$A$2:$B$894,2,0)</f>
        <v>ATM S/M Daniel (Dajabón)</v>
      </c>
      <c r="H72" s="98" t="str">
        <f>VLOOKUP(E72,VIP!$A$2:$O16392,7,FALSE)</f>
        <v>N/A</v>
      </c>
      <c r="I72" s="98" t="str">
        <f>VLOOKUP(E72,VIP!$A$2:$O8357,8,FALSE)</f>
        <v>N/A</v>
      </c>
      <c r="J72" s="98" t="str">
        <f>VLOOKUP(E72,VIP!$A$2:$O8307,8,FALSE)</f>
        <v>N/A</v>
      </c>
      <c r="K72" s="98" t="str">
        <f>VLOOKUP(E72,VIP!$A$2:$O11881,6,0)</f>
        <v>N/A</v>
      </c>
      <c r="L72" s="106" t="s">
        <v>2430</v>
      </c>
      <c r="M72" s="105" t="s">
        <v>2473</v>
      </c>
      <c r="N72" s="104" t="s">
        <v>2481</v>
      </c>
      <c r="O72" s="123" t="s">
        <v>2499</v>
      </c>
      <c r="P72" s="126"/>
      <c r="Q72" s="105" t="s">
        <v>2430</v>
      </c>
    </row>
    <row r="73" spans="1:18" ht="18" x14ac:dyDescent="0.25">
      <c r="A73" s="123" t="str">
        <f>VLOOKUP(E73,'LISTADO ATM'!$A$2:$C$895,3,0)</f>
        <v>DISTRITO NACIONAL</v>
      </c>
      <c r="B73" s="111">
        <v>335777001</v>
      </c>
      <c r="C73" s="103">
        <v>44228.146527777775</v>
      </c>
      <c r="D73" s="123" t="s">
        <v>2477</v>
      </c>
      <c r="E73" s="99">
        <v>407</v>
      </c>
      <c r="F73" s="84" t="str">
        <f>VLOOKUP(E73,VIP!$A$2:$O11483,2,0)</f>
        <v>DRBR407</v>
      </c>
      <c r="G73" s="98" t="str">
        <f>VLOOKUP(E73,'LISTADO ATM'!$A$2:$B$894,2,0)</f>
        <v xml:space="preserve">ATM Multicentro La Sirena Villa Mella </v>
      </c>
      <c r="H73" s="98" t="str">
        <f>VLOOKUP(E73,VIP!$A$2:$O16403,7,FALSE)</f>
        <v>Si</v>
      </c>
      <c r="I73" s="98" t="str">
        <f>VLOOKUP(E73,VIP!$A$2:$O8368,8,FALSE)</f>
        <v>Si</v>
      </c>
      <c r="J73" s="98" t="str">
        <f>VLOOKUP(E73,VIP!$A$2:$O8318,8,FALSE)</f>
        <v>Si</v>
      </c>
      <c r="K73" s="98" t="str">
        <f>VLOOKUP(E73,VIP!$A$2:$O11892,6,0)</f>
        <v>NO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26"/>
      <c r="Q73" s="105" t="s">
        <v>2430</v>
      </c>
    </row>
    <row r="74" spans="1:18" ht="18" x14ac:dyDescent="0.25">
      <c r="A74" s="123" t="str">
        <f>VLOOKUP(E74,'LISTADO ATM'!$A$2:$C$895,3,0)</f>
        <v>DISTRITO NACIONAL</v>
      </c>
      <c r="B74" s="111">
        <v>335777002</v>
      </c>
      <c r="C74" s="103">
        <v>44228.147916666669</v>
      </c>
      <c r="D74" s="123" t="s">
        <v>2477</v>
      </c>
      <c r="E74" s="99">
        <v>424</v>
      </c>
      <c r="F74" s="84" t="str">
        <f>VLOOKUP(E74,VIP!$A$2:$O11473,2,0)</f>
        <v>DRBR424</v>
      </c>
      <c r="G74" s="98" t="str">
        <f>VLOOKUP(E74,'LISTADO ATM'!$A$2:$B$894,2,0)</f>
        <v xml:space="preserve">ATM UNP Jumbo Luperón I </v>
      </c>
      <c r="H74" s="98" t="str">
        <f>VLOOKUP(E74,VIP!$A$2:$O16393,7,FALSE)</f>
        <v>Si</v>
      </c>
      <c r="I74" s="98" t="str">
        <f>VLOOKUP(E74,VIP!$A$2:$O8358,8,FALSE)</f>
        <v>Si</v>
      </c>
      <c r="J74" s="98" t="str">
        <f>VLOOKUP(E74,VIP!$A$2:$O8308,8,FALSE)</f>
        <v>Si</v>
      </c>
      <c r="K74" s="98" t="str">
        <f>VLOOKUP(E74,VIP!$A$2:$O11882,6,0)</f>
        <v>NO</v>
      </c>
      <c r="L74" s="106" t="s">
        <v>2430</v>
      </c>
      <c r="M74" s="105" t="s">
        <v>2473</v>
      </c>
      <c r="N74" s="104" t="s">
        <v>2481</v>
      </c>
      <c r="O74" s="123" t="s">
        <v>2482</v>
      </c>
      <c r="P74" s="126"/>
      <c r="Q74" s="105" t="s">
        <v>2430</v>
      </c>
    </row>
    <row r="75" spans="1:18" ht="18" x14ac:dyDescent="0.25">
      <c r="A75" s="123" t="str">
        <f>VLOOKUP(E75,'LISTADO ATM'!$A$2:$C$895,3,0)</f>
        <v>DISTRITO NACIONAL</v>
      </c>
      <c r="B75" s="111">
        <v>335777003</v>
      </c>
      <c r="C75" s="103">
        <v>44228.149305555555</v>
      </c>
      <c r="D75" s="123" t="s">
        <v>2477</v>
      </c>
      <c r="E75" s="99">
        <v>425</v>
      </c>
      <c r="F75" s="84" t="str">
        <f>VLOOKUP(E75,VIP!$A$2:$O11486,2,0)</f>
        <v>DRBR425</v>
      </c>
      <c r="G75" s="98" t="str">
        <f>VLOOKUP(E75,'LISTADO ATM'!$A$2:$B$894,2,0)</f>
        <v xml:space="preserve">ATM UNP Jumbo Luperón II </v>
      </c>
      <c r="H75" s="98" t="str">
        <f>VLOOKUP(E75,VIP!$A$2:$O16406,7,FALSE)</f>
        <v>Si</v>
      </c>
      <c r="I75" s="98" t="str">
        <f>VLOOKUP(E75,VIP!$A$2:$O8371,8,FALSE)</f>
        <v>Si</v>
      </c>
      <c r="J75" s="98" t="str">
        <f>VLOOKUP(E75,VIP!$A$2:$O8321,8,FALSE)</f>
        <v>Si</v>
      </c>
      <c r="K75" s="98" t="str">
        <f>VLOOKUP(E75,VIP!$A$2:$O11895,6,0)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26"/>
      <c r="Q75" s="105" t="s">
        <v>2430</v>
      </c>
    </row>
    <row r="76" spans="1:18" ht="18" x14ac:dyDescent="0.25">
      <c r="A76" s="123" t="str">
        <f>VLOOKUP(E76,'LISTADO ATM'!$A$2:$C$895,3,0)</f>
        <v>NORTE</v>
      </c>
      <c r="B76" s="111">
        <v>335777004</v>
      </c>
      <c r="C76" s="103">
        <v>44228.150694444441</v>
      </c>
      <c r="D76" s="123" t="s">
        <v>2498</v>
      </c>
      <c r="E76" s="99">
        <v>463</v>
      </c>
      <c r="F76" s="84" t="str">
        <f>VLOOKUP(E76,VIP!$A$2:$O11481,2,0)</f>
        <v>DRBR463</v>
      </c>
      <c r="G76" s="98" t="str">
        <f>VLOOKUP(E76,'LISTADO ATM'!$A$2:$B$894,2,0)</f>
        <v xml:space="preserve">ATM La Sirena El Embrujo </v>
      </c>
      <c r="H76" s="98" t="str">
        <f>VLOOKUP(E76,VIP!$A$2:$O16401,7,FALSE)</f>
        <v>Si</v>
      </c>
      <c r="I76" s="98" t="str">
        <f>VLOOKUP(E76,VIP!$A$2:$O8366,8,FALSE)</f>
        <v>Si</v>
      </c>
      <c r="J76" s="98" t="str">
        <f>VLOOKUP(E76,VIP!$A$2:$O8316,8,FALSE)</f>
        <v>Si</v>
      </c>
      <c r="K76" s="98" t="str">
        <f>VLOOKUP(E76,VIP!$A$2:$O11890,6,0)</f>
        <v>NO</v>
      </c>
      <c r="L76" s="106" t="s">
        <v>2430</v>
      </c>
      <c r="M76" s="105" t="s">
        <v>2473</v>
      </c>
      <c r="N76" s="104" t="s">
        <v>2481</v>
      </c>
      <c r="O76" s="123" t="s">
        <v>2499</v>
      </c>
      <c r="P76" s="126"/>
      <c r="Q76" s="105" t="s">
        <v>2430</v>
      </c>
    </row>
    <row r="77" spans="1:18" ht="18" x14ac:dyDescent="0.25">
      <c r="A77" s="123" t="str">
        <f>VLOOKUP(E77,'LISTADO ATM'!$A$2:$C$895,3,0)</f>
        <v>NORTE</v>
      </c>
      <c r="B77" s="111">
        <v>335777005</v>
      </c>
      <c r="C77" s="103">
        <v>44228.152083333334</v>
      </c>
      <c r="D77" s="123" t="s">
        <v>2494</v>
      </c>
      <c r="E77" s="99">
        <v>497</v>
      </c>
      <c r="F77" s="84" t="str">
        <f>VLOOKUP(E77,VIP!$A$2:$O11493,2,0)</f>
        <v>DRBR497</v>
      </c>
      <c r="G77" s="98" t="str">
        <f>VLOOKUP(E77,'LISTADO ATM'!$A$2:$B$894,2,0)</f>
        <v xml:space="preserve">ATM Oficina El Portal II (Santiago) </v>
      </c>
      <c r="H77" s="98" t="str">
        <f>VLOOKUP(E77,VIP!$A$2:$O16413,7,FALSE)</f>
        <v>Si</v>
      </c>
      <c r="I77" s="98" t="str">
        <f>VLOOKUP(E77,VIP!$A$2:$O8378,8,FALSE)</f>
        <v>Si</v>
      </c>
      <c r="J77" s="98" t="str">
        <f>VLOOKUP(E77,VIP!$A$2:$O8328,8,FALSE)</f>
        <v>Si</v>
      </c>
      <c r="K77" s="98" t="str">
        <f>VLOOKUP(E77,VIP!$A$2:$O11902,6,0)</f>
        <v>SI</v>
      </c>
      <c r="L77" s="106" t="s">
        <v>2430</v>
      </c>
      <c r="M77" s="105" t="s">
        <v>2473</v>
      </c>
      <c r="N77" s="104" t="s">
        <v>2481</v>
      </c>
      <c r="O77" s="123" t="s">
        <v>2495</v>
      </c>
      <c r="P77" s="126"/>
      <c r="Q77" s="105" t="s">
        <v>2430</v>
      </c>
    </row>
    <row r="78" spans="1:18" ht="18" x14ac:dyDescent="0.25">
      <c r="A78" s="123" t="str">
        <f>VLOOKUP(E78,'LISTADO ATM'!$A$2:$C$895,3,0)</f>
        <v>NORTE</v>
      </c>
      <c r="B78" s="111">
        <v>335777006</v>
      </c>
      <c r="C78" s="103">
        <v>44228.154166666667</v>
      </c>
      <c r="D78" s="123" t="s">
        <v>2498</v>
      </c>
      <c r="E78" s="99">
        <v>599</v>
      </c>
      <c r="F78" s="84" t="str">
        <f>VLOOKUP(E78,VIP!$A$2:$O11500,2,0)</f>
        <v>DRBR258</v>
      </c>
      <c r="G78" s="98" t="str">
        <f>VLOOKUP(E78,'LISTADO ATM'!$A$2:$B$894,2,0)</f>
        <v xml:space="preserve">ATM Oficina Plaza Internacional (Santiago) </v>
      </c>
      <c r="H78" s="98" t="str">
        <f>VLOOKUP(E78,VIP!$A$2:$O16420,7,FALSE)</f>
        <v>Si</v>
      </c>
      <c r="I78" s="98" t="str">
        <f>VLOOKUP(E78,VIP!$A$2:$O8385,8,FALSE)</f>
        <v>Si</v>
      </c>
      <c r="J78" s="98" t="str">
        <f>VLOOKUP(E78,VIP!$A$2:$O8335,8,FALSE)</f>
        <v>Si</v>
      </c>
      <c r="K78" s="98" t="str">
        <f>VLOOKUP(E78,VIP!$A$2:$O11909,6,0)</f>
        <v>NO</v>
      </c>
      <c r="L78" s="106" t="s">
        <v>2430</v>
      </c>
      <c r="M78" s="105" t="s">
        <v>2473</v>
      </c>
      <c r="N78" s="104" t="s">
        <v>2481</v>
      </c>
      <c r="O78" s="123" t="s">
        <v>2499</v>
      </c>
      <c r="P78" s="129"/>
      <c r="Q78" s="105" t="s">
        <v>2430</v>
      </c>
    </row>
    <row r="79" spans="1:18" ht="18" x14ac:dyDescent="0.25">
      <c r="A79" s="123" t="str">
        <f>VLOOKUP(E79,'LISTADO ATM'!$A$2:$C$895,3,0)</f>
        <v>ESTE</v>
      </c>
      <c r="B79" s="111">
        <v>335777007</v>
      </c>
      <c r="C79" s="103">
        <v>44228.155555555553</v>
      </c>
      <c r="D79" s="123" t="s">
        <v>2477</v>
      </c>
      <c r="E79" s="99">
        <v>613</v>
      </c>
      <c r="F79" s="84" t="str">
        <f>VLOOKUP(E79,VIP!$A$2:$O11484,2,0)</f>
        <v>DRBR145</v>
      </c>
      <c r="G79" s="98" t="str">
        <f>VLOOKUP(E79,'LISTADO ATM'!$A$2:$B$894,2,0)</f>
        <v xml:space="preserve">ATM Almacenes Zaglul (La Altagracia) </v>
      </c>
      <c r="H79" s="98" t="str">
        <f>VLOOKUP(E79,VIP!$A$2:$O16404,7,FALSE)</f>
        <v>Si</v>
      </c>
      <c r="I79" s="98" t="str">
        <f>VLOOKUP(E79,VIP!$A$2:$O8369,8,FALSE)</f>
        <v>Si</v>
      </c>
      <c r="J79" s="98" t="str">
        <f>VLOOKUP(E79,VIP!$A$2:$O8319,8,FALSE)</f>
        <v>Si</v>
      </c>
      <c r="K79" s="98" t="str">
        <f>VLOOKUP(E79,VIP!$A$2:$O11893,6,0)</f>
        <v>NO</v>
      </c>
      <c r="L79" s="106" t="s">
        <v>2430</v>
      </c>
      <c r="M79" s="105" t="s">
        <v>2473</v>
      </c>
      <c r="N79" s="104" t="s">
        <v>2481</v>
      </c>
      <c r="O79" s="123" t="s">
        <v>2482</v>
      </c>
      <c r="P79" s="126"/>
      <c r="Q79" s="105" t="s">
        <v>2430</v>
      </c>
    </row>
    <row r="80" spans="1:18" ht="18" x14ac:dyDescent="0.25">
      <c r="A80" s="123" t="str">
        <f>VLOOKUP(E80,'LISTADO ATM'!$A$2:$C$895,3,0)</f>
        <v>DISTRITO NACIONAL</v>
      </c>
      <c r="B80" s="111">
        <v>335777008</v>
      </c>
      <c r="C80" s="103">
        <v>44228.160416666666</v>
      </c>
      <c r="D80" s="123" t="s">
        <v>2477</v>
      </c>
      <c r="E80" s="99">
        <v>628</v>
      </c>
      <c r="F80" s="84" t="str">
        <f>VLOOKUP(E80,VIP!$A$2:$O11484,2,0)</f>
        <v>DRBR086</v>
      </c>
      <c r="G80" s="98" t="str">
        <f>VLOOKUP(E80,'LISTADO ATM'!$A$2:$B$894,2,0)</f>
        <v xml:space="preserve">ATM Autobanco San Isidro </v>
      </c>
      <c r="H80" s="98" t="str">
        <f>VLOOKUP(E80,VIP!$A$2:$O16404,7,FALSE)</f>
        <v>Si</v>
      </c>
      <c r="I80" s="98" t="str">
        <f>VLOOKUP(E80,VIP!$A$2:$O8369,8,FALSE)</f>
        <v>Si</v>
      </c>
      <c r="J80" s="98" t="str">
        <f>VLOOKUP(E80,VIP!$A$2:$O8319,8,FALSE)</f>
        <v>Si</v>
      </c>
      <c r="K80" s="98" t="str">
        <f>VLOOKUP(E80,VIP!$A$2:$O11893,6,0)</f>
        <v>SI</v>
      </c>
      <c r="L80" s="106" t="s">
        <v>2430</v>
      </c>
      <c r="M80" s="105" t="s">
        <v>2473</v>
      </c>
      <c r="N80" s="104" t="s">
        <v>2481</v>
      </c>
      <c r="O80" s="123" t="s">
        <v>2482</v>
      </c>
      <c r="P80" s="123"/>
      <c r="Q80" s="105" t="s">
        <v>2430</v>
      </c>
    </row>
    <row r="81" spans="1:17" ht="18" x14ac:dyDescent="0.25">
      <c r="A81" s="123" t="str">
        <f>VLOOKUP(E81,'LISTADO ATM'!$A$2:$C$895,3,0)</f>
        <v>NORTE</v>
      </c>
      <c r="B81" s="111">
        <v>335777009</v>
      </c>
      <c r="C81" s="103">
        <v>44228.161111111112</v>
      </c>
      <c r="D81" s="123" t="s">
        <v>2498</v>
      </c>
      <c r="E81" s="99">
        <v>633</v>
      </c>
      <c r="F81" s="84" t="str">
        <f>VLOOKUP(E81,VIP!$A$2:$O11482,2,0)</f>
        <v>DRBR260</v>
      </c>
      <c r="G81" s="98" t="str">
        <f>VLOOKUP(E81,'LISTADO ATM'!$A$2:$B$894,2,0)</f>
        <v xml:space="preserve">ATM Autobanco Las Colinas </v>
      </c>
      <c r="H81" s="98" t="str">
        <f>VLOOKUP(E81,VIP!$A$2:$O16402,7,FALSE)</f>
        <v>Si</v>
      </c>
      <c r="I81" s="98" t="str">
        <f>VLOOKUP(E81,VIP!$A$2:$O8367,8,FALSE)</f>
        <v>Si</v>
      </c>
      <c r="J81" s="98" t="str">
        <f>VLOOKUP(E81,VIP!$A$2:$O8317,8,FALSE)</f>
        <v>Si</v>
      </c>
      <c r="K81" s="98" t="str">
        <f>VLOOKUP(E81,VIP!$A$2:$O11891,6,0)</f>
        <v>SI</v>
      </c>
      <c r="L81" s="106" t="s">
        <v>2430</v>
      </c>
      <c r="M81" s="105" t="s">
        <v>2473</v>
      </c>
      <c r="N81" s="104" t="s">
        <v>2481</v>
      </c>
      <c r="O81" s="123" t="s">
        <v>2499</v>
      </c>
      <c r="P81" s="125"/>
      <c r="Q81" s="105" t="s">
        <v>2430</v>
      </c>
    </row>
    <row r="82" spans="1:17" ht="18" x14ac:dyDescent="0.25">
      <c r="A82" s="123" t="str">
        <f>VLOOKUP(E82,'LISTADO ATM'!$A$2:$C$895,3,0)</f>
        <v>NORTE</v>
      </c>
      <c r="B82" s="111">
        <v>335777010</v>
      </c>
      <c r="C82" s="103">
        <v>44228.163194444445</v>
      </c>
      <c r="D82" s="123" t="s">
        <v>2498</v>
      </c>
      <c r="E82" s="99">
        <v>687</v>
      </c>
      <c r="F82" s="84" t="str">
        <f>VLOOKUP(E82,VIP!$A$2:$O11514,2,0)</f>
        <v>DRBR687</v>
      </c>
      <c r="G82" s="98" t="str">
        <f>VLOOKUP(E82,'LISTADO ATM'!$A$2:$B$894,2,0)</f>
        <v>ATM Oficina Monterrico II</v>
      </c>
      <c r="H82" s="98" t="str">
        <f>VLOOKUP(E82,VIP!$A$2:$O16434,7,FALSE)</f>
        <v>NO</v>
      </c>
      <c r="I82" s="98" t="str">
        <f>VLOOKUP(E82,VIP!$A$2:$O8399,8,FALSE)</f>
        <v>NO</v>
      </c>
      <c r="J82" s="98" t="str">
        <f>VLOOKUP(E82,VIP!$A$2:$O8349,8,FALSE)</f>
        <v>NO</v>
      </c>
      <c r="K82" s="98" t="str">
        <f>VLOOKUP(E82,VIP!$A$2:$O11923,6,0)</f>
        <v>SI</v>
      </c>
      <c r="L82" s="106" t="s">
        <v>2430</v>
      </c>
      <c r="M82" s="105" t="s">
        <v>2473</v>
      </c>
      <c r="N82" s="104" t="s">
        <v>2481</v>
      </c>
      <c r="O82" s="123" t="s">
        <v>2499</v>
      </c>
      <c r="P82" s="123"/>
      <c r="Q82" s="105" t="s">
        <v>2430</v>
      </c>
    </row>
    <row r="83" spans="1:17" ht="18" x14ac:dyDescent="0.25">
      <c r="A83" s="123" t="str">
        <f>VLOOKUP(E83,'LISTADO ATM'!$A$2:$C$895,3,0)</f>
        <v>DISTRITO NACIONAL</v>
      </c>
      <c r="B83" s="111">
        <v>335777011</v>
      </c>
      <c r="C83" s="103">
        <v>44228.165277777778</v>
      </c>
      <c r="D83" s="123" t="s">
        <v>2477</v>
      </c>
      <c r="E83" s="99">
        <v>717</v>
      </c>
      <c r="F83" s="84" t="str">
        <f>VLOOKUP(E83,VIP!$A$2:$O11479,2,0)</f>
        <v>DRBR24K</v>
      </c>
      <c r="G83" s="98" t="str">
        <f>VLOOKUP(E83,'LISTADO ATM'!$A$2:$B$894,2,0)</f>
        <v xml:space="preserve">ATM Oficina Los Alcarrizos </v>
      </c>
      <c r="H83" s="98" t="str">
        <f>VLOOKUP(E83,VIP!$A$2:$O16399,7,FALSE)</f>
        <v>Si</v>
      </c>
      <c r="I83" s="98" t="str">
        <f>VLOOKUP(E83,VIP!$A$2:$O8364,8,FALSE)</f>
        <v>Si</v>
      </c>
      <c r="J83" s="98" t="str">
        <f>VLOOKUP(E83,VIP!$A$2:$O8314,8,FALSE)</f>
        <v>Si</v>
      </c>
      <c r="K83" s="98" t="str">
        <f>VLOOKUP(E83,VIP!$A$2:$O11888,6,0)</f>
        <v>SI</v>
      </c>
      <c r="L83" s="106" t="s">
        <v>2430</v>
      </c>
      <c r="M83" s="105" t="s">
        <v>2473</v>
      </c>
      <c r="N83" s="104" t="s">
        <v>2481</v>
      </c>
      <c r="O83" s="123" t="s">
        <v>2482</v>
      </c>
      <c r="P83" s="125"/>
      <c r="Q83" s="105" t="s">
        <v>2430</v>
      </c>
    </row>
    <row r="84" spans="1:17" ht="18" x14ac:dyDescent="0.25">
      <c r="A84" s="123" t="str">
        <f>VLOOKUP(E84,'LISTADO ATM'!$A$2:$C$895,3,0)</f>
        <v>DISTRITO NACIONAL</v>
      </c>
      <c r="B84" s="111">
        <v>335777012</v>
      </c>
      <c r="C84" s="103">
        <v>44228.166666666664</v>
      </c>
      <c r="D84" s="126" t="s">
        <v>2494</v>
      </c>
      <c r="E84" s="99">
        <v>721</v>
      </c>
      <c r="F84" s="84" t="str">
        <f>VLOOKUP(E84,VIP!$A$2:$O11474,2,0)</f>
        <v>DRBR23A</v>
      </c>
      <c r="G84" s="98" t="str">
        <f>VLOOKUP(E84,'LISTADO ATM'!$A$2:$B$894,2,0)</f>
        <v xml:space="preserve">ATM Oficina Charles de Gaulle II </v>
      </c>
      <c r="H84" s="98" t="str">
        <f>VLOOKUP(E84,VIP!$A$2:$O16394,7,FALSE)</f>
        <v>Si</v>
      </c>
      <c r="I84" s="98" t="str">
        <f>VLOOKUP(E84,VIP!$A$2:$O8359,8,FALSE)</f>
        <v>Si</v>
      </c>
      <c r="J84" s="98" t="str">
        <f>VLOOKUP(E84,VIP!$A$2:$O8309,8,FALSE)</f>
        <v>Si</v>
      </c>
      <c r="K84" s="98" t="str">
        <f>VLOOKUP(E84,VIP!$A$2:$O11883,6,0)</f>
        <v>NO</v>
      </c>
      <c r="L84" s="106" t="s">
        <v>2430</v>
      </c>
      <c r="M84" s="105" t="s">
        <v>2473</v>
      </c>
      <c r="N84" s="104" t="s">
        <v>2481</v>
      </c>
      <c r="O84" s="123" t="s">
        <v>2495</v>
      </c>
      <c r="P84" s="126"/>
      <c r="Q84" s="105" t="s">
        <v>2430</v>
      </c>
    </row>
    <row r="85" spans="1:17" ht="18" x14ac:dyDescent="0.25">
      <c r="A85" s="123" t="str">
        <f>VLOOKUP(E85,'LISTADO ATM'!$A$2:$C$895,3,0)</f>
        <v>NORTE</v>
      </c>
      <c r="B85" s="111">
        <v>335777013</v>
      </c>
      <c r="C85" s="103">
        <v>44228.168055555558</v>
      </c>
      <c r="D85" s="126" t="s">
        <v>2498</v>
      </c>
      <c r="E85" s="99">
        <v>747</v>
      </c>
      <c r="F85" s="84" t="str">
        <f>VLOOKUP(E85,VIP!$A$2:$O11487,2,0)</f>
        <v>DRBR200</v>
      </c>
      <c r="G85" s="98" t="str">
        <f>VLOOKUP(E85,'LISTADO ATM'!$A$2:$B$894,2,0)</f>
        <v xml:space="preserve">ATM Club BR (Santiago)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SI</v>
      </c>
      <c r="L85" s="106" t="s">
        <v>2430</v>
      </c>
      <c r="M85" s="105" t="s">
        <v>2473</v>
      </c>
      <c r="N85" s="104" t="s">
        <v>2481</v>
      </c>
      <c r="O85" s="123" t="s">
        <v>2499</v>
      </c>
      <c r="P85" s="129"/>
      <c r="Q85" s="105" t="s">
        <v>2430</v>
      </c>
    </row>
    <row r="86" spans="1:17" ht="18" x14ac:dyDescent="0.25">
      <c r="A86" s="123" t="str">
        <f>VLOOKUP(E86,'LISTADO ATM'!$A$2:$C$895,3,0)</f>
        <v>NORTE</v>
      </c>
      <c r="B86" s="111">
        <v>335777014</v>
      </c>
      <c r="C86" s="103">
        <v>44228.17083333333</v>
      </c>
      <c r="D86" s="126" t="s">
        <v>2494</v>
      </c>
      <c r="E86" s="99">
        <v>760</v>
      </c>
      <c r="F86" s="84" t="str">
        <f>VLOOKUP(E86,VIP!$A$2:$O11501,2,0)</f>
        <v>DRBR760</v>
      </c>
      <c r="G86" s="98" t="str">
        <f>VLOOKUP(E86,'LISTADO ATM'!$A$2:$B$894,2,0)</f>
        <v xml:space="preserve">ATM UNP Cruce Guayacanes (Mao) </v>
      </c>
      <c r="H86" s="98" t="str">
        <f>VLOOKUP(E86,VIP!$A$2:$O16421,7,FALSE)</f>
        <v>Si</v>
      </c>
      <c r="I86" s="98" t="str">
        <f>VLOOKUP(E86,VIP!$A$2:$O8386,8,FALSE)</f>
        <v>Si</v>
      </c>
      <c r="J86" s="98" t="str">
        <f>VLOOKUP(E86,VIP!$A$2:$O8336,8,FALSE)</f>
        <v>Si</v>
      </c>
      <c r="K86" s="98" t="str">
        <f>VLOOKUP(E86,VIP!$A$2:$O11910,6,0)</f>
        <v>NO</v>
      </c>
      <c r="L86" s="106" t="s">
        <v>2430</v>
      </c>
      <c r="M86" s="105" t="s">
        <v>2473</v>
      </c>
      <c r="N86" s="104" t="s">
        <v>2481</v>
      </c>
      <c r="O86" s="123" t="s">
        <v>2495</v>
      </c>
      <c r="P86" s="123"/>
      <c r="Q86" s="105" t="s">
        <v>2430</v>
      </c>
    </row>
    <row r="87" spans="1:17" ht="18" x14ac:dyDescent="0.25">
      <c r="A87" s="123" t="str">
        <f>VLOOKUP(E87,'LISTADO ATM'!$A$2:$C$895,3,0)</f>
        <v>SUR</v>
      </c>
      <c r="B87" s="111">
        <v>335777015</v>
      </c>
      <c r="C87" s="103">
        <v>44228.17291666667</v>
      </c>
      <c r="D87" s="126" t="s">
        <v>2494</v>
      </c>
      <c r="E87" s="99">
        <v>767</v>
      </c>
      <c r="F87" s="84" t="str">
        <f>VLOOKUP(E87,VIP!$A$2:$O11475,2,0)</f>
        <v>DRBR059</v>
      </c>
      <c r="G87" s="98" t="str">
        <f>VLOOKUP(E87,'LISTADO ATM'!$A$2:$B$894,2,0)</f>
        <v xml:space="preserve">ATM S/M Diverso (Azua) </v>
      </c>
      <c r="H87" s="98" t="str">
        <f>VLOOKUP(E87,VIP!$A$2:$O16395,7,FALSE)</f>
        <v>Si</v>
      </c>
      <c r="I87" s="98" t="str">
        <f>VLOOKUP(E87,VIP!$A$2:$O8360,8,FALSE)</f>
        <v>No</v>
      </c>
      <c r="J87" s="98" t="str">
        <f>VLOOKUP(E87,VIP!$A$2:$O8310,8,FALSE)</f>
        <v>No</v>
      </c>
      <c r="K87" s="98" t="str">
        <f>VLOOKUP(E87,VIP!$A$2:$O11884,6,0)</f>
        <v>NO</v>
      </c>
      <c r="L87" s="106" t="s">
        <v>2430</v>
      </c>
      <c r="M87" s="105" t="s">
        <v>2473</v>
      </c>
      <c r="N87" s="104" t="s">
        <v>2481</v>
      </c>
      <c r="O87" s="123" t="s">
        <v>2495</v>
      </c>
      <c r="P87" s="126"/>
      <c r="Q87" s="105" t="s">
        <v>2430</v>
      </c>
    </row>
    <row r="88" spans="1:17" ht="18" x14ac:dyDescent="0.25">
      <c r="A88" s="123" t="str">
        <f>VLOOKUP(E88,'LISTADO ATM'!$A$2:$C$895,3,0)</f>
        <v>ESTE</v>
      </c>
      <c r="B88" s="111">
        <v>335777016</v>
      </c>
      <c r="C88" s="103">
        <v>44228.175000000003</v>
      </c>
      <c r="D88" s="126" t="s">
        <v>2494</v>
      </c>
      <c r="E88" s="99">
        <v>772</v>
      </c>
      <c r="F88" s="84" t="str">
        <f>VLOOKUP(E88,VIP!$A$2:$O11471,2,0)</f>
        <v>DRBR215</v>
      </c>
      <c r="G88" s="98" t="str">
        <f>VLOOKUP(E88,'LISTADO ATM'!$A$2:$B$894,2,0)</f>
        <v xml:space="preserve">ATM UNP Yamasá </v>
      </c>
      <c r="H88" s="98" t="str">
        <f>VLOOKUP(E88,VIP!$A$2:$O16391,7,FALSE)</f>
        <v>Si</v>
      </c>
      <c r="I88" s="98" t="str">
        <f>VLOOKUP(E88,VIP!$A$2:$O8356,8,FALSE)</f>
        <v>Si</v>
      </c>
      <c r="J88" s="98" t="str">
        <f>VLOOKUP(E88,VIP!$A$2:$O8306,8,FALSE)</f>
        <v>Si</v>
      </c>
      <c r="K88" s="98" t="str">
        <f>VLOOKUP(E88,VIP!$A$2:$O11880,6,0)</f>
        <v>NO</v>
      </c>
      <c r="L88" s="106" t="s">
        <v>2430</v>
      </c>
      <c r="M88" s="105" t="s">
        <v>2473</v>
      </c>
      <c r="N88" s="104" t="s">
        <v>2481</v>
      </c>
      <c r="O88" s="123" t="s">
        <v>2495</v>
      </c>
      <c r="P88" s="129"/>
      <c r="Q88" s="105" t="s">
        <v>2430</v>
      </c>
    </row>
    <row r="89" spans="1:17" ht="18" x14ac:dyDescent="0.25">
      <c r="A89" s="123" t="str">
        <f>VLOOKUP(E89,'LISTADO ATM'!$A$2:$C$895,3,0)</f>
        <v>NORTE</v>
      </c>
      <c r="B89" s="111">
        <v>335776959</v>
      </c>
      <c r="C89" s="103">
        <v>44228.177777777775</v>
      </c>
      <c r="D89" s="126" t="s">
        <v>2498</v>
      </c>
      <c r="E89" s="99">
        <v>837</v>
      </c>
      <c r="F89" s="84" t="str">
        <f>VLOOKUP(E89,VIP!$A$2:$O11503,2,0)</f>
        <v>DRBR837</v>
      </c>
      <c r="G89" s="98" t="str">
        <f>VLOOKUP(E89,'LISTADO ATM'!$A$2:$B$894,2,0)</f>
        <v>ATM Estación Next Canabacoa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NO</v>
      </c>
      <c r="L89" s="106" t="s">
        <v>2430</v>
      </c>
      <c r="M89" s="105" t="s">
        <v>2473</v>
      </c>
      <c r="N89" s="104" t="s">
        <v>2481</v>
      </c>
      <c r="O89" s="123" t="s">
        <v>2499</v>
      </c>
      <c r="P89" s="125"/>
      <c r="Q89" s="105" t="s">
        <v>2430</v>
      </c>
    </row>
    <row r="90" spans="1:17" ht="18" x14ac:dyDescent="0.25">
      <c r="A90" s="123" t="str">
        <f>VLOOKUP(E90,'LISTADO ATM'!$A$2:$C$895,3,0)</f>
        <v>SUR</v>
      </c>
      <c r="B90" s="111">
        <v>335777017</v>
      </c>
      <c r="C90" s="103">
        <v>44228.178472222222</v>
      </c>
      <c r="D90" s="126" t="s">
        <v>2494</v>
      </c>
      <c r="E90" s="99">
        <v>881</v>
      </c>
      <c r="F90" s="84" t="str">
        <f>VLOOKUP(E90,VIP!$A$2:$O11480,2,0)</f>
        <v>DRBR881</v>
      </c>
      <c r="G90" s="98" t="str">
        <f>VLOOKUP(E90,'LISTADO ATM'!$A$2:$B$894,2,0)</f>
        <v xml:space="preserve">ATM UNP Yaguate (San Cristóbal)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23" t="s">
        <v>2495</v>
      </c>
      <c r="P90" s="123"/>
      <c r="Q90" s="105" t="s">
        <v>2430</v>
      </c>
    </row>
    <row r="91" spans="1:17" ht="18" x14ac:dyDescent="0.25">
      <c r="A91" s="123" t="str">
        <f>VLOOKUP(E91,'LISTADO ATM'!$A$2:$C$895,3,0)</f>
        <v>DISTRITO NACIONAL</v>
      </c>
      <c r="B91" s="111">
        <v>335777018</v>
      </c>
      <c r="C91" s="103">
        <v>44228.180555555555</v>
      </c>
      <c r="D91" s="126" t="s">
        <v>2494</v>
      </c>
      <c r="E91" s="99">
        <v>883</v>
      </c>
      <c r="F91" s="84" t="str">
        <f>VLOOKUP(E91,VIP!$A$2:$O11502,2,0)</f>
        <v>DRBR883</v>
      </c>
      <c r="G91" s="98" t="str">
        <f>VLOOKUP(E91,'LISTADO ATM'!$A$2:$B$894,2,0)</f>
        <v xml:space="preserve">ATM Oficina Filadelfia Plaza </v>
      </c>
      <c r="H91" s="98" t="str">
        <f>VLOOKUP(E91,VIP!$A$2:$O16422,7,FALSE)</f>
        <v>Si</v>
      </c>
      <c r="I91" s="98" t="str">
        <f>VLOOKUP(E91,VIP!$A$2:$O8387,8,FALSE)</f>
        <v>Si</v>
      </c>
      <c r="J91" s="98" t="str">
        <f>VLOOKUP(E91,VIP!$A$2:$O8337,8,FALSE)</f>
        <v>Si</v>
      </c>
      <c r="K91" s="98" t="str">
        <f>VLOOKUP(E91,VIP!$A$2:$O11911,6,0)</f>
        <v>NO</v>
      </c>
      <c r="L91" s="106" t="s">
        <v>2430</v>
      </c>
      <c r="M91" s="105" t="s">
        <v>2473</v>
      </c>
      <c r="N91" s="104" t="s">
        <v>2481</v>
      </c>
      <c r="O91" s="123" t="s">
        <v>2495</v>
      </c>
      <c r="P91" s="125"/>
      <c r="Q91" s="105" t="s">
        <v>2430</v>
      </c>
    </row>
    <row r="92" spans="1:17" ht="18" x14ac:dyDescent="0.25">
      <c r="A92" s="123" t="str">
        <f>VLOOKUP(E92,'LISTADO ATM'!$A$2:$C$895,3,0)</f>
        <v>NORTE</v>
      </c>
      <c r="B92" s="111">
        <v>335777019</v>
      </c>
      <c r="C92" s="103">
        <v>44228.181944444441</v>
      </c>
      <c r="D92" s="126" t="s">
        <v>2494</v>
      </c>
      <c r="E92" s="99">
        <v>950</v>
      </c>
      <c r="F92" s="84" t="str">
        <f>VLOOKUP(E92,VIP!$A$2:$O11476,2,0)</f>
        <v>DRBR12G</v>
      </c>
      <c r="G92" s="98" t="str">
        <f>VLOOKUP(E92,'LISTADO ATM'!$A$2:$B$894,2,0)</f>
        <v xml:space="preserve">ATM Oficina Monterrico </v>
      </c>
      <c r="H92" s="98" t="str">
        <f>VLOOKUP(E92,VIP!$A$2:$O16396,7,FALSE)</f>
        <v>Si</v>
      </c>
      <c r="I92" s="98" t="str">
        <f>VLOOKUP(E92,VIP!$A$2:$O8361,8,FALSE)</f>
        <v>Si</v>
      </c>
      <c r="J92" s="98" t="str">
        <f>VLOOKUP(E92,VIP!$A$2:$O8311,8,FALSE)</f>
        <v>Si</v>
      </c>
      <c r="K92" s="98" t="str">
        <f>VLOOKUP(E92,VIP!$A$2:$O11885,6,0)</f>
        <v>SI</v>
      </c>
      <c r="L92" s="106" t="s">
        <v>2430</v>
      </c>
      <c r="M92" s="105" t="s">
        <v>2473</v>
      </c>
      <c r="N92" s="104" t="s">
        <v>2481</v>
      </c>
      <c r="O92" s="123" t="s">
        <v>2495</v>
      </c>
      <c r="P92" s="129"/>
      <c r="Q92" s="105" t="s">
        <v>2430</v>
      </c>
    </row>
    <row r="93" spans="1:17" ht="18" x14ac:dyDescent="0.25">
      <c r="A93" s="123" t="str">
        <f>VLOOKUP(E93,'LISTADO ATM'!$A$2:$C$895,3,0)</f>
        <v>NORTE</v>
      </c>
      <c r="B93" s="111">
        <v>335777020</v>
      </c>
      <c r="C93" s="103">
        <v>44228.184027777781</v>
      </c>
      <c r="D93" s="126" t="s">
        <v>2494</v>
      </c>
      <c r="E93" s="99">
        <v>965</v>
      </c>
      <c r="F93" s="84" t="str">
        <f>VLOOKUP(E93,VIP!$A$2:$O11477,2,0)</f>
        <v>DRBR965</v>
      </c>
      <c r="G93" s="98" t="str">
        <f>VLOOKUP(E93,'LISTADO ATM'!$A$2:$B$894,2,0)</f>
        <v xml:space="preserve">ATM S/M La Fuente FUN (Santiago)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NO</v>
      </c>
      <c r="L93" s="106" t="s">
        <v>2430</v>
      </c>
      <c r="M93" s="105" t="s">
        <v>2473</v>
      </c>
      <c r="N93" s="104" t="s">
        <v>2481</v>
      </c>
      <c r="O93" s="123" t="s">
        <v>2495</v>
      </c>
      <c r="P93" s="126"/>
      <c r="Q93" s="105" t="s">
        <v>2430</v>
      </c>
    </row>
    <row r="94" spans="1:17" ht="18" x14ac:dyDescent="0.25">
      <c r="A94" s="123" t="str">
        <f>VLOOKUP(E94,'LISTADO ATM'!$A$2:$C$895,3,0)</f>
        <v>DISTRITO NACIONAL</v>
      </c>
      <c r="B94" s="111">
        <v>335777021</v>
      </c>
      <c r="C94" s="103">
        <v>44228.189583333333</v>
      </c>
      <c r="D94" s="126" t="s">
        <v>2477</v>
      </c>
      <c r="E94" s="99">
        <v>152</v>
      </c>
      <c r="F94" s="84" t="str">
        <f>VLOOKUP(E94,VIP!$A$2:$O11505,2,0)</f>
        <v>DRBR152</v>
      </c>
      <c r="G94" s="98" t="str">
        <f>VLOOKUP(E94,'LISTADO ATM'!$A$2:$B$894,2,0)</f>
        <v xml:space="preserve">ATM Kiosco Megacentro II </v>
      </c>
      <c r="H94" s="98" t="str">
        <f>VLOOKUP(E94,VIP!$A$2:$O16425,7,FALSE)</f>
        <v>Si</v>
      </c>
      <c r="I94" s="98" t="str">
        <f>VLOOKUP(E94,VIP!$A$2:$O8390,8,FALSE)</f>
        <v>Si</v>
      </c>
      <c r="J94" s="98" t="str">
        <f>VLOOKUP(E94,VIP!$A$2:$O8340,8,FALSE)</f>
        <v>Si</v>
      </c>
      <c r="K94" s="98" t="str">
        <f>VLOOKUP(E94,VIP!$A$2:$O11914,6,0)</f>
        <v>NO</v>
      </c>
      <c r="L94" s="106" t="s">
        <v>2466</v>
      </c>
      <c r="M94" s="105" t="s">
        <v>2473</v>
      </c>
      <c r="N94" s="104" t="s">
        <v>2481</v>
      </c>
      <c r="O94" s="123" t="s">
        <v>2482</v>
      </c>
      <c r="P94" s="129"/>
      <c r="Q94" s="105" t="s">
        <v>2466</v>
      </c>
    </row>
    <row r="95" spans="1:17" ht="18" x14ac:dyDescent="0.25">
      <c r="A95" s="123" t="str">
        <f>VLOOKUP(E95,'LISTADO ATM'!$A$2:$C$895,3,0)</f>
        <v>DISTRITO NACIONAL</v>
      </c>
      <c r="B95" s="111">
        <v>335777022</v>
      </c>
      <c r="C95" s="103">
        <v>44228.190972222219</v>
      </c>
      <c r="D95" s="126" t="s">
        <v>2477</v>
      </c>
      <c r="E95" s="99">
        <v>194</v>
      </c>
      <c r="F95" s="84" t="str">
        <f>VLOOKUP(E95,VIP!$A$2:$O11515,2,0)</f>
        <v>DRBR194</v>
      </c>
      <c r="G95" s="98" t="str">
        <f>VLOOKUP(E95,'LISTADO ATM'!$A$2:$B$894,2,0)</f>
        <v xml:space="preserve">ATM UNP Pantoja </v>
      </c>
      <c r="H95" s="98" t="str">
        <f>VLOOKUP(E95,VIP!$A$2:$O16435,7,FALSE)</f>
        <v>Si</v>
      </c>
      <c r="I95" s="98" t="str">
        <f>VLOOKUP(E95,VIP!$A$2:$O8400,8,FALSE)</f>
        <v>No</v>
      </c>
      <c r="J95" s="98" t="str">
        <f>VLOOKUP(E95,VIP!$A$2:$O8350,8,FALSE)</f>
        <v>No</v>
      </c>
      <c r="K95" s="98" t="str">
        <f>VLOOKUP(E95,VIP!$A$2:$O11924,6,0)</f>
        <v>NO</v>
      </c>
      <c r="L95" s="106" t="s">
        <v>2466</v>
      </c>
      <c r="M95" s="105" t="s">
        <v>2473</v>
      </c>
      <c r="N95" s="104" t="s">
        <v>2481</v>
      </c>
      <c r="O95" s="123" t="s">
        <v>2482</v>
      </c>
      <c r="P95" s="129"/>
      <c r="Q95" s="105" t="s">
        <v>2466</v>
      </c>
    </row>
    <row r="96" spans="1:17" ht="18" x14ac:dyDescent="0.25">
      <c r="A96" s="123" t="str">
        <f>VLOOKUP(E96,'LISTADO ATM'!$A$2:$C$895,3,0)</f>
        <v>DISTRITO NACIONAL</v>
      </c>
      <c r="B96" s="111">
        <v>335777023</v>
      </c>
      <c r="C96" s="103">
        <v>44228.192361111112</v>
      </c>
      <c r="D96" s="126" t="s">
        <v>2477</v>
      </c>
      <c r="E96" s="99">
        <v>267</v>
      </c>
      <c r="F96" s="84" t="str">
        <f>VLOOKUP(E96,VIP!$A$2:$O11486,2,0)</f>
        <v>DRBR267</v>
      </c>
      <c r="G96" s="98" t="str">
        <f>VLOOKUP(E96,'LISTADO ATM'!$A$2:$B$894,2,0)</f>
        <v xml:space="preserve">ATM Centro de Caja México </v>
      </c>
      <c r="H96" s="98" t="str">
        <f>VLOOKUP(E96,VIP!$A$2:$O16406,7,FALSE)</f>
        <v>Si</v>
      </c>
      <c r="I96" s="98" t="str">
        <f>VLOOKUP(E96,VIP!$A$2:$O8371,8,FALSE)</f>
        <v>Si</v>
      </c>
      <c r="J96" s="98" t="str">
        <f>VLOOKUP(E96,VIP!$A$2:$O8321,8,FALSE)</f>
        <v>Si</v>
      </c>
      <c r="K96" s="98" t="str">
        <f>VLOOKUP(E96,VIP!$A$2:$O11895,6,0)</f>
        <v>NO</v>
      </c>
      <c r="L96" s="106" t="s">
        <v>2466</v>
      </c>
      <c r="M96" s="105" t="s">
        <v>2473</v>
      </c>
      <c r="N96" s="104" t="s">
        <v>2481</v>
      </c>
      <c r="O96" s="123" t="s">
        <v>2482</v>
      </c>
      <c r="P96" s="125"/>
      <c r="Q96" s="105" t="s">
        <v>2466</v>
      </c>
    </row>
    <row r="97" spans="1:17" ht="18" x14ac:dyDescent="0.25">
      <c r="A97" s="123" t="str">
        <f>VLOOKUP(E97,'LISTADO ATM'!$A$2:$C$895,3,0)</f>
        <v>DISTRITO NACIONAL</v>
      </c>
      <c r="B97" s="111">
        <v>335777024</v>
      </c>
      <c r="C97" s="103">
        <v>44228.193749999999</v>
      </c>
      <c r="D97" s="126" t="s">
        <v>2494</v>
      </c>
      <c r="E97" s="99">
        <v>314</v>
      </c>
      <c r="F97" s="84" t="str">
        <f>VLOOKUP(E97,VIP!$A$2:$O11498,2,0)</f>
        <v>DRBR314</v>
      </c>
      <c r="G97" s="98" t="str">
        <f>VLOOKUP(E97,'LISTADO ATM'!$A$2:$B$894,2,0)</f>
        <v xml:space="preserve">ATM UNP Cambita Garabito (San Cristóbal) </v>
      </c>
      <c r="H97" s="98" t="str">
        <f>VLOOKUP(E97,VIP!$A$2:$O16418,7,FALSE)</f>
        <v>Si</v>
      </c>
      <c r="I97" s="98" t="str">
        <f>VLOOKUP(E97,VIP!$A$2:$O8383,8,FALSE)</f>
        <v>Si</v>
      </c>
      <c r="J97" s="98" t="str">
        <f>VLOOKUP(E97,VIP!$A$2:$O8333,8,FALSE)</f>
        <v>Si</v>
      </c>
      <c r="K97" s="98" t="str">
        <f>VLOOKUP(E97,VIP!$A$2:$O11907,6,0)</f>
        <v>NO</v>
      </c>
      <c r="L97" s="106" t="s">
        <v>2466</v>
      </c>
      <c r="M97" s="105" t="s">
        <v>2473</v>
      </c>
      <c r="N97" s="104" t="s">
        <v>2481</v>
      </c>
      <c r="O97" s="123" t="s">
        <v>2495</v>
      </c>
      <c r="P97" s="126"/>
      <c r="Q97" s="105" t="s">
        <v>2466</v>
      </c>
    </row>
    <row r="98" spans="1:17" ht="18" x14ac:dyDescent="0.25">
      <c r="A98" s="123" t="str">
        <f>VLOOKUP(E98,'LISTADO ATM'!$A$2:$C$895,3,0)</f>
        <v>NORTE</v>
      </c>
      <c r="B98" s="111">
        <v>335777025</v>
      </c>
      <c r="C98" s="103">
        <v>44228.197222222225</v>
      </c>
      <c r="D98" s="126" t="s">
        <v>2498</v>
      </c>
      <c r="E98" s="99">
        <v>315</v>
      </c>
      <c r="F98" s="84" t="str">
        <f>VLOOKUP(E98,VIP!$A$2:$O11489,2,0)</f>
        <v>DRBR315</v>
      </c>
      <c r="G98" s="98" t="str">
        <f>VLOOKUP(E98,'LISTADO ATM'!$A$2:$B$894,2,0)</f>
        <v xml:space="preserve">ATM Oficina Estrella Sadalá </v>
      </c>
      <c r="H98" s="98" t="str">
        <f>VLOOKUP(E98,VIP!$A$2:$O16409,7,FALSE)</f>
        <v>Si</v>
      </c>
      <c r="I98" s="98" t="str">
        <f>VLOOKUP(E98,VIP!$A$2:$O8374,8,FALSE)</f>
        <v>Si</v>
      </c>
      <c r="J98" s="98" t="str">
        <f>VLOOKUP(E98,VIP!$A$2:$O8324,8,FALSE)</f>
        <v>Si</v>
      </c>
      <c r="K98" s="98" t="str">
        <f>VLOOKUP(E98,VIP!$A$2:$O11898,6,0)</f>
        <v>NO</v>
      </c>
      <c r="L98" s="106" t="s">
        <v>2466</v>
      </c>
      <c r="M98" s="105" t="s">
        <v>2473</v>
      </c>
      <c r="N98" s="104" t="s">
        <v>2481</v>
      </c>
      <c r="O98" s="123" t="s">
        <v>2499</v>
      </c>
      <c r="P98" s="129"/>
      <c r="Q98" s="105" t="s">
        <v>2466</v>
      </c>
    </row>
    <row r="99" spans="1:17" ht="18" x14ac:dyDescent="0.25">
      <c r="A99" s="123" t="str">
        <f>VLOOKUP(E99,'LISTADO ATM'!$A$2:$C$895,3,0)</f>
        <v>DISTRITO NACIONAL</v>
      </c>
      <c r="B99" s="111">
        <v>335777026</v>
      </c>
      <c r="C99" s="103">
        <v>44228.200694444444</v>
      </c>
      <c r="D99" s="126" t="s">
        <v>2494</v>
      </c>
      <c r="E99" s="99">
        <v>567</v>
      </c>
      <c r="F99" s="84" t="str">
        <f>VLOOKUP(E99,VIP!$A$2:$O11499,2,0)</f>
        <v>DRBR015</v>
      </c>
      <c r="G99" s="98" t="str">
        <f>VLOOKUP(E99,'LISTADO ATM'!$A$2:$B$894,2,0)</f>
        <v xml:space="preserve">ATM Oficina Máximo Gómez </v>
      </c>
      <c r="H99" s="98" t="str">
        <f>VLOOKUP(E99,VIP!$A$2:$O16419,7,FALSE)</f>
        <v>Si</v>
      </c>
      <c r="I99" s="98" t="str">
        <f>VLOOKUP(E99,VIP!$A$2:$O8384,8,FALSE)</f>
        <v>Si</v>
      </c>
      <c r="J99" s="98" t="str">
        <f>VLOOKUP(E99,VIP!$A$2:$O8334,8,FALSE)</f>
        <v>Si</v>
      </c>
      <c r="K99" s="98" t="str">
        <f>VLOOKUP(E99,VIP!$A$2:$O11908,6,0)</f>
        <v>NO</v>
      </c>
      <c r="L99" s="106" t="s">
        <v>2466</v>
      </c>
      <c r="M99" s="105" t="s">
        <v>2473</v>
      </c>
      <c r="N99" s="104" t="s">
        <v>2481</v>
      </c>
      <c r="O99" s="123" t="s">
        <v>2495</v>
      </c>
      <c r="P99" s="125"/>
      <c r="Q99" s="105" t="s">
        <v>2466</v>
      </c>
    </row>
    <row r="100" spans="1:17" ht="18" x14ac:dyDescent="0.25">
      <c r="A100" s="123" t="str">
        <f>VLOOKUP(E100,'LISTADO ATM'!$A$2:$C$895,3,0)</f>
        <v>DISTRITO NACIONAL</v>
      </c>
      <c r="B100" s="111">
        <v>335777027</v>
      </c>
      <c r="C100" s="103">
        <v>44228.20208333333</v>
      </c>
      <c r="D100" s="126" t="s">
        <v>2477</v>
      </c>
      <c r="E100" s="99">
        <v>713</v>
      </c>
      <c r="F100" s="84" t="str">
        <f>VLOOKUP(E100,VIP!$A$2:$O11499,2,0)</f>
        <v>DRBR016</v>
      </c>
      <c r="G100" s="98" t="str">
        <f>VLOOKUP(E100,'LISTADO ATM'!$A$2:$B$894,2,0)</f>
        <v xml:space="preserve">ATM Oficina Las Américas </v>
      </c>
      <c r="H100" s="98" t="str">
        <f>VLOOKUP(E100,VIP!$A$2:$O16419,7,FALSE)</f>
        <v>Si</v>
      </c>
      <c r="I100" s="98" t="str">
        <f>VLOOKUP(E100,VIP!$A$2:$O8384,8,FALSE)</f>
        <v>Si</v>
      </c>
      <c r="J100" s="98" t="str">
        <f>VLOOKUP(E100,VIP!$A$2:$O8334,8,FALSE)</f>
        <v>Si</v>
      </c>
      <c r="K100" s="98" t="str">
        <f>VLOOKUP(E100,VIP!$A$2:$O11908,6,0)</f>
        <v>NO</v>
      </c>
      <c r="L100" s="106" t="s">
        <v>2466</v>
      </c>
      <c r="M100" s="105" t="s">
        <v>2473</v>
      </c>
      <c r="N100" s="104" t="s">
        <v>2481</v>
      </c>
      <c r="O100" s="123" t="s">
        <v>2482</v>
      </c>
      <c r="P100" s="125"/>
      <c r="Q100" s="105" t="s">
        <v>2466</v>
      </c>
    </row>
    <row r="101" spans="1:17" ht="18" x14ac:dyDescent="0.25">
      <c r="A101" s="123" t="str">
        <f>VLOOKUP(E101,'LISTADO ATM'!$A$2:$C$895,3,0)</f>
        <v>DISTRITO NACIONAL</v>
      </c>
      <c r="B101" s="111">
        <v>335777028</v>
      </c>
      <c r="C101" s="103">
        <v>44228.207638888889</v>
      </c>
      <c r="D101" s="126" t="s">
        <v>2494</v>
      </c>
      <c r="E101" s="99">
        <v>734</v>
      </c>
      <c r="F101" s="84" t="str">
        <f>VLOOKUP(E101,VIP!$A$2:$O11506,2,0)</f>
        <v>DRBR178</v>
      </c>
      <c r="G101" s="98" t="str">
        <f>VLOOKUP(E101,'LISTADO ATM'!$A$2:$B$894,2,0)</f>
        <v xml:space="preserve">ATM Oficina Independencia I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SI</v>
      </c>
      <c r="L101" s="106" t="s">
        <v>2466</v>
      </c>
      <c r="M101" s="105" t="s">
        <v>2473</v>
      </c>
      <c r="N101" s="104" t="s">
        <v>2481</v>
      </c>
      <c r="O101" s="123" t="s">
        <v>2495</v>
      </c>
      <c r="P101" s="129"/>
      <c r="Q101" s="105" t="s">
        <v>2466</v>
      </c>
    </row>
    <row r="102" spans="1:17" ht="18" x14ac:dyDescent="0.25">
      <c r="A102" s="123" t="str">
        <f>VLOOKUP(E102,'LISTADO ATM'!$A$2:$C$895,3,0)</f>
        <v>NORTE</v>
      </c>
      <c r="B102" s="111">
        <v>335777029</v>
      </c>
      <c r="C102" s="103">
        <v>44228.210416666669</v>
      </c>
      <c r="D102" s="123" t="s">
        <v>2494</v>
      </c>
      <c r="E102" s="99">
        <v>796</v>
      </c>
      <c r="F102" s="84" t="str">
        <f>VLOOKUP(E102,VIP!$A$2:$O11485,2,0)</f>
        <v>DRBR155</v>
      </c>
      <c r="G102" s="98" t="str">
        <f>VLOOKUP(E102,'LISTADO ATM'!$A$2:$B$894,2,0)</f>
        <v xml:space="preserve">ATM Oficina Plaza Ventura (Nagua) 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06" t="s">
        <v>2430</v>
      </c>
      <c r="M102" s="105" t="s">
        <v>2473</v>
      </c>
      <c r="N102" s="104" t="s">
        <v>2481</v>
      </c>
      <c r="O102" s="123" t="s">
        <v>2495</v>
      </c>
      <c r="P102" s="126"/>
      <c r="Q102" s="105" t="s">
        <v>2430</v>
      </c>
    </row>
    <row r="103" spans="1:17" ht="18" x14ac:dyDescent="0.25">
      <c r="A103" s="123" t="str">
        <f>VLOOKUP(E103,'LISTADO ATM'!$A$2:$C$895,3,0)</f>
        <v>NORTE</v>
      </c>
      <c r="B103" s="111">
        <v>335777030</v>
      </c>
      <c r="C103" s="103">
        <v>44228.212500000001</v>
      </c>
      <c r="D103" s="126" t="s">
        <v>2494</v>
      </c>
      <c r="E103" s="99">
        <v>886</v>
      </c>
      <c r="F103" s="84" t="str">
        <f>VLOOKUP(E103,VIP!$A$2:$O11488,2,0)</f>
        <v>DRBR886</v>
      </c>
      <c r="G103" s="98" t="str">
        <f>VLOOKUP(E103,'LISTADO ATM'!$A$2:$B$894,2,0)</f>
        <v xml:space="preserve">ATM Oficina Guayubín </v>
      </c>
      <c r="H103" s="98" t="str">
        <f>VLOOKUP(E103,VIP!$A$2:$O16408,7,FALSE)</f>
        <v>Si</v>
      </c>
      <c r="I103" s="98" t="str">
        <f>VLOOKUP(E103,VIP!$A$2:$O8373,8,FALSE)</f>
        <v>Si</v>
      </c>
      <c r="J103" s="98" t="str">
        <f>VLOOKUP(E103,VIP!$A$2:$O8323,8,FALSE)</f>
        <v>Si</v>
      </c>
      <c r="K103" s="98" t="str">
        <f>VLOOKUP(E103,VIP!$A$2:$O11897,6,0)</f>
        <v>NO</v>
      </c>
      <c r="L103" s="106" t="s">
        <v>2466</v>
      </c>
      <c r="M103" s="105" t="s">
        <v>2473</v>
      </c>
      <c r="N103" s="104" t="s">
        <v>2481</v>
      </c>
      <c r="O103" s="123" t="s">
        <v>2495</v>
      </c>
      <c r="P103" s="129"/>
      <c r="Q103" s="105" t="s">
        <v>2466</v>
      </c>
    </row>
    <row r="104" spans="1:17" ht="18" x14ac:dyDescent="0.25">
      <c r="A104" s="123" t="str">
        <f>VLOOKUP(E104,'LISTADO ATM'!$A$2:$C$895,3,0)</f>
        <v>DISTRITO NACIONAL</v>
      </c>
      <c r="B104" s="111">
        <v>335777031</v>
      </c>
      <c r="C104" s="103">
        <v>44228.215277777781</v>
      </c>
      <c r="D104" s="126" t="s">
        <v>2477</v>
      </c>
      <c r="E104" s="99">
        <v>911</v>
      </c>
      <c r="F104" s="84" t="str">
        <f>VLOOKUP(E104,VIP!$A$2:$O11500,2,0)</f>
        <v>DRBR911</v>
      </c>
      <c r="G104" s="98" t="str">
        <f>VLOOKUP(E104,'LISTADO ATM'!$A$2:$B$894,2,0)</f>
        <v xml:space="preserve">ATM Oficina Venezuela II </v>
      </c>
      <c r="H104" s="98" t="str">
        <f>VLOOKUP(E104,VIP!$A$2:$O16420,7,FALSE)</f>
        <v>Si</v>
      </c>
      <c r="I104" s="98" t="str">
        <f>VLOOKUP(E104,VIP!$A$2:$O8385,8,FALSE)</f>
        <v>Si</v>
      </c>
      <c r="J104" s="98" t="str">
        <f>VLOOKUP(E104,VIP!$A$2:$O8335,8,FALSE)</f>
        <v>Si</v>
      </c>
      <c r="K104" s="98" t="str">
        <f>VLOOKUP(E104,VIP!$A$2:$O11909,6,0)</f>
        <v>SI</v>
      </c>
      <c r="L104" s="106" t="s">
        <v>2466</v>
      </c>
      <c r="M104" s="105" t="s">
        <v>2473</v>
      </c>
      <c r="N104" s="104" t="s">
        <v>2481</v>
      </c>
      <c r="O104" s="123" t="s">
        <v>2482</v>
      </c>
      <c r="P104" s="129"/>
      <c r="Q104" s="105" t="s">
        <v>2466</v>
      </c>
    </row>
    <row r="105" spans="1:17" ht="18" x14ac:dyDescent="0.25">
      <c r="A105" s="123" t="str">
        <f>VLOOKUP(E105,'LISTADO ATM'!$A$2:$C$895,3,0)</f>
        <v>DISTRITO NACIONAL</v>
      </c>
      <c r="B105" s="111">
        <v>335777032</v>
      </c>
      <c r="C105" s="103">
        <v>44228.217361111114</v>
      </c>
      <c r="D105" s="126" t="s">
        <v>2477</v>
      </c>
      <c r="E105" s="99">
        <v>993</v>
      </c>
      <c r="F105" s="84" t="str">
        <f>VLOOKUP(E105,VIP!$A$2:$O11497,2,0)</f>
        <v>DRBR993</v>
      </c>
      <c r="G105" s="98" t="str">
        <f>VLOOKUP(E105,'LISTADO ATM'!$A$2:$B$894,2,0)</f>
        <v xml:space="preserve">ATM Centro Medico Integral II </v>
      </c>
      <c r="H105" s="98" t="str">
        <f>VLOOKUP(E105,VIP!$A$2:$O16417,7,FALSE)</f>
        <v>Si</v>
      </c>
      <c r="I105" s="98" t="str">
        <f>VLOOKUP(E105,VIP!$A$2:$O8382,8,FALSE)</f>
        <v>Si</v>
      </c>
      <c r="J105" s="98" t="str">
        <f>VLOOKUP(E105,VIP!$A$2:$O8332,8,FALSE)</f>
        <v>Si</v>
      </c>
      <c r="K105" s="98" t="str">
        <f>VLOOKUP(E105,VIP!$A$2:$O11906,6,0)</f>
        <v>NO</v>
      </c>
      <c r="L105" s="106" t="s">
        <v>2466</v>
      </c>
      <c r="M105" s="105" t="s">
        <v>2473</v>
      </c>
      <c r="N105" s="104" t="s">
        <v>2481</v>
      </c>
      <c r="O105" s="123" t="s">
        <v>2482</v>
      </c>
      <c r="P105" s="125"/>
      <c r="Q105" s="105" t="s">
        <v>2466</v>
      </c>
    </row>
    <row r="106" spans="1:17" ht="18" x14ac:dyDescent="0.25">
      <c r="A106" s="123" t="str">
        <f>VLOOKUP(E106,'LISTADO ATM'!$A$2:$C$895,3,0)</f>
        <v>NORTE</v>
      </c>
      <c r="B106" s="111">
        <v>335777033</v>
      </c>
      <c r="C106" s="103">
        <v>44228.21875</v>
      </c>
      <c r="D106" s="126" t="s">
        <v>2190</v>
      </c>
      <c r="E106" s="99">
        <v>129</v>
      </c>
      <c r="F106" s="84" t="str">
        <f>VLOOKUP(E106,VIP!$A$2:$O11511,2,0)</f>
        <v>DRBR129</v>
      </c>
      <c r="G106" s="98" t="str">
        <f>VLOOKUP(E106,'LISTADO ATM'!$A$2:$B$894,2,0)</f>
        <v xml:space="preserve">ATM Multicentro La Sirena (Santiago) </v>
      </c>
      <c r="H106" s="98" t="str">
        <f>VLOOKUP(E106,VIP!$A$2:$O16431,7,FALSE)</f>
        <v>Si</v>
      </c>
      <c r="I106" s="98" t="str">
        <f>VLOOKUP(E106,VIP!$A$2:$O8396,8,FALSE)</f>
        <v>Si</v>
      </c>
      <c r="J106" s="98" t="str">
        <f>VLOOKUP(E106,VIP!$A$2:$O8346,8,FALSE)</f>
        <v>Si</v>
      </c>
      <c r="K106" s="98" t="str">
        <f>VLOOKUP(E106,VIP!$A$2:$O11920,6,0)</f>
        <v>SI</v>
      </c>
      <c r="L106" s="106" t="s">
        <v>2463</v>
      </c>
      <c r="M106" s="105" t="s">
        <v>2473</v>
      </c>
      <c r="N106" s="104" t="s">
        <v>2481</v>
      </c>
      <c r="O106" s="123" t="s">
        <v>2490</v>
      </c>
      <c r="P106" s="125"/>
      <c r="Q106" s="105" t="s">
        <v>2463</v>
      </c>
    </row>
    <row r="107" spans="1:17" ht="18" x14ac:dyDescent="0.25">
      <c r="A107" s="123" t="str">
        <f>VLOOKUP(E107,'LISTADO ATM'!$A$2:$C$895,3,0)</f>
        <v>ESTE</v>
      </c>
      <c r="B107" s="111">
        <v>335777034</v>
      </c>
      <c r="C107" s="103">
        <v>44228.224305555559</v>
      </c>
      <c r="D107" s="126" t="s">
        <v>2189</v>
      </c>
      <c r="E107" s="99">
        <v>268</v>
      </c>
      <c r="F107" s="84" t="str">
        <f>VLOOKUP(E107,VIP!$A$2:$O11509,2,0)</f>
        <v>DRBR268</v>
      </c>
      <c r="G107" s="98" t="str">
        <f>VLOOKUP(E107,'LISTADO ATM'!$A$2:$B$894,2,0)</f>
        <v xml:space="preserve">ATM Autobanco La Altagracia (Higuey) </v>
      </c>
      <c r="H107" s="98" t="str">
        <f>VLOOKUP(E107,VIP!$A$2:$O16429,7,FALSE)</f>
        <v>Si</v>
      </c>
      <c r="I107" s="98" t="str">
        <f>VLOOKUP(E107,VIP!$A$2:$O8394,8,FALSE)</f>
        <v>Si</v>
      </c>
      <c r="J107" s="98" t="str">
        <f>VLOOKUP(E107,VIP!$A$2:$O8344,8,FALSE)</f>
        <v>Si</v>
      </c>
      <c r="K107" s="98" t="str">
        <f>VLOOKUP(E107,VIP!$A$2:$O11918,6,0)</f>
        <v>NO</v>
      </c>
      <c r="L107" s="106" t="s">
        <v>2463</v>
      </c>
      <c r="M107" s="105" t="s">
        <v>2473</v>
      </c>
      <c r="N107" s="104" t="s">
        <v>2481</v>
      </c>
      <c r="O107" s="123" t="s">
        <v>2483</v>
      </c>
      <c r="P107" s="129"/>
      <c r="Q107" s="105" t="s">
        <v>2463</v>
      </c>
    </row>
    <row r="108" spans="1:17" ht="18" x14ac:dyDescent="0.25">
      <c r="A108" s="125" t="str">
        <f>VLOOKUP(E108,'LISTADO ATM'!$A$2:$C$895,3,0)</f>
        <v>NORTE</v>
      </c>
      <c r="B108" s="111">
        <v>335777035</v>
      </c>
      <c r="C108" s="103">
        <v>44228.225694444445</v>
      </c>
      <c r="D108" s="126" t="s">
        <v>2190</v>
      </c>
      <c r="E108" s="99">
        <v>857</v>
      </c>
      <c r="F108" s="84" t="str">
        <f>VLOOKUP(E108,VIP!$A$2:$O11470,2,0)</f>
        <v>DRBR857</v>
      </c>
      <c r="G108" s="98" t="str">
        <f>VLOOKUP(E108,'LISTADO ATM'!$A$2:$B$894,2,0)</f>
        <v xml:space="preserve">ATM Oficina Los Alamos </v>
      </c>
      <c r="H108" s="98" t="str">
        <f>VLOOKUP(E108,VIP!$A$2:$O16390,7,FALSE)</f>
        <v>Si</v>
      </c>
      <c r="I108" s="98" t="str">
        <f>VLOOKUP(E108,VIP!$A$2:$O8355,8,FALSE)</f>
        <v>Si</v>
      </c>
      <c r="J108" s="98" t="str">
        <f>VLOOKUP(E108,VIP!$A$2:$O8305,8,FALSE)</f>
        <v>Si</v>
      </c>
      <c r="K108" s="98" t="str">
        <f>VLOOKUP(E108,VIP!$A$2:$O11879,6,0)</f>
        <v>NO</v>
      </c>
      <c r="L108" s="106" t="s">
        <v>2463</v>
      </c>
      <c r="M108" s="105" t="s">
        <v>2473</v>
      </c>
      <c r="N108" s="104" t="s">
        <v>2481</v>
      </c>
      <c r="O108" s="125" t="s">
        <v>2490</v>
      </c>
      <c r="P108" s="125"/>
      <c r="Q108" s="105" t="s">
        <v>2463</v>
      </c>
    </row>
    <row r="109" spans="1:17" ht="18" x14ac:dyDescent="0.25">
      <c r="A109" s="125" t="str">
        <f>VLOOKUP(E109,'LISTADO ATM'!$A$2:$C$895,3,0)</f>
        <v>NORTE</v>
      </c>
      <c r="B109" s="111">
        <v>335777036</v>
      </c>
      <c r="C109" s="103">
        <v>44228.227083333331</v>
      </c>
      <c r="D109" s="125" t="s">
        <v>2494</v>
      </c>
      <c r="E109" s="99">
        <v>304</v>
      </c>
      <c r="F109" s="84" t="str">
        <f>VLOOKUP(E109,VIP!$A$2:$O11508,2,0)</f>
        <v>DRBR304</v>
      </c>
      <c r="G109" s="98" t="str">
        <f>VLOOKUP(E109,'LISTADO ATM'!$A$2:$B$894,2,0)</f>
        <v xml:space="preserve">ATM Multicentro La Sirena Estrella Sadhala </v>
      </c>
      <c r="H109" s="98" t="str">
        <f>VLOOKUP(E109,VIP!$A$2:$O16428,7,FALSE)</f>
        <v>Si</v>
      </c>
      <c r="I109" s="98" t="str">
        <f>VLOOKUP(E109,VIP!$A$2:$O8393,8,FALSE)</f>
        <v>Si</v>
      </c>
      <c r="J109" s="98" t="str">
        <f>VLOOKUP(E109,VIP!$A$2:$O8343,8,FALSE)</f>
        <v>Si</v>
      </c>
      <c r="K109" s="98" t="str">
        <f>VLOOKUP(E109,VIP!$A$2:$O11917,6,0)</f>
        <v>NO</v>
      </c>
      <c r="L109" s="106" t="s">
        <v>2502</v>
      </c>
      <c r="M109" s="105" t="s">
        <v>2473</v>
      </c>
      <c r="N109" s="104" t="s">
        <v>2481</v>
      </c>
      <c r="O109" s="125" t="s">
        <v>2495</v>
      </c>
      <c r="P109" s="125"/>
      <c r="Q109" s="105" t="s">
        <v>2502</v>
      </c>
    </row>
    <row r="110" spans="1:17" ht="18" x14ac:dyDescent="0.25">
      <c r="A110" s="125" t="str">
        <f>VLOOKUP(E110,'LISTADO ATM'!$A$2:$C$895,3,0)</f>
        <v>NORTE</v>
      </c>
      <c r="B110" s="111">
        <v>335777037</v>
      </c>
      <c r="C110" s="103">
        <v>44228.228472222225</v>
      </c>
      <c r="D110" s="126" t="s">
        <v>2494</v>
      </c>
      <c r="E110" s="99">
        <v>809</v>
      </c>
      <c r="F110" s="84" t="str">
        <f>VLOOKUP(E110,VIP!$A$2:$O11507,2,0)</f>
        <v>DRBR809</v>
      </c>
      <c r="G110" s="98" t="str">
        <f>VLOOKUP(E110,'LISTADO ATM'!$A$2:$B$894,2,0)</f>
        <v>ATM Yoma (Cotuí)</v>
      </c>
      <c r="H110" s="98" t="str">
        <f>VLOOKUP(E110,VIP!$A$2:$O16427,7,FALSE)</f>
        <v>Si</v>
      </c>
      <c r="I110" s="98" t="str">
        <f>VLOOKUP(E110,VIP!$A$2:$O8392,8,FALSE)</f>
        <v>Si</v>
      </c>
      <c r="J110" s="98" t="str">
        <f>VLOOKUP(E110,VIP!$A$2:$O8342,8,FALSE)</f>
        <v>Si</v>
      </c>
      <c r="K110" s="98" t="str">
        <f>VLOOKUP(E110,VIP!$A$2:$O11916,6,0)</f>
        <v>NO</v>
      </c>
      <c r="L110" s="106" t="s">
        <v>2502</v>
      </c>
      <c r="M110" s="105" t="s">
        <v>2473</v>
      </c>
      <c r="N110" s="104" t="s">
        <v>2481</v>
      </c>
      <c r="O110" s="125" t="s">
        <v>2495</v>
      </c>
      <c r="P110" s="129"/>
      <c r="Q110" s="105" t="s">
        <v>2502</v>
      </c>
    </row>
    <row r="111" spans="1:17" ht="18" x14ac:dyDescent="0.25">
      <c r="A111" s="125" t="str">
        <f>VLOOKUP(E111,'LISTADO ATM'!$A$2:$C$895,3,0)</f>
        <v>NORTE</v>
      </c>
      <c r="B111" s="111">
        <v>335777038</v>
      </c>
      <c r="C111" s="103">
        <v>44228.230555555558</v>
      </c>
      <c r="D111" s="125" t="s">
        <v>2494</v>
      </c>
      <c r="E111" s="99">
        <v>944</v>
      </c>
      <c r="F111" s="84" t="str">
        <f>VLOOKUP(E111,VIP!$A$2:$O11517,2,0)</f>
        <v>DRBR944</v>
      </c>
      <c r="G111" s="98" t="str">
        <f>VLOOKUP(E111,'LISTADO ATM'!$A$2:$B$894,2,0)</f>
        <v xml:space="preserve">ATM UNP Mao </v>
      </c>
      <c r="H111" s="98" t="str">
        <f>VLOOKUP(E111,VIP!$A$2:$O16437,7,FALSE)</f>
        <v>Si</v>
      </c>
      <c r="I111" s="98" t="str">
        <f>VLOOKUP(E111,VIP!$A$2:$O8402,8,FALSE)</f>
        <v>Si</v>
      </c>
      <c r="J111" s="98" t="str">
        <f>VLOOKUP(E111,VIP!$A$2:$O8352,8,FALSE)</f>
        <v>Si</v>
      </c>
      <c r="K111" s="98" t="str">
        <f>VLOOKUP(E111,VIP!$A$2:$O11926,6,0)</f>
        <v>NO</v>
      </c>
      <c r="L111" s="106" t="s">
        <v>2502</v>
      </c>
      <c r="M111" s="105" t="s">
        <v>2473</v>
      </c>
      <c r="N111" s="104" t="s">
        <v>2481</v>
      </c>
      <c r="O111" s="125" t="s">
        <v>2495</v>
      </c>
      <c r="P111" s="129"/>
      <c r="Q111" s="105" t="s">
        <v>2502</v>
      </c>
    </row>
    <row r="112" spans="1:17" ht="18" x14ac:dyDescent="0.25">
      <c r="A112" s="125" t="str">
        <f>VLOOKUP(E112,'LISTADO ATM'!$A$2:$C$895,3,0)</f>
        <v>SUR</v>
      </c>
      <c r="B112" s="111">
        <v>335777039</v>
      </c>
      <c r="C112" s="103">
        <v>44228.232638888891</v>
      </c>
      <c r="D112" s="125" t="s">
        <v>2189</v>
      </c>
      <c r="E112" s="99">
        <v>751</v>
      </c>
      <c r="F112" s="84" t="str">
        <f>VLOOKUP(E112,VIP!$A$2:$O11396,2,0)</f>
        <v>DRBR751</v>
      </c>
      <c r="G112" s="98" t="str">
        <f>VLOOKUP(E112,'LISTADO ATM'!$A$2:$B$894,2,0)</f>
        <v>ATM Eco Petroleo Camilo</v>
      </c>
      <c r="H112" s="98" t="str">
        <f>VLOOKUP(E112,VIP!$A$2:$O16316,7,FALSE)</f>
        <v>N/A</v>
      </c>
      <c r="I112" s="98" t="str">
        <f>VLOOKUP(E112,VIP!$A$2:$O8281,8,FALSE)</f>
        <v>N/A</v>
      </c>
      <c r="J112" s="98" t="str">
        <f>VLOOKUP(E112,VIP!$A$2:$O8231,8,FALSE)</f>
        <v>N/A</v>
      </c>
      <c r="K112" s="98" t="str">
        <f>VLOOKUP(E112,VIP!$A$2:$O11805,6,0)</f>
        <v>N/A</v>
      </c>
      <c r="L112" s="106" t="s">
        <v>2228</v>
      </c>
      <c r="M112" s="105" t="s">
        <v>2473</v>
      </c>
      <c r="N112" s="104" t="s">
        <v>2481</v>
      </c>
      <c r="O112" s="125" t="s">
        <v>2483</v>
      </c>
      <c r="P112" s="125"/>
      <c r="Q112" s="105" t="s">
        <v>2228</v>
      </c>
    </row>
    <row r="113" spans="1:17" ht="18" x14ac:dyDescent="0.25">
      <c r="A113" s="125" t="str">
        <f>VLOOKUP(E113,'LISTADO ATM'!$A$2:$C$895,3,0)</f>
        <v>DISTRITO NACIONAL</v>
      </c>
      <c r="B113" s="111">
        <v>335777040</v>
      </c>
      <c r="C113" s="103">
        <v>44228.251388888886</v>
      </c>
      <c r="D113" s="125" t="s">
        <v>2189</v>
      </c>
      <c r="E113" s="99">
        <v>708</v>
      </c>
      <c r="F113" s="84" t="str">
        <f>VLOOKUP(E113,VIP!$A$2:$O11469,2,0)</f>
        <v>DRBR505</v>
      </c>
      <c r="G113" s="98" t="str">
        <f>VLOOKUP(E113,'LISTADO ATM'!$A$2:$B$894,2,0)</f>
        <v xml:space="preserve">ATM El Vestir De Hoy </v>
      </c>
      <c r="H113" s="98" t="str">
        <f>VLOOKUP(E113,VIP!$A$2:$O16389,7,FALSE)</f>
        <v>Si</v>
      </c>
      <c r="I113" s="98" t="str">
        <f>VLOOKUP(E113,VIP!$A$2:$O8354,8,FALSE)</f>
        <v>Si</v>
      </c>
      <c r="J113" s="98" t="str">
        <f>VLOOKUP(E113,VIP!$A$2:$O8304,8,FALSE)</f>
        <v>Si</v>
      </c>
      <c r="K113" s="98" t="str">
        <f>VLOOKUP(E113,VIP!$A$2:$O11878,6,0)</f>
        <v>NO</v>
      </c>
      <c r="L113" s="106" t="s">
        <v>2228</v>
      </c>
      <c r="M113" s="105" t="s">
        <v>2473</v>
      </c>
      <c r="N113" s="104" t="s">
        <v>2481</v>
      </c>
      <c r="O113" s="125" t="s">
        <v>2483</v>
      </c>
      <c r="P113" s="125"/>
      <c r="Q113" s="105" t="s">
        <v>2228</v>
      </c>
    </row>
    <row r="114" spans="1:17" ht="18" x14ac:dyDescent="0.25">
      <c r="A114" s="125" t="str">
        <f>VLOOKUP(E114,'LISTADO ATM'!$A$2:$C$895,3,0)</f>
        <v>DISTRITO NACIONAL</v>
      </c>
      <c r="B114" s="111">
        <v>335777041</v>
      </c>
      <c r="C114" s="103">
        <v>44228.252083333333</v>
      </c>
      <c r="D114" s="126" t="s">
        <v>2189</v>
      </c>
      <c r="E114" s="99">
        <v>115</v>
      </c>
      <c r="F114" s="84" t="str">
        <f>VLOOKUP(E114,VIP!$A$2:$O11503,2,0)</f>
        <v>DRBR115</v>
      </c>
      <c r="G114" s="98" t="str">
        <f>VLOOKUP(E114,'LISTADO ATM'!$A$2:$B$894,2,0)</f>
        <v xml:space="preserve">ATM Oficina Megacentro I </v>
      </c>
      <c r="H114" s="98" t="str">
        <f>VLOOKUP(E114,VIP!$A$2:$O16423,7,FALSE)</f>
        <v>Si</v>
      </c>
      <c r="I114" s="98" t="str">
        <f>VLOOKUP(E114,VIP!$A$2:$O8388,8,FALSE)</f>
        <v>Si</v>
      </c>
      <c r="J114" s="98" t="str">
        <f>VLOOKUP(E114,VIP!$A$2:$O8338,8,FALSE)</f>
        <v>Si</v>
      </c>
      <c r="K114" s="98" t="str">
        <f>VLOOKUP(E114,VIP!$A$2:$O11912,6,0)</f>
        <v>SI</v>
      </c>
      <c r="L114" s="106" t="s">
        <v>2228</v>
      </c>
      <c r="M114" s="105" t="s">
        <v>2473</v>
      </c>
      <c r="N114" s="104" t="s">
        <v>2481</v>
      </c>
      <c r="O114" s="125" t="s">
        <v>2483</v>
      </c>
      <c r="P114" s="129"/>
      <c r="Q114" s="105" t="s">
        <v>2228</v>
      </c>
    </row>
    <row r="115" spans="1:17" ht="18" x14ac:dyDescent="0.25">
      <c r="A115" s="125" t="str">
        <f>VLOOKUP(E115,'LISTADO ATM'!$A$2:$C$895,3,0)</f>
        <v>DISTRITO NACIONAL</v>
      </c>
      <c r="B115" s="111">
        <v>335777043</v>
      </c>
      <c r="C115" s="103">
        <v>44228.25277777778</v>
      </c>
      <c r="D115" s="125" t="s">
        <v>2189</v>
      </c>
      <c r="E115" s="99">
        <v>378</v>
      </c>
      <c r="F115" s="84" t="str">
        <f>VLOOKUP(E115,VIP!$A$2:$O11508,2,0)</f>
        <v>DRBR378</v>
      </c>
      <c r="G115" s="98" t="str">
        <f>VLOOKUP(E115,'LISTADO ATM'!$A$2:$B$894,2,0)</f>
        <v>ATM UNP Villa Flores</v>
      </c>
      <c r="H115" s="98" t="str">
        <f>VLOOKUP(E115,VIP!$A$2:$O16428,7,FALSE)</f>
        <v>N/A</v>
      </c>
      <c r="I115" s="98" t="str">
        <f>VLOOKUP(E115,VIP!$A$2:$O8393,8,FALSE)</f>
        <v>N/A</v>
      </c>
      <c r="J115" s="98" t="str">
        <f>VLOOKUP(E115,VIP!$A$2:$O8343,8,FALSE)</f>
        <v>N/A</v>
      </c>
      <c r="K115" s="98" t="str">
        <f>VLOOKUP(E115,VIP!$A$2:$O11917,6,0)</f>
        <v>N/A</v>
      </c>
      <c r="L115" s="106" t="s">
        <v>2228</v>
      </c>
      <c r="M115" s="105" t="s">
        <v>2473</v>
      </c>
      <c r="N115" s="104" t="s">
        <v>2481</v>
      </c>
      <c r="O115" s="125" t="s">
        <v>2483</v>
      </c>
      <c r="P115" s="129"/>
      <c r="Q115" s="105" t="s">
        <v>2228</v>
      </c>
    </row>
    <row r="116" spans="1:17" ht="18" x14ac:dyDescent="0.25">
      <c r="A116" s="125" t="str">
        <f>VLOOKUP(E116,'LISTADO ATM'!$A$2:$C$895,3,0)</f>
        <v>NORTE</v>
      </c>
      <c r="B116" s="111">
        <v>335777042</v>
      </c>
      <c r="C116" s="103">
        <v>44228.25277777778</v>
      </c>
      <c r="D116" s="125" t="s">
        <v>2189</v>
      </c>
      <c r="E116" s="99">
        <v>757</v>
      </c>
      <c r="F116" s="84" t="str">
        <f>VLOOKUP(E116,VIP!$A$2:$O11507,2,0)</f>
        <v>DRBR757</v>
      </c>
      <c r="G116" s="98" t="str">
        <f>VLOOKUP(E116,'LISTADO ATM'!$A$2:$B$894,2,0)</f>
        <v xml:space="preserve">ATM UNP Plaza Paseo (Santiago) </v>
      </c>
      <c r="H116" s="98" t="str">
        <f>VLOOKUP(E116,VIP!$A$2:$O16427,7,FALSE)</f>
        <v>Si</v>
      </c>
      <c r="I116" s="98" t="str">
        <f>VLOOKUP(E116,VIP!$A$2:$O8392,8,FALSE)</f>
        <v>Si</v>
      </c>
      <c r="J116" s="98" t="str">
        <f>VLOOKUP(E116,VIP!$A$2:$O8342,8,FALSE)</f>
        <v>Si</v>
      </c>
      <c r="K116" s="98" t="str">
        <f>VLOOKUP(E116,VIP!$A$2:$O11916,6,0)</f>
        <v>NO</v>
      </c>
      <c r="L116" s="106" t="s">
        <v>2228</v>
      </c>
      <c r="M116" s="105" t="s">
        <v>2473</v>
      </c>
      <c r="N116" s="104" t="s">
        <v>2481</v>
      </c>
      <c r="O116" s="125" t="s">
        <v>2483</v>
      </c>
      <c r="P116" s="129"/>
      <c r="Q116" s="105" t="s">
        <v>2228</v>
      </c>
    </row>
    <row r="117" spans="1:17" ht="18" x14ac:dyDescent="0.25">
      <c r="A117" s="125" t="str">
        <f>VLOOKUP(E117,'LISTADO ATM'!$A$2:$C$895,3,0)</f>
        <v>ESTE</v>
      </c>
      <c r="B117" s="111">
        <v>335777044</v>
      </c>
      <c r="C117" s="103">
        <v>44228.254166666666</v>
      </c>
      <c r="D117" s="125" t="s">
        <v>2189</v>
      </c>
      <c r="E117" s="99">
        <v>385</v>
      </c>
      <c r="F117" s="84" t="str">
        <f>VLOOKUP(E117,VIP!$A$2:$O11474,2,0)</f>
        <v>DRBR385</v>
      </c>
      <c r="G117" s="98" t="str">
        <f>VLOOKUP(E117,'LISTADO ATM'!$A$2:$B$894,2,0)</f>
        <v xml:space="preserve">ATM Plaza Verón I </v>
      </c>
      <c r="H117" s="98" t="str">
        <f>VLOOKUP(E117,VIP!$A$2:$O16394,7,FALSE)</f>
        <v>Si</v>
      </c>
      <c r="I117" s="98" t="str">
        <f>VLOOKUP(E117,VIP!$A$2:$O8359,8,FALSE)</f>
        <v>Si</v>
      </c>
      <c r="J117" s="98" t="str">
        <f>VLOOKUP(E117,VIP!$A$2:$O8309,8,FALSE)</f>
        <v>Si</v>
      </c>
      <c r="K117" s="98" t="str">
        <f>VLOOKUP(E117,VIP!$A$2:$O11883,6,0)</f>
        <v>NO</v>
      </c>
      <c r="L117" s="106" t="s">
        <v>2228</v>
      </c>
      <c r="M117" s="105" t="s">
        <v>2473</v>
      </c>
      <c r="N117" s="104" t="s">
        <v>2481</v>
      </c>
      <c r="O117" s="125" t="s">
        <v>2483</v>
      </c>
      <c r="P117" s="129"/>
      <c r="Q117" s="105" t="s">
        <v>2228</v>
      </c>
    </row>
    <row r="118" spans="1:17" ht="18" x14ac:dyDescent="0.25">
      <c r="A118" s="125" t="str">
        <f>VLOOKUP(E118,'LISTADO ATM'!$A$2:$C$895,3,0)</f>
        <v>DISTRITO NACIONAL</v>
      </c>
      <c r="B118" s="111">
        <v>335777045</v>
      </c>
      <c r="C118" s="103">
        <v>44228.254861111112</v>
      </c>
      <c r="D118" s="125" t="s">
        <v>2189</v>
      </c>
      <c r="E118" s="99">
        <v>812</v>
      </c>
      <c r="F118" s="84" t="str">
        <f>VLOOKUP(E118,VIP!$A$2:$O11465,2,0)</f>
        <v>DRBR812</v>
      </c>
      <c r="G118" s="98" t="str">
        <f>VLOOKUP(E118,'LISTADO ATM'!$A$2:$B$894,2,0)</f>
        <v xml:space="preserve">ATM Canasta del Pueblo </v>
      </c>
      <c r="H118" s="98" t="str">
        <f>VLOOKUP(E118,VIP!$A$2:$O16385,7,FALSE)</f>
        <v>Si</v>
      </c>
      <c r="I118" s="98" t="str">
        <f>VLOOKUP(E118,VIP!$A$2:$O8350,8,FALSE)</f>
        <v>Si</v>
      </c>
      <c r="J118" s="98" t="str">
        <f>VLOOKUP(E118,VIP!$A$2:$O8300,8,FALSE)</f>
        <v>Si</v>
      </c>
      <c r="K118" s="98" t="str">
        <f>VLOOKUP(E118,VIP!$A$2:$O11874,6,0)</f>
        <v>NO</v>
      </c>
      <c r="L118" s="106" t="s">
        <v>2228</v>
      </c>
      <c r="M118" s="105" t="s">
        <v>2473</v>
      </c>
      <c r="N118" s="104" t="s">
        <v>2481</v>
      </c>
      <c r="O118" s="125" t="s">
        <v>2483</v>
      </c>
      <c r="P118" s="125"/>
      <c r="Q118" s="105" t="s">
        <v>2228</v>
      </c>
    </row>
    <row r="119" spans="1:17" ht="18" x14ac:dyDescent="0.25">
      <c r="A119" s="125" t="str">
        <f>VLOOKUP(E119,'LISTADO ATM'!$A$2:$C$895,3,0)</f>
        <v>DISTRITO NACIONAL</v>
      </c>
      <c r="B119" s="111">
        <v>335777046</v>
      </c>
      <c r="C119" s="103">
        <v>44228.255555555559</v>
      </c>
      <c r="D119" s="125" t="s">
        <v>2189</v>
      </c>
      <c r="E119" s="99">
        <v>473</v>
      </c>
      <c r="F119" s="84" t="str">
        <f>VLOOKUP(E119,VIP!$A$2:$O11499,2,0)</f>
        <v>DRBR473</v>
      </c>
      <c r="G119" s="98" t="str">
        <f>VLOOKUP(E119,'LISTADO ATM'!$A$2:$B$894,2,0)</f>
        <v xml:space="preserve">ATM Oficina Carrefour II </v>
      </c>
      <c r="H119" s="98" t="str">
        <f>VLOOKUP(E119,VIP!$A$2:$O16419,7,FALSE)</f>
        <v>Si</v>
      </c>
      <c r="I119" s="98" t="str">
        <f>VLOOKUP(E119,VIP!$A$2:$O8384,8,FALSE)</f>
        <v>Si</v>
      </c>
      <c r="J119" s="98" t="str">
        <f>VLOOKUP(E119,VIP!$A$2:$O8334,8,FALSE)</f>
        <v>Si</v>
      </c>
      <c r="K119" s="98" t="str">
        <f>VLOOKUP(E119,VIP!$A$2:$O11908,6,0)</f>
        <v>NO</v>
      </c>
      <c r="L119" s="106" t="s">
        <v>2228</v>
      </c>
      <c r="M119" s="105" t="s">
        <v>2473</v>
      </c>
      <c r="N119" s="104" t="s">
        <v>2481</v>
      </c>
      <c r="O119" s="125" t="s">
        <v>2483</v>
      </c>
      <c r="P119" s="125"/>
      <c r="Q119" s="105" t="s">
        <v>2228</v>
      </c>
    </row>
    <row r="120" spans="1:17" ht="18" x14ac:dyDescent="0.25">
      <c r="A120" s="125" t="str">
        <f>VLOOKUP(E120,'LISTADO ATM'!$A$2:$C$895,3,0)</f>
        <v>DISTRITO NACIONAL</v>
      </c>
      <c r="B120" s="111">
        <v>335777048</v>
      </c>
      <c r="C120" s="103">
        <v>44228.256944444445</v>
      </c>
      <c r="D120" s="125" t="s">
        <v>2189</v>
      </c>
      <c r="E120" s="99">
        <v>542</v>
      </c>
      <c r="F120" s="84" t="str">
        <f>VLOOKUP(E120,VIP!$A$2:$O11500,2,0)</f>
        <v>DRBR542</v>
      </c>
      <c r="G120" s="98" t="str">
        <f>VLOOKUP(E120,'LISTADO ATM'!$A$2:$B$894,2,0)</f>
        <v>ATM S/M la Cadena Carretera Mella</v>
      </c>
      <c r="H120" s="98" t="str">
        <f>VLOOKUP(E120,VIP!$A$2:$O16420,7,FALSE)</f>
        <v>NO</v>
      </c>
      <c r="I120" s="98" t="str">
        <f>VLOOKUP(E120,VIP!$A$2:$O8385,8,FALSE)</f>
        <v>SI</v>
      </c>
      <c r="J120" s="98" t="str">
        <f>VLOOKUP(E120,VIP!$A$2:$O8335,8,FALSE)</f>
        <v>SI</v>
      </c>
      <c r="K120" s="98" t="str">
        <f>VLOOKUP(E120,VIP!$A$2:$O11909,6,0)</f>
        <v>NO</v>
      </c>
      <c r="L120" s="106" t="s">
        <v>2228</v>
      </c>
      <c r="M120" s="105" t="s">
        <v>2473</v>
      </c>
      <c r="N120" s="104" t="s">
        <v>2481</v>
      </c>
      <c r="O120" s="125" t="s">
        <v>2483</v>
      </c>
      <c r="P120" s="126"/>
      <c r="Q120" s="105" t="s">
        <v>2228</v>
      </c>
    </row>
    <row r="121" spans="1:17" ht="18" x14ac:dyDescent="0.25">
      <c r="A121" s="125" t="str">
        <f>VLOOKUP(E121,'LISTADO ATM'!$A$2:$C$895,3,0)</f>
        <v>ESTE</v>
      </c>
      <c r="B121" s="111">
        <v>335777047</v>
      </c>
      <c r="C121" s="103">
        <v>44228.256944444445</v>
      </c>
      <c r="D121" s="125" t="s">
        <v>2189</v>
      </c>
      <c r="E121" s="99">
        <v>838</v>
      </c>
      <c r="F121" s="84" t="str">
        <f>VLOOKUP(E121,VIP!$A$2:$O11506,2,0)</f>
        <v>DRBR838</v>
      </c>
      <c r="G121" s="98" t="str">
        <f>VLOOKUP(E121,'LISTADO ATM'!$A$2:$B$894,2,0)</f>
        <v xml:space="preserve">ATM UNP Consuelo </v>
      </c>
      <c r="H121" s="98" t="str">
        <f>VLOOKUP(E121,VIP!$A$2:$O16426,7,FALSE)</f>
        <v>Si</v>
      </c>
      <c r="I121" s="98" t="str">
        <f>VLOOKUP(E121,VIP!$A$2:$O8391,8,FALSE)</f>
        <v>Si</v>
      </c>
      <c r="J121" s="98" t="str">
        <f>VLOOKUP(E121,VIP!$A$2:$O8341,8,FALSE)</f>
        <v>Si</v>
      </c>
      <c r="K121" s="98" t="str">
        <f>VLOOKUP(E121,VIP!$A$2:$O11915,6,0)</f>
        <v>NO</v>
      </c>
      <c r="L121" s="106" t="s">
        <v>2228</v>
      </c>
      <c r="M121" s="105" t="s">
        <v>2473</v>
      </c>
      <c r="N121" s="104" t="s">
        <v>2481</v>
      </c>
      <c r="O121" s="125" t="s">
        <v>2483</v>
      </c>
      <c r="P121" s="129"/>
      <c r="Q121" s="105" t="s">
        <v>2228</v>
      </c>
    </row>
    <row r="122" spans="1:17" ht="18" x14ac:dyDescent="0.25">
      <c r="A122" s="125" t="str">
        <f>VLOOKUP(E122,'LISTADO ATM'!$A$2:$C$895,3,0)</f>
        <v>DISTRITO NACIONAL</v>
      </c>
      <c r="B122" s="111">
        <v>335777049</v>
      </c>
      <c r="C122" s="103">
        <v>44228.257638888892</v>
      </c>
      <c r="D122" s="125" t="s">
        <v>2189</v>
      </c>
      <c r="E122" s="99">
        <v>488</v>
      </c>
      <c r="F122" s="84" t="str">
        <f>VLOOKUP(E122,VIP!$A$2:$O11506,2,0)</f>
        <v>DRBR488</v>
      </c>
      <c r="G122" s="98" t="str">
        <f>VLOOKUP(E122,'LISTADO ATM'!$A$2:$B$894,2,0)</f>
        <v xml:space="preserve">ATM Aeropuerto El Higuero </v>
      </c>
      <c r="H122" s="98" t="str">
        <f>VLOOKUP(E122,VIP!$A$2:$O16426,7,FALSE)</f>
        <v>Si</v>
      </c>
      <c r="I122" s="98" t="str">
        <f>VLOOKUP(E122,VIP!$A$2:$O8391,8,FALSE)</f>
        <v>Si</v>
      </c>
      <c r="J122" s="98" t="str">
        <f>VLOOKUP(E122,VIP!$A$2:$O8341,8,FALSE)</f>
        <v>Si</v>
      </c>
      <c r="K122" s="98" t="str">
        <f>VLOOKUP(E122,VIP!$A$2:$O11915,6,0)</f>
        <v>NO</v>
      </c>
      <c r="L122" s="106" t="s">
        <v>2228</v>
      </c>
      <c r="M122" s="105" t="s">
        <v>2473</v>
      </c>
      <c r="N122" s="104" t="s">
        <v>2481</v>
      </c>
      <c r="O122" s="125" t="s">
        <v>2483</v>
      </c>
      <c r="P122" s="126"/>
      <c r="Q122" s="105" t="s">
        <v>2228</v>
      </c>
    </row>
    <row r="123" spans="1:17" ht="18" x14ac:dyDescent="0.25">
      <c r="A123" s="125" t="str">
        <f>VLOOKUP(E123,'LISTADO ATM'!$A$2:$C$895,3,0)</f>
        <v>DISTRITO NACIONAL</v>
      </c>
      <c r="B123" s="111">
        <v>335777050</v>
      </c>
      <c r="C123" s="103">
        <v>44228.259027777778</v>
      </c>
      <c r="D123" s="125" t="s">
        <v>2189</v>
      </c>
      <c r="E123" s="99">
        <v>686</v>
      </c>
      <c r="F123" s="84" t="str">
        <f>VLOOKUP(E123,VIP!$A$2:$O11513,2,0)</f>
        <v>DRBR686</v>
      </c>
      <c r="G123" s="98" t="str">
        <f>VLOOKUP(E123,'LISTADO ATM'!$A$2:$B$894,2,0)</f>
        <v>ATM Autoservicio Oficina Máximo Gómez</v>
      </c>
      <c r="H123" s="98" t="str">
        <f>VLOOKUP(E123,VIP!$A$2:$O16433,7,FALSE)</f>
        <v>Si</v>
      </c>
      <c r="I123" s="98" t="str">
        <f>VLOOKUP(E123,VIP!$A$2:$O8398,8,FALSE)</f>
        <v>Si</v>
      </c>
      <c r="J123" s="98" t="str">
        <f>VLOOKUP(E123,VIP!$A$2:$O8348,8,FALSE)</f>
        <v>Si</v>
      </c>
      <c r="K123" s="98" t="str">
        <f>VLOOKUP(E123,VIP!$A$2:$O11922,6,0)</f>
        <v>NO</v>
      </c>
      <c r="L123" s="106" t="s">
        <v>2228</v>
      </c>
      <c r="M123" s="105" t="s">
        <v>2473</v>
      </c>
      <c r="N123" s="104" t="s">
        <v>2481</v>
      </c>
      <c r="O123" s="125" t="s">
        <v>2483</v>
      </c>
      <c r="P123" s="129"/>
      <c r="Q123" s="105" t="s">
        <v>2228</v>
      </c>
    </row>
    <row r="124" spans="1:17" ht="18" x14ac:dyDescent="0.25">
      <c r="A124" s="125" t="str">
        <f>VLOOKUP(E124,'LISTADO ATM'!$A$2:$C$895,3,0)</f>
        <v>DISTRITO NACIONAL</v>
      </c>
      <c r="B124" s="111">
        <v>335777051</v>
      </c>
      <c r="C124" s="103">
        <v>44228.259027777778</v>
      </c>
      <c r="D124" s="125" t="s">
        <v>2189</v>
      </c>
      <c r="E124" s="99">
        <v>875</v>
      </c>
      <c r="F124" s="84" t="str">
        <f>VLOOKUP(E124,VIP!$A$2:$O11512,2,0)</f>
        <v>DRBR875</v>
      </c>
      <c r="G124" s="98" t="str">
        <f>VLOOKUP(E124,'LISTADO ATM'!$A$2:$B$894,2,0)</f>
        <v xml:space="preserve">ATM Texaco Aut. Duarte KM 14 1/2 (Los Alcarrizos) </v>
      </c>
      <c r="H124" s="98" t="str">
        <f>VLOOKUP(E124,VIP!$A$2:$O16432,7,FALSE)</f>
        <v>Si</v>
      </c>
      <c r="I124" s="98" t="str">
        <f>VLOOKUP(E124,VIP!$A$2:$O8397,8,FALSE)</f>
        <v>Si</v>
      </c>
      <c r="J124" s="98" t="str">
        <f>VLOOKUP(E124,VIP!$A$2:$O8347,8,FALSE)</f>
        <v>Si</v>
      </c>
      <c r="K124" s="98" t="str">
        <f>VLOOKUP(E124,VIP!$A$2:$O11921,6,0)</f>
        <v>NO</v>
      </c>
      <c r="L124" s="106" t="s">
        <v>2228</v>
      </c>
      <c r="M124" s="105" t="s">
        <v>2473</v>
      </c>
      <c r="N124" s="104" t="s">
        <v>2481</v>
      </c>
      <c r="O124" s="125" t="s">
        <v>2483</v>
      </c>
      <c r="P124" s="129"/>
      <c r="Q124" s="105" t="s">
        <v>2228</v>
      </c>
    </row>
    <row r="125" spans="1:17" ht="18" x14ac:dyDescent="0.25">
      <c r="A125" s="125" t="str">
        <f>VLOOKUP(E125,'LISTADO ATM'!$A$2:$C$895,3,0)</f>
        <v>DISTRITO NACIONAL</v>
      </c>
      <c r="B125" s="111">
        <v>335777052</v>
      </c>
      <c r="C125" s="103">
        <v>44228.259722222225</v>
      </c>
      <c r="D125" s="125" t="s">
        <v>2189</v>
      </c>
      <c r="E125" s="99">
        <v>915</v>
      </c>
      <c r="F125" s="84" t="str">
        <f>VLOOKUP(E125,VIP!$A$2:$O11501,2,0)</f>
        <v>DRBR24F</v>
      </c>
      <c r="G125" s="98" t="str">
        <f>VLOOKUP(E125,'LISTADO ATM'!$A$2:$B$894,2,0)</f>
        <v xml:space="preserve">ATM Multicentro La Sirena Aut. Duarte </v>
      </c>
      <c r="H125" s="98" t="str">
        <f>VLOOKUP(E125,VIP!$A$2:$O16421,7,FALSE)</f>
        <v>Si</v>
      </c>
      <c r="I125" s="98" t="str">
        <f>VLOOKUP(E125,VIP!$A$2:$O8386,8,FALSE)</f>
        <v>Si</v>
      </c>
      <c r="J125" s="98" t="str">
        <f>VLOOKUP(E125,VIP!$A$2:$O8336,8,FALSE)</f>
        <v>Si</v>
      </c>
      <c r="K125" s="98" t="str">
        <f>VLOOKUP(E125,VIP!$A$2:$O11910,6,0)</f>
        <v>SI</v>
      </c>
      <c r="L125" s="106" t="s">
        <v>2228</v>
      </c>
      <c r="M125" s="105" t="s">
        <v>2473</v>
      </c>
      <c r="N125" s="104" t="s">
        <v>2481</v>
      </c>
      <c r="O125" s="125" t="s">
        <v>2483</v>
      </c>
      <c r="P125" s="129"/>
      <c r="Q125" s="105" t="s">
        <v>2228</v>
      </c>
    </row>
    <row r="126" spans="1:17" ht="18" x14ac:dyDescent="0.25">
      <c r="A126" s="125" t="str">
        <f>VLOOKUP(E126,'LISTADO ATM'!$A$2:$C$895,3,0)</f>
        <v>DISTRITO NACIONAL</v>
      </c>
      <c r="B126" s="111">
        <v>335777053</v>
      </c>
      <c r="C126" s="103">
        <v>44228.260416666664</v>
      </c>
      <c r="D126" s="125" t="s">
        <v>2189</v>
      </c>
      <c r="E126" s="99">
        <v>951</v>
      </c>
      <c r="F126" s="84" t="str">
        <f>VLOOKUP(E126,VIP!$A$2:$O11502,2,0)</f>
        <v>DRBR203</v>
      </c>
      <c r="G126" s="98" t="str">
        <f>VLOOKUP(E126,'LISTADO ATM'!$A$2:$B$894,2,0)</f>
        <v xml:space="preserve">ATM Oficina Plaza Haché JFK </v>
      </c>
      <c r="H126" s="98" t="str">
        <f>VLOOKUP(E126,VIP!$A$2:$O16422,7,FALSE)</f>
        <v>Si</v>
      </c>
      <c r="I126" s="98" t="str">
        <f>VLOOKUP(E126,VIP!$A$2:$O8387,8,FALSE)</f>
        <v>Si</v>
      </c>
      <c r="J126" s="98" t="str">
        <f>VLOOKUP(E126,VIP!$A$2:$O8337,8,FALSE)</f>
        <v>Si</v>
      </c>
      <c r="K126" s="98" t="str">
        <f>VLOOKUP(E126,VIP!$A$2:$O11911,6,0)</f>
        <v>NO</v>
      </c>
      <c r="L126" s="106" t="s">
        <v>2228</v>
      </c>
      <c r="M126" s="105" t="s">
        <v>2473</v>
      </c>
      <c r="N126" s="104" t="s">
        <v>2481</v>
      </c>
      <c r="O126" s="125" t="s">
        <v>2483</v>
      </c>
      <c r="P126" s="125"/>
      <c r="Q126" s="105" t="s">
        <v>2228</v>
      </c>
    </row>
    <row r="127" spans="1:17" ht="18" x14ac:dyDescent="0.25">
      <c r="A127" s="129" t="str">
        <f>VLOOKUP(E127,'LISTADO ATM'!$A$2:$C$895,3,0)</f>
        <v>ESTE</v>
      </c>
      <c r="B127" s="111" t="s">
        <v>2508</v>
      </c>
      <c r="C127" s="103">
        <v>44228.307118055556</v>
      </c>
      <c r="D127" s="129" t="s">
        <v>2189</v>
      </c>
      <c r="E127" s="99">
        <v>158</v>
      </c>
      <c r="F127" s="84" t="str">
        <f>VLOOKUP(E127,VIP!$A$2:$O11503,2,0)</f>
        <v>DRBR158</v>
      </c>
      <c r="G127" s="98" t="str">
        <f>VLOOKUP(E127,'LISTADO ATM'!$A$2:$B$894,2,0)</f>
        <v xml:space="preserve">ATM Oficina Romana Norte </v>
      </c>
      <c r="H127" s="98" t="str">
        <f>VLOOKUP(E127,VIP!$A$2:$O16423,7,FALSE)</f>
        <v>Si</v>
      </c>
      <c r="I127" s="98" t="str">
        <f>VLOOKUP(E127,VIP!$A$2:$O8388,8,FALSE)</f>
        <v>Si</v>
      </c>
      <c r="J127" s="98" t="str">
        <f>VLOOKUP(E127,VIP!$A$2:$O8338,8,FALSE)</f>
        <v>Si</v>
      </c>
      <c r="K127" s="98" t="str">
        <f>VLOOKUP(E127,VIP!$A$2:$O11912,6,0)</f>
        <v>SI</v>
      </c>
      <c r="L127" s="106" t="s">
        <v>2463</v>
      </c>
      <c r="M127" s="105" t="s">
        <v>2473</v>
      </c>
      <c r="N127" s="104" t="s">
        <v>2481</v>
      </c>
      <c r="O127" s="129" t="s">
        <v>2483</v>
      </c>
      <c r="P127" s="129"/>
      <c r="Q127" s="105" t="s">
        <v>2463</v>
      </c>
    </row>
    <row r="128" spans="1:17" ht="18" x14ac:dyDescent="0.25">
      <c r="A128" s="129" t="str">
        <f>VLOOKUP(E128,'LISTADO ATM'!$A$2:$C$895,3,0)</f>
        <v>NORTE</v>
      </c>
      <c r="B128" s="111" t="s">
        <v>2509</v>
      </c>
      <c r="C128" s="103">
        <v>44228.302337962959</v>
      </c>
      <c r="D128" s="129" t="s">
        <v>2190</v>
      </c>
      <c r="E128" s="99">
        <v>595</v>
      </c>
      <c r="F128" s="84" t="str">
        <f>VLOOKUP(E128,VIP!$A$2:$O11504,2,0)</f>
        <v>DRBR595</v>
      </c>
      <c r="G128" s="98" t="str">
        <f>VLOOKUP(E128,'LISTADO ATM'!$A$2:$B$894,2,0)</f>
        <v xml:space="preserve">ATM S/M Central I (Santiago) </v>
      </c>
      <c r="H128" s="98" t="str">
        <f>VLOOKUP(E128,VIP!$A$2:$O16424,7,FALSE)</f>
        <v>Si</v>
      </c>
      <c r="I128" s="98" t="str">
        <f>VLOOKUP(E128,VIP!$A$2:$O8389,8,FALSE)</f>
        <v>Si</v>
      </c>
      <c r="J128" s="98" t="str">
        <f>VLOOKUP(E128,VIP!$A$2:$O8339,8,FALSE)</f>
        <v>Si</v>
      </c>
      <c r="K128" s="98" t="str">
        <f>VLOOKUP(E128,VIP!$A$2:$O11913,6,0)</f>
        <v>NO</v>
      </c>
      <c r="L128" s="106" t="s">
        <v>2254</v>
      </c>
      <c r="M128" s="105" t="s">
        <v>2473</v>
      </c>
      <c r="N128" s="104" t="s">
        <v>2481</v>
      </c>
      <c r="O128" s="129" t="s">
        <v>2507</v>
      </c>
      <c r="P128" s="129"/>
      <c r="Q128" s="105" t="s">
        <v>2254</v>
      </c>
    </row>
    <row r="129" spans="1:17" ht="18" x14ac:dyDescent="0.25">
      <c r="A129" s="129" t="str">
        <f>VLOOKUP(E129,'LISTADO ATM'!$A$2:$C$895,3,0)</f>
        <v>DISTRITO NACIONAL</v>
      </c>
      <c r="B129" s="111" t="s">
        <v>2510</v>
      </c>
      <c r="C129" s="103">
        <v>44228.268993055557</v>
      </c>
      <c r="D129" s="129" t="s">
        <v>2189</v>
      </c>
      <c r="E129" s="99">
        <v>587</v>
      </c>
      <c r="F129" s="84" t="str">
        <f>VLOOKUP(E129,VIP!$A$2:$O11505,2,0)</f>
        <v>DRBR123</v>
      </c>
      <c r="G129" s="98" t="str">
        <f>VLOOKUP(E129,'LISTADO ATM'!$A$2:$B$894,2,0)</f>
        <v xml:space="preserve">ATM Cuerpo de Ayudantes Militares </v>
      </c>
      <c r="H129" s="98" t="str">
        <f>VLOOKUP(E129,VIP!$A$2:$O16425,7,FALSE)</f>
        <v>Si</v>
      </c>
      <c r="I129" s="98" t="str">
        <f>VLOOKUP(E129,VIP!$A$2:$O8390,8,FALSE)</f>
        <v>Si</v>
      </c>
      <c r="J129" s="98" t="str">
        <f>VLOOKUP(E129,VIP!$A$2:$O8340,8,FALSE)</f>
        <v>Si</v>
      </c>
      <c r="K129" s="98" t="str">
        <f>VLOOKUP(E129,VIP!$A$2:$O11914,6,0)</f>
        <v>NO</v>
      </c>
      <c r="L129" s="106" t="s">
        <v>2435</v>
      </c>
      <c r="M129" s="105" t="s">
        <v>2473</v>
      </c>
      <c r="N129" s="104" t="s">
        <v>2481</v>
      </c>
      <c r="O129" s="129" t="s">
        <v>2483</v>
      </c>
      <c r="P129" s="129"/>
      <c r="Q129" s="105" t="s">
        <v>2435</v>
      </c>
    </row>
    <row r="130" spans="1:17" ht="18" x14ac:dyDescent="0.25">
      <c r="A130" s="129" t="str">
        <f>VLOOKUP(E130,'LISTADO ATM'!$A$2:$C$895,3,0)</f>
        <v>SUR</v>
      </c>
      <c r="B130" s="111" t="s">
        <v>2511</v>
      </c>
      <c r="C130" s="103">
        <v>44228.267314814817</v>
      </c>
      <c r="D130" s="129" t="s">
        <v>2189</v>
      </c>
      <c r="E130" s="99">
        <v>730</v>
      </c>
      <c r="F130" s="84" t="str">
        <f>VLOOKUP(E130,VIP!$A$2:$O11506,2,0)</f>
        <v>DRBR082</v>
      </c>
      <c r="G130" s="98" t="str">
        <f>VLOOKUP(E130,'LISTADO ATM'!$A$2:$B$894,2,0)</f>
        <v xml:space="preserve">ATM Palacio de Justicia Barahona </v>
      </c>
      <c r="H130" s="98" t="str">
        <f>VLOOKUP(E130,VIP!$A$2:$O16426,7,FALSE)</f>
        <v>Si</v>
      </c>
      <c r="I130" s="98" t="str">
        <f>VLOOKUP(E130,VIP!$A$2:$O8391,8,FALSE)</f>
        <v>Si</v>
      </c>
      <c r="J130" s="98" t="str">
        <f>VLOOKUP(E130,VIP!$A$2:$O8341,8,FALSE)</f>
        <v>Si</v>
      </c>
      <c r="K130" s="98" t="str">
        <f>VLOOKUP(E130,VIP!$A$2:$O11915,6,0)</f>
        <v>NO</v>
      </c>
      <c r="L130" s="106" t="s">
        <v>2254</v>
      </c>
      <c r="M130" s="105" t="s">
        <v>2473</v>
      </c>
      <c r="N130" s="104" t="s">
        <v>2481</v>
      </c>
      <c r="O130" s="129" t="s">
        <v>2483</v>
      </c>
      <c r="P130" s="129"/>
      <c r="Q130" s="105" t="s">
        <v>2254</v>
      </c>
    </row>
    <row r="131" spans="1:17" ht="18" x14ac:dyDescent="0.25">
      <c r="A131" s="129" t="str">
        <f>VLOOKUP(E131,'LISTADO ATM'!$A$2:$C$895,3,0)</f>
        <v>SUR</v>
      </c>
      <c r="B131" s="111" t="s">
        <v>2512</v>
      </c>
      <c r="C131" s="103">
        <v>44228.266180555554</v>
      </c>
      <c r="D131" s="129" t="s">
        <v>2189</v>
      </c>
      <c r="E131" s="99">
        <v>470</v>
      </c>
      <c r="F131" s="84" t="str">
        <f>VLOOKUP(E131,VIP!$A$2:$O11507,2,0)</f>
        <v>DRBR470</v>
      </c>
      <c r="G131" s="98" t="str">
        <f>VLOOKUP(E131,'LISTADO ATM'!$A$2:$B$894,2,0)</f>
        <v xml:space="preserve">ATM Hospital Taiwán (Azua) </v>
      </c>
      <c r="H131" s="98" t="str">
        <f>VLOOKUP(E131,VIP!$A$2:$O16427,7,FALSE)</f>
        <v>Si</v>
      </c>
      <c r="I131" s="98" t="str">
        <f>VLOOKUP(E131,VIP!$A$2:$O8392,8,FALSE)</f>
        <v>Si</v>
      </c>
      <c r="J131" s="98" t="str">
        <f>VLOOKUP(E131,VIP!$A$2:$O8342,8,FALSE)</f>
        <v>Si</v>
      </c>
      <c r="K131" s="98" t="str">
        <f>VLOOKUP(E131,VIP!$A$2:$O11916,6,0)</f>
        <v>NO</v>
      </c>
      <c r="L131" s="106" t="s">
        <v>2254</v>
      </c>
      <c r="M131" s="105" t="s">
        <v>2473</v>
      </c>
      <c r="N131" s="104" t="s">
        <v>2481</v>
      </c>
      <c r="O131" s="129" t="s">
        <v>2483</v>
      </c>
      <c r="P131" s="129"/>
      <c r="Q131" s="105" t="s">
        <v>2254</v>
      </c>
    </row>
    <row r="132" spans="1:17" ht="18" x14ac:dyDescent="0.25">
      <c r="A132" s="129" t="str">
        <f>VLOOKUP(E132,'LISTADO ATM'!$A$2:$C$895,3,0)</f>
        <v>DISTRITO NACIONAL</v>
      </c>
      <c r="B132" s="111" t="s">
        <v>2513</v>
      </c>
      <c r="C132" s="103">
        <v>44228.264143518521</v>
      </c>
      <c r="D132" s="129" t="s">
        <v>2189</v>
      </c>
      <c r="E132" s="99">
        <v>570</v>
      </c>
      <c r="F132" s="84" t="str">
        <f>VLOOKUP(E132,VIP!$A$2:$O11508,2,0)</f>
        <v>DRBR478</v>
      </c>
      <c r="G132" s="98" t="str">
        <f>VLOOKUP(E132,'LISTADO ATM'!$A$2:$B$894,2,0)</f>
        <v xml:space="preserve">ATM S/M Liverpool Villa Mella </v>
      </c>
      <c r="H132" s="98" t="str">
        <f>VLOOKUP(E132,VIP!$A$2:$O16428,7,FALSE)</f>
        <v>Si</v>
      </c>
      <c r="I132" s="98" t="str">
        <f>VLOOKUP(E132,VIP!$A$2:$O8393,8,FALSE)</f>
        <v>Si</v>
      </c>
      <c r="J132" s="98" t="str">
        <f>VLOOKUP(E132,VIP!$A$2:$O8343,8,FALSE)</f>
        <v>Si</v>
      </c>
      <c r="K132" s="98" t="str">
        <f>VLOOKUP(E132,VIP!$A$2:$O11917,6,0)</f>
        <v>NO</v>
      </c>
      <c r="L132" s="106" t="s">
        <v>2228</v>
      </c>
      <c r="M132" s="105" t="s">
        <v>2473</v>
      </c>
      <c r="N132" s="104" t="s">
        <v>2481</v>
      </c>
      <c r="O132" s="129" t="s">
        <v>2483</v>
      </c>
      <c r="P132" s="129"/>
      <c r="Q132" s="105" t="s">
        <v>2228</v>
      </c>
    </row>
    <row r="133" spans="1:17" ht="18" x14ac:dyDescent="0.25">
      <c r="A133" s="129" t="str">
        <f>VLOOKUP(E133,'LISTADO ATM'!$A$2:$C$895,3,0)</f>
        <v>SUR</v>
      </c>
      <c r="B133" s="111" t="s">
        <v>2514</v>
      </c>
      <c r="C133" s="103">
        <v>44228.262754629628</v>
      </c>
      <c r="D133" s="129" t="s">
        <v>2189</v>
      </c>
      <c r="E133" s="99">
        <v>297</v>
      </c>
      <c r="F133" s="84" t="str">
        <f>VLOOKUP(E133,VIP!$A$2:$O11509,2,0)</f>
        <v>DRBR297</v>
      </c>
      <c r="G133" s="98" t="str">
        <f>VLOOKUP(E133,'LISTADO ATM'!$A$2:$B$894,2,0)</f>
        <v xml:space="preserve">ATM S/M Cadena Ocoa </v>
      </c>
      <c r="H133" s="98" t="str">
        <f>VLOOKUP(E133,VIP!$A$2:$O16429,7,FALSE)</f>
        <v>Si</v>
      </c>
      <c r="I133" s="98" t="str">
        <f>VLOOKUP(E133,VIP!$A$2:$O8394,8,FALSE)</f>
        <v>Si</v>
      </c>
      <c r="J133" s="98" t="str">
        <f>VLOOKUP(E133,VIP!$A$2:$O8344,8,FALSE)</f>
        <v>Si</v>
      </c>
      <c r="K133" s="98" t="str">
        <f>VLOOKUP(E133,VIP!$A$2:$O11918,6,0)</f>
        <v>NO</v>
      </c>
      <c r="L133" s="106" t="s">
        <v>2228</v>
      </c>
      <c r="M133" s="105" t="s">
        <v>2473</v>
      </c>
      <c r="N133" s="104" t="s">
        <v>2481</v>
      </c>
      <c r="O133" s="129" t="s">
        <v>2483</v>
      </c>
      <c r="P133" s="129"/>
      <c r="Q133" s="105" t="s">
        <v>2228</v>
      </c>
    </row>
  </sheetData>
  <autoFilter ref="A4:Q123">
    <sortState ref="A5:Q126">
      <sortCondition ref="C4:C1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7:B1048576 B1:B4">
    <cfRule type="duplicateValues" dxfId="293" priority="2795"/>
  </conditionalFormatting>
  <conditionalFormatting sqref="B127:B1048576">
    <cfRule type="duplicateValues" dxfId="292" priority="330235"/>
  </conditionalFormatting>
  <conditionalFormatting sqref="B127:B1048576 B1:B4">
    <cfRule type="duplicateValues" dxfId="291" priority="330247"/>
    <cfRule type="duplicateValues" dxfId="290" priority="330248"/>
    <cfRule type="duplicateValues" dxfId="289" priority="330249"/>
  </conditionalFormatting>
  <conditionalFormatting sqref="B127:B1048576 B1:B4">
    <cfRule type="duplicateValues" dxfId="288" priority="330259"/>
    <cfRule type="duplicateValues" dxfId="287" priority="330260"/>
  </conditionalFormatting>
  <conditionalFormatting sqref="B127:B1048576">
    <cfRule type="duplicateValues" dxfId="286" priority="330267"/>
    <cfRule type="duplicateValues" dxfId="285" priority="330268"/>
    <cfRule type="duplicateValues" dxfId="284" priority="330269"/>
  </conditionalFormatting>
  <conditionalFormatting sqref="B127:B1048576">
    <cfRule type="duplicateValues" dxfId="283" priority="1804"/>
    <cfRule type="duplicateValues" dxfId="282" priority="1805"/>
  </conditionalFormatting>
  <conditionalFormatting sqref="E1:E107 E124:E1048576">
    <cfRule type="duplicateValues" dxfId="281" priority="395"/>
  </conditionalFormatting>
  <conditionalFormatting sqref="E5:E107 E124:E1048576">
    <cfRule type="duplicateValues" dxfId="280" priority="351903"/>
  </conditionalFormatting>
  <conditionalFormatting sqref="E1:E107 E124:E1048576">
    <cfRule type="duplicateValues" dxfId="279" priority="351905"/>
    <cfRule type="duplicateValues" dxfId="278" priority="351906"/>
  </conditionalFormatting>
  <conditionalFormatting sqref="E5:E107 E124:E1048576">
    <cfRule type="duplicateValues" dxfId="277" priority="351911"/>
    <cfRule type="duplicateValues" dxfId="276" priority="351912"/>
  </conditionalFormatting>
  <conditionalFormatting sqref="E1:E107 E124:E1048576">
    <cfRule type="duplicateValues" dxfId="275" priority="351915"/>
    <cfRule type="duplicateValues" dxfId="274" priority="351916"/>
    <cfRule type="duplicateValues" dxfId="273" priority="351917"/>
  </conditionalFormatting>
  <conditionalFormatting sqref="E5:E107 E124:E1048576">
    <cfRule type="duplicateValues" dxfId="272" priority="351924"/>
    <cfRule type="duplicateValues" dxfId="271" priority="351925"/>
    <cfRule type="duplicateValues" dxfId="270" priority="351926"/>
  </conditionalFormatting>
  <conditionalFormatting sqref="E124:E1048576">
    <cfRule type="duplicateValues" dxfId="269" priority="133"/>
    <cfRule type="duplicateValues" dxfId="268" priority="160"/>
  </conditionalFormatting>
  <conditionalFormatting sqref="B127:B1048576 B1:B11">
    <cfRule type="duplicateValues" dxfId="267" priority="159"/>
  </conditionalFormatting>
  <conditionalFormatting sqref="E13">
    <cfRule type="duplicateValues" dxfId="266" priority="151"/>
  </conditionalFormatting>
  <conditionalFormatting sqref="E13">
    <cfRule type="duplicateValues" dxfId="265" priority="149"/>
    <cfRule type="duplicateValues" dxfId="264" priority="150"/>
  </conditionalFormatting>
  <conditionalFormatting sqref="E13">
    <cfRule type="duplicateValues" dxfId="263" priority="146"/>
    <cfRule type="duplicateValues" dxfId="262" priority="147"/>
    <cfRule type="duplicateValues" dxfId="261" priority="148"/>
  </conditionalFormatting>
  <conditionalFormatting sqref="E14">
    <cfRule type="duplicateValues" dxfId="260" priority="145"/>
  </conditionalFormatting>
  <conditionalFormatting sqref="E14">
    <cfRule type="duplicateValues" dxfId="259" priority="143"/>
    <cfRule type="duplicateValues" dxfId="258" priority="144"/>
  </conditionalFormatting>
  <conditionalFormatting sqref="E14">
    <cfRule type="duplicateValues" dxfId="257" priority="140"/>
    <cfRule type="duplicateValues" dxfId="256" priority="141"/>
    <cfRule type="duplicateValues" dxfId="255" priority="142"/>
  </conditionalFormatting>
  <conditionalFormatting sqref="E63:E64">
    <cfRule type="duplicateValues" dxfId="254" priority="124"/>
  </conditionalFormatting>
  <conditionalFormatting sqref="E63:E64">
    <cfRule type="duplicateValues" dxfId="253" priority="122"/>
    <cfRule type="duplicateValues" dxfId="252" priority="123"/>
  </conditionalFormatting>
  <conditionalFormatting sqref="E63:E64">
    <cfRule type="duplicateValues" dxfId="251" priority="119"/>
    <cfRule type="duplicateValues" dxfId="250" priority="120"/>
    <cfRule type="duplicateValues" dxfId="249" priority="121"/>
  </conditionalFormatting>
  <conditionalFormatting sqref="E63:E64">
    <cfRule type="duplicateValues" dxfId="248" priority="115"/>
  </conditionalFormatting>
  <conditionalFormatting sqref="E63:E64">
    <cfRule type="duplicateValues" dxfId="247" priority="116"/>
    <cfRule type="duplicateValues" dxfId="246" priority="117"/>
    <cfRule type="duplicateValues" dxfId="245" priority="118"/>
  </conditionalFormatting>
  <conditionalFormatting sqref="E63:E64">
    <cfRule type="duplicateValues" dxfId="244" priority="111"/>
  </conditionalFormatting>
  <conditionalFormatting sqref="E63:E64">
    <cfRule type="duplicateValues" dxfId="243" priority="112"/>
    <cfRule type="duplicateValues" dxfId="242" priority="113"/>
    <cfRule type="duplicateValues" dxfId="241" priority="114"/>
  </conditionalFormatting>
  <conditionalFormatting sqref="E89:E90">
    <cfRule type="duplicateValues" dxfId="240" priority="74"/>
    <cfRule type="duplicateValues" dxfId="239" priority="75"/>
    <cfRule type="duplicateValues" dxfId="238" priority="76"/>
  </conditionalFormatting>
  <conditionalFormatting sqref="E93">
    <cfRule type="duplicateValues" dxfId="237" priority="77"/>
    <cfRule type="duplicateValues" dxfId="236" priority="78"/>
    <cfRule type="duplicateValues" dxfId="235" priority="79"/>
  </conditionalFormatting>
  <conditionalFormatting sqref="E91">
    <cfRule type="duplicateValues" dxfId="234" priority="80"/>
    <cfRule type="duplicateValues" dxfId="233" priority="81"/>
    <cfRule type="duplicateValues" dxfId="232" priority="82"/>
  </conditionalFormatting>
  <conditionalFormatting sqref="E92">
    <cfRule type="duplicateValues" dxfId="231" priority="83"/>
    <cfRule type="duplicateValues" dxfId="230" priority="84"/>
    <cfRule type="duplicateValues" dxfId="229" priority="85"/>
  </conditionalFormatting>
  <conditionalFormatting sqref="E1:E1048576">
    <cfRule type="duplicateValues" dxfId="228" priority="1"/>
    <cfRule type="duplicateValues" dxfId="227" priority="34"/>
  </conditionalFormatting>
  <conditionalFormatting sqref="E124">
    <cfRule type="duplicateValues" dxfId="226" priority="33"/>
  </conditionalFormatting>
  <conditionalFormatting sqref="E124">
    <cfRule type="duplicateValues" dxfId="225" priority="32"/>
  </conditionalFormatting>
  <conditionalFormatting sqref="E124">
    <cfRule type="duplicateValues" dxfId="224" priority="30"/>
    <cfRule type="duplicateValues" dxfId="223" priority="31"/>
  </conditionalFormatting>
  <conditionalFormatting sqref="E124">
    <cfRule type="duplicateValues" dxfId="222" priority="28"/>
    <cfRule type="duplicateValues" dxfId="221" priority="29"/>
  </conditionalFormatting>
  <conditionalFormatting sqref="E124">
    <cfRule type="duplicateValues" dxfId="220" priority="25"/>
    <cfRule type="duplicateValues" dxfId="219" priority="26"/>
    <cfRule type="duplicateValues" dxfId="218" priority="27"/>
  </conditionalFormatting>
  <conditionalFormatting sqref="E124">
    <cfRule type="duplicateValues" dxfId="217" priority="22"/>
    <cfRule type="duplicateValues" dxfId="216" priority="23"/>
    <cfRule type="duplicateValues" dxfId="215" priority="24"/>
  </conditionalFormatting>
  <conditionalFormatting sqref="E124">
    <cfRule type="duplicateValues" dxfId="214" priority="20"/>
    <cfRule type="duplicateValues" dxfId="213" priority="21"/>
  </conditionalFormatting>
  <conditionalFormatting sqref="E124">
    <cfRule type="duplicateValues" dxfId="212" priority="19"/>
  </conditionalFormatting>
  <conditionalFormatting sqref="E124">
    <cfRule type="duplicateValues" dxfId="211" priority="17"/>
    <cfRule type="duplicateValues" dxfId="210" priority="18"/>
  </conditionalFormatting>
  <conditionalFormatting sqref="E124">
    <cfRule type="duplicateValues" dxfId="209" priority="14"/>
    <cfRule type="duplicateValues" dxfId="208" priority="15"/>
    <cfRule type="duplicateValues" dxfId="207" priority="16"/>
  </conditionalFormatting>
  <conditionalFormatting sqref="E124">
    <cfRule type="duplicateValues" dxfId="206" priority="13"/>
  </conditionalFormatting>
  <conditionalFormatting sqref="E124">
    <cfRule type="duplicateValues" dxfId="205" priority="10"/>
    <cfRule type="duplicateValues" dxfId="204" priority="11"/>
    <cfRule type="duplicateValues" dxfId="203" priority="12"/>
  </conditionalFormatting>
  <conditionalFormatting sqref="E124">
    <cfRule type="duplicateValues" dxfId="202" priority="9"/>
  </conditionalFormatting>
  <conditionalFormatting sqref="E124">
    <cfRule type="duplicateValues" dxfId="201" priority="6"/>
    <cfRule type="duplicateValues" dxfId="200" priority="7"/>
    <cfRule type="duplicateValues" dxfId="199" priority="8"/>
  </conditionalFormatting>
  <conditionalFormatting sqref="E124">
    <cfRule type="duplicateValues" dxfId="198" priority="5"/>
  </conditionalFormatting>
  <conditionalFormatting sqref="E124">
    <cfRule type="duplicateValues" dxfId="197" priority="2"/>
    <cfRule type="duplicateValues" dxfId="196" priority="3"/>
    <cfRule type="duplicateValues" dxfId="195" priority="4"/>
  </conditionalFormatting>
  <conditionalFormatting sqref="E5:E12">
    <cfRule type="duplicateValues" dxfId="194" priority="353040"/>
  </conditionalFormatting>
  <conditionalFormatting sqref="E5:E12">
    <cfRule type="duplicateValues" dxfId="193" priority="353041"/>
    <cfRule type="duplicateValues" dxfId="192" priority="353042"/>
  </conditionalFormatting>
  <conditionalFormatting sqref="E5:E12">
    <cfRule type="duplicateValues" dxfId="191" priority="353043"/>
    <cfRule type="duplicateValues" dxfId="190" priority="353044"/>
    <cfRule type="duplicateValues" dxfId="189" priority="353045"/>
  </conditionalFormatting>
  <conditionalFormatting sqref="B5:B11">
    <cfRule type="duplicateValues" dxfId="188" priority="353055"/>
  </conditionalFormatting>
  <conditionalFormatting sqref="B5:B11">
    <cfRule type="duplicateValues" dxfId="187" priority="353056"/>
    <cfRule type="duplicateValues" dxfId="186" priority="353057"/>
    <cfRule type="duplicateValues" dxfId="185" priority="353058"/>
  </conditionalFormatting>
  <conditionalFormatting sqref="B5:B11">
    <cfRule type="duplicateValues" dxfId="184" priority="353059"/>
    <cfRule type="duplicateValues" dxfId="183" priority="353060"/>
  </conditionalFormatting>
  <conditionalFormatting sqref="E85:E107">
    <cfRule type="duplicateValues" dxfId="182" priority="353283"/>
  </conditionalFormatting>
  <conditionalFormatting sqref="E94:E107 E85:E88">
    <cfRule type="duplicateValues" dxfId="181" priority="353285"/>
    <cfRule type="duplicateValues" dxfId="180" priority="353286"/>
    <cfRule type="duplicateValues" dxfId="179" priority="353287"/>
  </conditionalFormatting>
  <conditionalFormatting sqref="E108:E133">
    <cfRule type="duplicateValues" dxfId="178" priority="353351"/>
  </conditionalFormatting>
  <conditionalFormatting sqref="E108:E133">
    <cfRule type="duplicateValues" dxfId="177" priority="353353"/>
    <cfRule type="duplicateValues" dxfId="176" priority="353354"/>
  </conditionalFormatting>
  <conditionalFormatting sqref="E108:E133">
    <cfRule type="duplicateValues" dxfId="175" priority="353357"/>
    <cfRule type="duplicateValues" dxfId="174" priority="353358"/>
    <cfRule type="duplicateValues" dxfId="173" priority="353359"/>
  </conditionalFormatting>
  <conditionalFormatting sqref="B108:B133">
    <cfRule type="duplicateValues" dxfId="172" priority="353365"/>
  </conditionalFormatting>
  <conditionalFormatting sqref="B108:B133">
    <cfRule type="duplicateValues" dxfId="171" priority="353366"/>
    <cfRule type="duplicateValues" dxfId="170" priority="353367"/>
    <cfRule type="duplicateValues" dxfId="169" priority="353368"/>
  </conditionalFormatting>
  <conditionalFormatting sqref="B108:B133">
    <cfRule type="duplicateValues" dxfId="168" priority="353369"/>
    <cfRule type="duplicateValues" dxfId="167" priority="353370"/>
  </conditionalFormatting>
  <conditionalFormatting sqref="E67:E107">
    <cfRule type="duplicateValues" dxfId="166" priority="353442"/>
  </conditionalFormatting>
  <conditionalFormatting sqref="E67:E107">
    <cfRule type="duplicateValues" dxfId="165" priority="353444"/>
    <cfRule type="duplicateValues" dxfId="164" priority="353445"/>
    <cfRule type="duplicateValues" dxfId="163" priority="353446"/>
  </conditionalFormatting>
  <conditionalFormatting sqref="E81:E107">
    <cfRule type="duplicateValues" dxfId="162" priority="353450"/>
  </conditionalFormatting>
  <conditionalFormatting sqref="E81:E107">
    <cfRule type="duplicateValues" dxfId="161" priority="353452"/>
    <cfRule type="duplicateValues" dxfId="160" priority="353453"/>
    <cfRule type="duplicateValues" dxfId="159" priority="353454"/>
  </conditionalFormatting>
  <conditionalFormatting sqref="E65:E107">
    <cfRule type="duplicateValues" dxfId="158" priority="353533"/>
  </conditionalFormatting>
  <conditionalFormatting sqref="E65:E107">
    <cfRule type="duplicateValues" dxfId="157" priority="353535"/>
    <cfRule type="duplicateValues" dxfId="156" priority="353536"/>
  </conditionalFormatting>
  <conditionalFormatting sqref="E65:E107">
    <cfRule type="duplicateValues" dxfId="155" priority="353539"/>
    <cfRule type="duplicateValues" dxfId="154" priority="353540"/>
    <cfRule type="duplicateValues" dxfId="153" priority="353541"/>
  </conditionalFormatting>
  <conditionalFormatting sqref="E45:E62">
    <cfRule type="duplicateValues" dxfId="152" priority="353622"/>
  </conditionalFormatting>
  <conditionalFormatting sqref="E45:E62">
    <cfRule type="duplicateValues" dxfId="151" priority="353624"/>
    <cfRule type="duplicateValues" dxfId="150" priority="353625"/>
    <cfRule type="duplicateValues" dxfId="149" priority="353626"/>
  </conditionalFormatting>
  <conditionalFormatting sqref="E25:E62">
    <cfRule type="duplicateValues" dxfId="148" priority="353765"/>
  </conditionalFormatting>
  <conditionalFormatting sqref="E25:E62">
    <cfRule type="duplicateValues" dxfId="147" priority="353767"/>
    <cfRule type="duplicateValues" dxfId="146" priority="353768"/>
    <cfRule type="duplicateValues" dxfId="145" priority="353769"/>
  </conditionalFormatting>
  <conditionalFormatting sqref="E15:E62">
    <cfRule type="duplicateValues" dxfId="144" priority="353773"/>
  </conditionalFormatting>
  <conditionalFormatting sqref="E15:E62">
    <cfRule type="duplicateValues" dxfId="143" priority="353775"/>
    <cfRule type="duplicateValues" dxfId="142" priority="353776"/>
  </conditionalFormatting>
  <conditionalFormatting sqref="E15:E62">
    <cfRule type="duplicateValues" dxfId="141" priority="353779"/>
    <cfRule type="duplicateValues" dxfId="140" priority="353780"/>
    <cfRule type="duplicateValues" dxfId="139" priority="353781"/>
  </conditionalFormatting>
  <conditionalFormatting sqref="B5:B107">
    <cfRule type="duplicateValues" dxfId="138" priority="353785"/>
  </conditionalFormatting>
  <conditionalFormatting sqref="B5:B107">
    <cfRule type="duplicateValues" dxfId="137" priority="353787"/>
    <cfRule type="duplicateValues" dxfId="136" priority="353788"/>
    <cfRule type="duplicateValues" dxfId="135" priority="353789"/>
  </conditionalFormatting>
  <conditionalFormatting sqref="B5:B107">
    <cfRule type="duplicateValues" dxfId="134" priority="353793"/>
    <cfRule type="duplicateValues" dxfId="133" priority="3537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zoomScale="80" zoomScaleNormal="80" workbookViewId="0">
      <selection activeCell="C18" sqref="C18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>
        <v>44198.25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112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/>
    </row>
    <row r="11" spans="1:5" ht="18.75" thickBot="1" x14ac:dyDescent="0.3">
      <c r="A11" s="95" t="s">
        <v>2428</v>
      </c>
      <c r="B11" s="124">
        <f>COUNT(#REF!)</f>
        <v>0</v>
      </c>
      <c r="C11" s="149"/>
      <c r="D11" s="150"/>
      <c r="E11" s="151"/>
    </row>
    <row r="12" spans="1:5" ht="15.75" thickBot="1" x14ac:dyDescent="0.3">
      <c r="B12" s="108"/>
      <c r="E12" s="108"/>
    </row>
    <row r="13" spans="1:5" ht="18.75" thickBot="1" x14ac:dyDescent="0.3">
      <c r="A13" s="146" t="s">
        <v>2430</v>
      </c>
      <c r="B13" s="147"/>
      <c r="C13" s="147"/>
      <c r="D13" s="147"/>
      <c r="E13" s="148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24</v>
      </c>
      <c r="C15" s="112" t="str">
        <f>VLOOKUP(B15,'[1]LISTADO ATM'!$A$2:$B$816,2,0)</f>
        <v xml:space="preserve">ATM Oficina Eusebio Manzueta </v>
      </c>
      <c r="D15" s="113" t="s">
        <v>2455</v>
      </c>
      <c r="E15" s="99">
        <v>335775838</v>
      </c>
    </row>
    <row r="16" spans="1:5" ht="18" x14ac:dyDescent="0.25">
      <c r="A16" s="99" t="str">
        <f>VLOOKUP(B16,'[1]LISTADO ATM'!$A$2:$C$817,3,0)</f>
        <v>DISTRITO NACIONAL</v>
      </c>
      <c r="B16" s="99">
        <v>569</v>
      </c>
      <c r="C16" s="112" t="str">
        <f>VLOOKUP(B16,'[1]LISTADO ATM'!$A$2:$B$816,2,0)</f>
        <v xml:space="preserve">ATM Superintendencia de Seguros </v>
      </c>
      <c r="D16" s="113" t="s">
        <v>2455</v>
      </c>
      <c r="E16" s="99">
        <v>335776262</v>
      </c>
    </row>
    <row r="17" spans="1:5" ht="18" x14ac:dyDescent="0.25">
      <c r="A17" s="99" t="str">
        <f>VLOOKUP(B17,'[1]LISTADO ATM'!$A$2:$C$817,3,0)</f>
        <v>DISTRITO NACIONAL</v>
      </c>
      <c r="B17" s="99">
        <v>958</v>
      </c>
      <c r="C17" s="112" t="str">
        <f>VLOOKUP(B17,'[1]LISTADO ATM'!$A$2:$B$816,2,0)</f>
        <v xml:space="preserve">ATM Olé Aut. San Isidro </v>
      </c>
      <c r="D17" s="113" t="s">
        <v>2455</v>
      </c>
      <c r="E17" s="99">
        <v>335776571</v>
      </c>
    </row>
    <row r="18" spans="1:5" ht="18" x14ac:dyDescent="0.25">
      <c r="A18" s="99" t="str">
        <f>VLOOKUP(B18,'[1]LISTADO ATM'!$A$2:$C$817,3,0)</f>
        <v>DISTRITO NACIONAL</v>
      </c>
      <c r="B18" s="99">
        <v>554</v>
      </c>
      <c r="C18" s="112" t="str">
        <f>VLOOKUP(B18,'[1]LISTADO ATM'!$A$2:$B$816,2,0)</f>
        <v xml:space="preserve">ATM Oficina Isabel La Católica I </v>
      </c>
      <c r="D18" s="113" t="s">
        <v>2455</v>
      </c>
      <c r="E18" s="99">
        <v>335776679</v>
      </c>
    </row>
    <row r="19" spans="1:5" ht="18" x14ac:dyDescent="0.25">
      <c r="A19" s="99" t="str">
        <f>VLOOKUP(B19,'[1]LISTADO ATM'!$A$2:$C$817,3,0)</f>
        <v>DISTRITO NACIONAL</v>
      </c>
      <c r="B19" s="99">
        <v>354</v>
      </c>
      <c r="C19" s="112" t="str">
        <f>VLOOKUP(B19,'[1]LISTADO ATM'!$A$2:$B$816,2,0)</f>
        <v xml:space="preserve">ATM Oficina Núñez de Cáceres II </v>
      </c>
      <c r="D19" s="113" t="s">
        <v>2455</v>
      </c>
      <c r="E19" s="99">
        <v>335776522</v>
      </c>
    </row>
    <row r="20" spans="1:5" ht="18" x14ac:dyDescent="0.25">
      <c r="A20" s="99" t="str">
        <f>VLOOKUP(B20,'[1]LISTADO ATM'!$A$2:$C$817,3,0)</f>
        <v>DISTRITO NACIONAL</v>
      </c>
      <c r="B20" s="99">
        <v>2</v>
      </c>
      <c r="C20" s="112" t="str">
        <f>VLOOKUP(B20,'[1]LISTADO ATM'!$A$2:$B$816,2,0)</f>
        <v>ATM Autoservicio Padre Castellano</v>
      </c>
      <c r="D20" s="113" t="s">
        <v>2455</v>
      </c>
      <c r="E20" s="99">
        <v>335776780</v>
      </c>
    </row>
    <row r="21" spans="1:5" ht="18" x14ac:dyDescent="0.25">
      <c r="A21" s="99" t="str">
        <f>VLOOKUP(B21,'[1]LISTADO ATM'!$A$2:$C$817,3,0)</f>
        <v>DISTRITO NACIONAL</v>
      </c>
      <c r="B21" s="99">
        <v>821</v>
      </c>
      <c r="C21" s="112" t="str">
        <f>VLOOKUP(B21,'[1]LISTADO ATM'!$A$2:$B$816,2,0)</f>
        <v xml:space="preserve">ATM S/M Bravo Churchill </v>
      </c>
      <c r="D21" s="113" t="s">
        <v>2455</v>
      </c>
      <c r="E21" s="99">
        <v>335776895</v>
      </c>
    </row>
    <row r="22" spans="1:5" ht="18" x14ac:dyDescent="0.25">
      <c r="A22" s="99" t="str">
        <f>VLOOKUP(B22,'[1]LISTADO ATM'!$A$2:$C$817,3,0)</f>
        <v>ESTE</v>
      </c>
      <c r="B22" s="99">
        <v>104</v>
      </c>
      <c r="C22" s="112" t="str">
        <f>VLOOKUP(B22,'[1]LISTADO ATM'!$A$2:$B$816,2,0)</f>
        <v xml:space="preserve">ATM Jumbo Higuey </v>
      </c>
      <c r="D22" s="113" t="s">
        <v>2455</v>
      </c>
      <c r="E22" s="99">
        <v>335776898</v>
      </c>
    </row>
    <row r="23" spans="1:5" ht="18" x14ac:dyDescent="0.25">
      <c r="A23" s="99" t="str">
        <f>VLOOKUP(B23,'[1]LISTADO ATM'!$A$2:$C$817,3,0)</f>
        <v>SUR</v>
      </c>
      <c r="B23" s="99">
        <v>252</v>
      </c>
      <c r="C23" s="112" t="str">
        <f>VLOOKUP(B23,'[1]LISTADO ATM'!$A$2:$B$816,2,0)</f>
        <v xml:space="preserve">ATM Banco Agrícola (Barahona) </v>
      </c>
      <c r="D23" s="113" t="s">
        <v>2455</v>
      </c>
      <c r="E23" s="99">
        <v>335776899</v>
      </c>
    </row>
    <row r="24" spans="1:5" ht="18" x14ac:dyDescent="0.25">
      <c r="A24" s="99" t="str">
        <f>VLOOKUP(B24,'[1]LISTADO ATM'!$A$2:$C$817,3,0)</f>
        <v>NORTE</v>
      </c>
      <c r="B24" s="99">
        <v>775</v>
      </c>
      <c r="C24" s="112" t="str">
        <f>VLOOKUP(B24,'[1]LISTADO ATM'!$A$2:$B$816,2,0)</f>
        <v xml:space="preserve">ATM S/M Lilo (Montecristi) </v>
      </c>
      <c r="D24" s="113" t="s">
        <v>2455</v>
      </c>
      <c r="E24" s="99">
        <v>335776892</v>
      </c>
    </row>
    <row r="25" spans="1:5" ht="18" x14ac:dyDescent="0.25">
      <c r="A25" s="99" t="str">
        <f>VLOOKUP(B25,'[1]LISTADO ATM'!$A$2:$C$817,3,0)</f>
        <v>DISTRITO NACIONAL</v>
      </c>
      <c r="B25" s="99">
        <v>743</v>
      </c>
      <c r="C25" s="112" t="str">
        <f>VLOOKUP(B25,'[1]LISTADO ATM'!$A$2:$B$816,2,0)</f>
        <v xml:space="preserve">ATM Oficina Los Frailes </v>
      </c>
      <c r="D25" s="113" t="s">
        <v>2455</v>
      </c>
      <c r="E25" s="99">
        <v>335776953</v>
      </c>
    </row>
    <row r="26" spans="1:5" ht="18" x14ac:dyDescent="0.25">
      <c r="A26" s="99" t="str">
        <f>VLOOKUP(B26,'[1]LISTADO ATM'!$A$2:$C$817,3,0)</f>
        <v>ESTE</v>
      </c>
      <c r="B26" s="99">
        <v>824</v>
      </c>
      <c r="C26" s="112" t="str">
        <f>VLOOKUP(B26,'[1]LISTADO ATM'!$A$2:$B$816,2,0)</f>
        <v xml:space="preserve">ATM Multiplaza (Higuey) </v>
      </c>
      <c r="D26" s="113" t="s">
        <v>2455</v>
      </c>
      <c r="E26" s="99">
        <v>335776954</v>
      </c>
    </row>
    <row r="27" spans="1:5" ht="18" x14ac:dyDescent="0.25">
      <c r="A27" s="99" t="str">
        <f>VLOOKUP(B27,'[1]LISTADO ATM'!$A$2:$C$817,3,0)</f>
        <v>DISTRITO NACIONAL</v>
      </c>
      <c r="B27" s="99">
        <v>930</v>
      </c>
      <c r="C27" s="112" t="str">
        <f>VLOOKUP(B27,'[1]LISTADO ATM'!$A$2:$B$816,2,0)</f>
        <v>ATM Oficina Plaza Spring Center</v>
      </c>
      <c r="D27" s="113" t="s">
        <v>2455</v>
      </c>
      <c r="E27" s="99">
        <v>335776955</v>
      </c>
    </row>
    <row r="28" spans="1:5" ht="18" x14ac:dyDescent="0.25">
      <c r="A28" s="99" t="str">
        <f>VLOOKUP(B28,'[1]LISTADO ATM'!$A$2:$C$817,3,0)</f>
        <v>DISTRITO NACIONAL</v>
      </c>
      <c r="B28" s="99">
        <v>549</v>
      </c>
      <c r="C28" s="112" t="str">
        <f>VLOOKUP(B28,'[1]LISTADO ATM'!$A$2:$B$816,2,0)</f>
        <v xml:space="preserve">ATM Ministerio de Turismo (Oficinas Gubernamentales) </v>
      </c>
      <c r="D28" s="113" t="s">
        <v>2455</v>
      </c>
      <c r="E28" s="99">
        <v>335776519</v>
      </c>
    </row>
    <row r="29" spans="1:5" ht="18" x14ac:dyDescent="0.25">
      <c r="A29" s="99" t="str">
        <f>VLOOKUP(B29,'[1]LISTADO ATM'!$A$2:$C$817,3,0)</f>
        <v>DISTRITO NACIONAL</v>
      </c>
      <c r="B29" s="99">
        <v>377</v>
      </c>
      <c r="C29" s="112" t="str">
        <f>VLOOKUP(B29,'[1]LISTADO ATM'!$A$2:$B$816,2,0)</f>
        <v>ATM Estación del Metro Eduardo Brito</v>
      </c>
      <c r="D29" s="113" t="s">
        <v>2455</v>
      </c>
      <c r="E29" s="99">
        <v>335776999</v>
      </c>
    </row>
    <row r="30" spans="1:5" ht="18" x14ac:dyDescent="0.25">
      <c r="A30" s="99" t="str">
        <f>VLOOKUP(B30,'[1]LISTADO ATM'!$A$2:$C$817,3,0)</f>
        <v>DISTRITO NACIONAL</v>
      </c>
      <c r="B30" s="99">
        <v>717</v>
      </c>
      <c r="C30" s="112" t="str">
        <f>VLOOKUP(B30,'[1]LISTADO ATM'!$A$2:$B$816,2,0)</f>
        <v xml:space="preserve">ATM Oficina Los Alcarrizos </v>
      </c>
      <c r="D30" s="113" t="s">
        <v>2455</v>
      </c>
      <c r="E30" s="99">
        <v>335777011</v>
      </c>
    </row>
    <row r="31" spans="1:5" ht="18" x14ac:dyDescent="0.25">
      <c r="A31" s="99" t="str">
        <f>VLOOKUP(B31,'[1]LISTADO ATM'!$A$2:$C$817,3,0)</f>
        <v>SUR</v>
      </c>
      <c r="B31" s="99">
        <v>881</v>
      </c>
      <c r="C31" s="112" t="str">
        <f>VLOOKUP(B31,'[1]LISTADO ATM'!$A$2:$B$816,2,0)</f>
        <v xml:space="preserve">ATM UNP Yaguate (San Cristóbal) </v>
      </c>
      <c r="D31" s="113" t="s">
        <v>2455</v>
      </c>
      <c r="E31" s="99">
        <v>335777017</v>
      </c>
    </row>
    <row r="32" spans="1:5" ht="18" x14ac:dyDescent="0.25">
      <c r="A32" s="99" t="str">
        <f>VLOOKUP(B32,'[1]LISTADO ATM'!$A$2:$C$817,3,0)</f>
        <v>DISTRITO NACIONAL</v>
      </c>
      <c r="B32" s="99">
        <v>85</v>
      </c>
      <c r="C32" s="112" t="str">
        <f>VLOOKUP(B32,'[1]LISTADO ATM'!$A$2:$B$816,2,0)</f>
        <v xml:space="preserve">ATM Oficina San Isidro (Fuerza Aérea) </v>
      </c>
      <c r="D32" s="113" t="s">
        <v>2455</v>
      </c>
      <c r="E32" s="99">
        <v>335776986</v>
      </c>
    </row>
    <row r="33" spans="1:5" ht="18" x14ac:dyDescent="0.25">
      <c r="A33" s="99" t="str">
        <f>VLOOKUP(B33,'[1]LISTADO ATM'!$A$2:$C$817,3,0)</f>
        <v>SUR</v>
      </c>
      <c r="B33" s="99">
        <v>249</v>
      </c>
      <c r="C33" s="112" t="str">
        <f>VLOOKUP(B33,'[1]LISTADO ATM'!$A$2:$B$816,2,0)</f>
        <v xml:space="preserve">ATM Banco Agrícola Neiba </v>
      </c>
      <c r="D33" s="113" t="s">
        <v>2455</v>
      </c>
      <c r="E33" s="99">
        <v>335776995</v>
      </c>
    </row>
    <row r="34" spans="1:5" ht="18" x14ac:dyDescent="0.25">
      <c r="A34" s="99" t="str">
        <f>VLOOKUP(B34,'[1]LISTADO ATM'!$A$2:$C$817,3,0)</f>
        <v>ESTE</v>
      </c>
      <c r="B34" s="99">
        <v>613</v>
      </c>
      <c r="C34" s="112" t="str">
        <f>VLOOKUP(B34,'[1]LISTADO ATM'!$A$2:$B$816,2,0)</f>
        <v xml:space="preserve">ATM Almacenes Zaglul (La Altagracia) </v>
      </c>
      <c r="D34" s="113" t="s">
        <v>2455</v>
      </c>
      <c r="E34" s="99">
        <v>335777007</v>
      </c>
    </row>
    <row r="35" spans="1:5" ht="18" x14ac:dyDescent="0.25">
      <c r="A35" s="99" t="str">
        <f>VLOOKUP(B35,'[1]LISTADO ATM'!$A$2:$C$817,3,0)</f>
        <v>DISTRITO NACIONAL</v>
      </c>
      <c r="B35" s="99">
        <v>23</v>
      </c>
      <c r="C35" s="112" t="str">
        <f>VLOOKUP(B35,'[1]LISTADO ATM'!$A$2:$B$816,2,0)</f>
        <v xml:space="preserve">ATM Oficina México </v>
      </c>
      <c r="D35" s="113" t="s">
        <v>2455</v>
      </c>
      <c r="E35" s="99">
        <v>335776985</v>
      </c>
    </row>
    <row r="36" spans="1:5" ht="18" x14ac:dyDescent="0.25">
      <c r="A36" s="99" t="str">
        <f>VLOOKUP(B36,'[1]LISTADO ATM'!$A$2:$C$817,3,0)</f>
        <v>DISTRITO NACIONAL</v>
      </c>
      <c r="B36" s="99">
        <v>425</v>
      </c>
      <c r="C36" s="112" t="str">
        <f>VLOOKUP(B36,'[1]LISTADO ATM'!$A$2:$B$816,2,0)</f>
        <v xml:space="preserve">ATM UNP Jumbo Luperón II </v>
      </c>
      <c r="D36" s="113" t="s">
        <v>2455</v>
      </c>
      <c r="E36" s="99">
        <v>335777003</v>
      </c>
    </row>
    <row r="37" spans="1:5" ht="18" x14ac:dyDescent="0.25">
      <c r="A37" s="99" t="str">
        <f>VLOOKUP(B37,'[1]LISTADO ATM'!$A$2:$C$817,3,0)</f>
        <v>NORTE</v>
      </c>
      <c r="B37" s="99">
        <v>747</v>
      </c>
      <c r="C37" s="112" t="str">
        <f>VLOOKUP(B37,'[1]LISTADO ATM'!$A$2:$B$816,2,0)</f>
        <v xml:space="preserve">ATM Club BR (Santiago) </v>
      </c>
      <c r="D37" s="113" t="s">
        <v>2455</v>
      </c>
      <c r="E37" s="99">
        <v>335777013</v>
      </c>
    </row>
    <row r="38" spans="1:5" ht="18" x14ac:dyDescent="0.25">
      <c r="A38" s="99" t="str">
        <f>VLOOKUP(B38,'[1]LISTADO ATM'!$A$2:$C$817,3,0)</f>
        <v>NORTE</v>
      </c>
      <c r="B38" s="99">
        <v>119</v>
      </c>
      <c r="C38" s="112" t="str">
        <f>VLOOKUP(B38,'[1]LISTADO ATM'!$A$2:$B$816,2,0)</f>
        <v>ATM Oficina La Barranquita</v>
      </c>
      <c r="D38" s="113" t="s">
        <v>2455</v>
      </c>
      <c r="E38" s="99">
        <v>335776989</v>
      </c>
    </row>
    <row r="39" spans="1:5" ht="18" x14ac:dyDescent="0.25">
      <c r="A39" s="99" t="str">
        <f>VLOOKUP(B39,'[1]LISTADO ATM'!$A$2:$C$817,3,0)</f>
        <v>DISTRITO NACIONAL</v>
      </c>
      <c r="B39" s="99">
        <v>165</v>
      </c>
      <c r="C39" s="112" t="str">
        <f>VLOOKUP(B39,'[1]LISTADO ATM'!$A$2:$B$816,2,0)</f>
        <v>ATM Autoservicio Megacentro</v>
      </c>
      <c r="D39" s="113" t="s">
        <v>2455</v>
      </c>
      <c r="E39" s="99">
        <v>335776976</v>
      </c>
    </row>
    <row r="40" spans="1:5" ht="18" x14ac:dyDescent="0.25">
      <c r="A40" s="99" t="str">
        <f>VLOOKUP(B40,'[1]LISTADO ATM'!$A$2:$C$817,3,0)</f>
        <v>DISTRITO NACIONAL</v>
      </c>
      <c r="B40" s="99">
        <v>325</v>
      </c>
      <c r="C40" s="112" t="str">
        <f>VLOOKUP(B40,'[1]LISTADO ATM'!$A$2:$B$816,2,0)</f>
        <v>ATM Casa Edwin</v>
      </c>
      <c r="D40" s="113" t="s">
        <v>2455</v>
      </c>
      <c r="E40" s="99">
        <v>335776990</v>
      </c>
    </row>
    <row r="41" spans="1:5" ht="18" x14ac:dyDescent="0.25">
      <c r="A41" s="99" t="e">
        <f>VLOOKUP(B41,'[1]LISTADO ATM'!$A$2:$C$817,3,0)</f>
        <v>#N/A</v>
      </c>
      <c r="B41" s="99">
        <v>497</v>
      </c>
      <c r="C41" s="112" t="s">
        <v>2505</v>
      </c>
      <c r="D41" s="113" t="s">
        <v>2455</v>
      </c>
      <c r="E41" s="99">
        <v>335777005</v>
      </c>
    </row>
    <row r="42" spans="1:5" ht="18" x14ac:dyDescent="0.25">
      <c r="A42" s="99" t="str">
        <f>VLOOKUP(B42,'[1]LISTADO ATM'!$A$2:$C$817,3,0)</f>
        <v>NORTE</v>
      </c>
      <c r="B42" s="99">
        <v>88</v>
      </c>
      <c r="C42" s="112" t="str">
        <f>VLOOKUP(B42,'[1]LISTADO ATM'!$A$2:$B$816,2,0)</f>
        <v xml:space="preserve">ATM S/M La Fuente (Santiago) </v>
      </c>
      <c r="D42" s="113" t="s">
        <v>2455</v>
      </c>
      <c r="E42" s="99">
        <v>335776987</v>
      </c>
    </row>
    <row r="43" spans="1:5" ht="18" x14ac:dyDescent="0.25">
      <c r="A43" s="99" t="e">
        <f>VLOOKUP(B43,'[1]LISTADO ATM'!$A$2:$C$817,3,0)</f>
        <v>#N/A</v>
      </c>
      <c r="B43" s="99">
        <v>345</v>
      </c>
      <c r="C43" s="112" t="s">
        <v>2504</v>
      </c>
      <c r="D43" s="113" t="s">
        <v>2455</v>
      </c>
      <c r="E43" s="99">
        <v>335776997</v>
      </c>
    </row>
    <row r="44" spans="1:5" ht="18" x14ac:dyDescent="0.25">
      <c r="A44" s="99" t="str">
        <f>VLOOKUP(B44,'[1]LISTADO ATM'!$A$2:$C$817,3,0)</f>
        <v>DISTRITO NACIONAL</v>
      </c>
      <c r="B44" s="99">
        <v>813</v>
      </c>
      <c r="C44" s="112" t="str">
        <f>VLOOKUP(B44,'[1]LISTADO ATM'!$A$2:$B$816,2,0)</f>
        <v>ATM Occidental Mall</v>
      </c>
      <c r="D44" s="113" t="s">
        <v>2455</v>
      </c>
      <c r="E44" s="99">
        <v>335776982</v>
      </c>
    </row>
    <row r="45" spans="1:5" ht="18" x14ac:dyDescent="0.25">
      <c r="A45" s="99" t="str">
        <f>VLOOKUP(B45,'[1]LISTADO ATM'!$A$2:$C$817,3,0)</f>
        <v>ESTE</v>
      </c>
      <c r="B45" s="99">
        <v>772</v>
      </c>
      <c r="C45" s="112" t="str">
        <f>VLOOKUP(B45,'[1]LISTADO ATM'!$A$2:$B$816,2,0)</f>
        <v xml:space="preserve">ATM UNP Yamasá </v>
      </c>
      <c r="D45" s="113" t="s">
        <v>2455</v>
      </c>
      <c r="E45" s="99">
        <v>335777016</v>
      </c>
    </row>
    <row r="46" spans="1:5" ht="18" x14ac:dyDescent="0.25">
      <c r="A46" s="99" t="str">
        <f>VLOOKUP(B46,'[1]LISTADO ATM'!$A$2:$C$817,3,0)</f>
        <v>NORTE</v>
      </c>
      <c r="B46" s="99">
        <v>383</v>
      </c>
      <c r="C46" s="112" t="str">
        <f>VLOOKUP(B46,'[1]LISTADO ATM'!$A$2:$B$816,2,0)</f>
        <v>ATM S/M Daniel (Dajabón)</v>
      </c>
      <c r="D46" s="113" t="s">
        <v>2455</v>
      </c>
      <c r="E46" s="99">
        <v>335777000</v>
      </c>
    </row>
    <row r="47" spans="1:5" ht="18" x14ac:dyDescent="0.25">
      <c r="A47" s="99" t="str">
        <f>VLOOKUP(B47,'[1]LISTADO ATM'!$A$2:$C$817,3,0)</f>
        <v>DISTRITO NACIONAL</v>
      </c>
      <c r="B47" s="99">
        <v>424</v>
      </c>
      <c r="C47" s="112" t="str">
        <f>VLOOKUP(B47,'[1]LISTADO ATM'!$A$2:$B$816,2,0)</f>
        <v xml:space="preserve">ATM UNP Jumbo Luperón I </v>
      </c>
      <c r="D47" s="113" t="s">
        <v>2455</v>
      </c>
      <c r="E47" s="99">
        <v>335777002</v>
      </c>
    </row>
    <row r="48" spans="1:5" ht="18" x14ac:dyDescent="0.25">
      <c r="A48" s="99" t="str">
        <f>VLOOKUP(B48,'[1]LISTADO ATM'!$A$2:$C$817,3,0)</f>
        <v>DISTRITO NACIONAL</v>
      </c>
      <c r="B48" s="99">
        <v>721</v>
      </c>
      <c r="C48" s="112" t="str">
        <f>VLOOKUP(B48,'[1]LISTADO ATM'!$A$2:$B$816,2,0)</f>
        <v xml:space="preserve">ATM Oficina Charles de Gaulle II </v>
      </c>
      <c r="D48" s="113" t="s">
        <v>2455</v>
      </c>
      <c r="E48" s="99">
        <v>335777012</v>
      </c>
    </row>
    <row r="49" spans="1:5" ht="18" x14ac:dyDescent="0.25">
      <c r="A49" s="99" t="str">
        <f>VLOOKUP(B49,'[1]LISTADO ATM'!$A$2:$C$817,3,0)</f>
        <v>SUR</v>
      </c>
      <c r="B49" s="99">
        <v>767</v>
      </c>
      <c r="C49" s="112" t="str">
        <f>VLOOKUP(B49,'[1]LISTADO ATM'!$A$2:$B$816,2,0)</f>
        <v xml:space="preserve">ATM S/M Diverso (Azua) </v>
      </c>
      <c r="D49" s="113" t="s">
        <v>2455</v>
      </c>
      <c r="E49" s="99">
        <v>335777015</v>
      </c>
    </row>
    <row r="50" spans="1:5" ht="18" x14ac:dyDescent="0.25">
      <c r="A50" s="99" t="str">
        <f>VLOOKUP(B50,'[1]LISTADO ATM'!$A$2:$C$817,3,0)</f>
        <v>NORTE</v>
      </c>
      <c r="B50" s="99">
        <v>950</v>
      </c>
      <c r="C50" s="112" t="str">
        <f>VLOOKUP(B50,'[1]LISTADO ATM'!$A$2:$B$816,2,0)</f>
        <v xml:space="preserve">ATM Oficina Monterrico </v>
      </c>
      <c r="D50" s="113" t="s">
        <v>2455</v>
      </c>
      <c r="E50" s="99">
        <v>335777019</v>
      </c>
    </row>
    <row r="51" spans="1:5" ht="18" x14ac:dyDescent="0.25">
      <c r="A51" s="99" t="str">
        <f>VLOOKUP(B51,'[1]LISTADO ATM'!$A$2:$C$817,3,0)</f>
        <v>NORTE</v>
      </c>
      <c r="B51" s="99">
        <v>965</v>
      </c>
      <c r="C51" s="112" t="str">
        <f>VLOOKUP(B51,'[1]LISTADO ATM'!$A$2:$B$816,2,0)</f>
        <v xml:space="preserve">ATM S/M La Fuente FUN (Santiago) </v>
      </c>
      <c r="D51" s="113" t="s">
        <v>2455</v>
      </c>
      <c r="E51" s="99">
        <v>335777020</v>
      </c>
    </row>
    <row r="52" spans="1:5" ht="18" x14ac:dyDescent="0.25">
      <c r="A52" s="99" t="str">
        <f>VLOOKUP(B52,'[1]LISTADO ATM'!$A$2:$C$817,3,0)</f>
        <v>DISTRITO NACIONAL</v>
      </c>
      <c r="B52" s="99">
        <v>183</v>
      </c>
      <c r="C52" s="112" t="str">
        <f>VLOOKUP(B52,'[1]LISTADO ATM'!$A$2:$B$816,2,0)</f>
        <v>ATM Estación Nativa Km. 22 Aut. Duarte.</v>
      </c>
      <c r="D52" s="113" t="s">
        <v>2455</v>
      </c>
      <c r="E52" s="99">
        <v>335776993</v>
      </c>
    </row>
    <row r="53" spans="1:5" ht="18" x14ac:dyDescent="0.25">
      <c r="A53" s="99" t="str">
        <f>VLOOKUP(B53,'[1]LISTADO ATM'!$A$2:$C$817,3,0)</f>
        <v>NORTE</v>
      </c>
      <c r="B53" s="99">
        <v>291</v>
      </c>
      <c r="C53" s="112" t="str">
        <f>VLOOKUP(B53,'[1]LISTADO ATM'!$A$2:$B$816,2,0)</f>
        <v xml:space="preserve">ATM S/M Jumbo Las Colinas </v>
      </c>
      <c r="D53" s="113" t="s">
        <v>2455</v>
      </c>
      <c r="E53" s="99">
        <v>335776996</v>
      </c>
    </row>
    <row r="54" spans="1:5" ht="18" x14ac:dyDescent="0.25">
      <c r="A54" s="99" t="str">
        <f>VLOOKUP(B54,'[1]LISTADO ATM'!$A$2:$C$817,3,0)</f>
        <v>DISTRITO NACIONAL</v>
      </c>
      <c r="B54" s="99">
        <v>347</v>
      </c>
      <c r="C54" s="112" t="str">
        <f>VLOOKUP(B54,'[1]LISTADO ATM'!$A$2:$B$816,2,0)</f>
        <v>ATM Patio de Colombia</v>
      </c>
      <c r="D54" s="113" t="s">
        <v>2455</v>
      </c>
      <c r="E54" s="99">
        <v>335776998</v>
      </c>
    </row>
    <row r="55" spans="1:5" ht="18" x14ac:dyDescent="0.25">
      <c r="A55" s="99" t="str">
        <f>VLOOKUP(B55,'[1]LISTADO ATM'!$A$2:$C$817,3,0)</f>
        <v>NORTE</v>
      </c>
      <c r="B55" s="99">
        <v>463</v>
      </c>
      <c r="C55" s="112" t="str">
        <f>VLOOKUP(B55,'[1]LISTADO ATM'!$A$2:$B$816,2,0)</f>
        <v xml:space="preserve">ATM La Sirena El Embrujo </v>
      </c>
      <c r="D55" s="113" t="s">
        <v>2455</v>
      </c>
      <c r="E55" s="99">
        <v>335777004</v>
      </c>
    </row>
    <row r="56" spans="1:5" ht="18" x14ac:dyDescent="0.25">
      <c r="A56" s="99" t="str">
        <f>VLOOKUP(B56,'[1]LISTADO ATM'!$A$2:$C$817,3,0)</f>
        <v>NORTE</v>
      </c>
      <c r="B56" s="99">
        <v>633</v>
      </c>
      <c r="C56" s="112" t="str">
        <f>VLOOKUP(B56,'[1]LISTADO ATM'!$A$2:$B$816,2,0)</f>
        <v xml:space="preserve">ATM Autobanco Las Colinas </v>
      </c>
      <c r="D56" s="113" t="s">
        <v>2455</v>
      </c>
      <c r="E56" s="99">
        <v>335777009</v>
      </c>
    </row>
    <row r="57" spans="1:5" ht="18" x14ac:dyDescent="0.25">
      <c r="A57" s="99" t="str">
        <f>VLOOKUP(B57,'[1]LISTADO ATM'!$A$2:$C$817,3,0)</f>
        <v>DISTRITO NACIONAL</v>
      </c>
      <c r="B57" s="99">
        <v>407</v>
      </c>
      <c r="C57" s="112" t="str">
        <f>VLOOKUP(B57,'[1]LISTADO ATM'!$A$2:$B$816,2,0)</f>
        <v xml:space="preserve">ATM Multicentro La Sirena Villa Mella </v>
      </c>
      <c r="D57" s="113" t="s">
        <v>2455</v>
      </c>
      <c r="E57" s="99">
        <v>335777001</v>
      </c>
    </row>
    <row r="58" spans="1:5" ht="18" x14ac:dyDescent="0.25">
      <c r="A58" s="99" t="str">
        <f>VLOOKUP(B58,'[1]LISTADO ATM'!$A$2:$C$817,3,0)</f>
        <v>DISTRITO NACIONAL</v>
      </c>
      <c r="B58" s="99">
        <v>628</v>
      </c>
      <c r="C58" s="112" t="str">
        <f>VLOOKUP(B58,'[1]LISTADO ATM'!$A$2:$B$816,2,0)</f>
        <v xml:space="preserve">ATM Autobanco San Isidro </v>
      </c>
      <c r="D58" s="113" t="s">
        <v>2455</v>
      </c>
      <c r="E58" s="99">
        <v>335777008</v>
      </c>
    </row>
    <row r="59" spans="1:5" ht="18" x14ac:dyDescent="0.25">
      <c r="A59" s="99" t="str">
        <f>VLOOKUP(B59,'[1]LISTADO ATM'!$A$2:$C$817,3,0)</f>
        <v>NORTE</v>
      </c>
      <c r="B59" s="99">
        <v>136</v>
      </c>
      <c r="C59" s="112" t="str">
        <f>VLOOKUP(B59,'[1]LISTADO ATM'!$A$2:$B$816,2,0)</f>
        <v>ATM S/M Xtra (Santiago)</v>
      </c>
      <c r="D59" s="113" t="s">
        <v>2455</v>
      </c>
      <c r="E59" s="99">
        <v>335776991</v>
      </c>
    </row>
    <row r="60" spans="1:5" ht="18" x14ac:dyDescent="0.25">
      <c r="A60" s="99" t="str">
        <f>VLOOKUP(B60,'[1]LISTADO ATM'!$A$2:$C$817,3,0)</f>
        <v>NORTE</v>
      </c>
      <c r="B60" s="99">
        <v>599</v>
      </c>
      <c r="C60" s="112" t="str">
        <f>VLOOKUP(B60,'[1]LISTADO ATM'!$A$2:$B$816,2,0)</f>
        <v xml:space="preserve">ATM Oficina Plaza Internacional (Santiago) </v>
      </c>
      <c r="D60" s="113" t="s">
        <v>2455</v>
      </c>
      <c r="E60" s="99">
        <v>335777006</v>
      </c>
    </row>
    <row r="61" spans="1:5" ht="18" x14ac:dyDescent="0.25">
      <c r="A61" s="99" t="str">
        <f>VLOOKUP(B61,'[1]LISTADO ATM'!$A$2:$C$817,3,0)</f>
        <v>NORTE</v>
      </c>
      <c r="B61" s="99">
        <v>760</v>
      </c>
      <c r="C61" s="112" t="str">
        <f>VLOOKUP(B61,'[1]LISTADO ATM'!$A$2:$B$816,2,0)</f>
        <v xml:space="preserve">ATM UNP Cruce Guayacanes (Mao) </v>
      </c>
      <c r="D61" s="113" t="s">
        <v>2455</v>
      </c>
      <c r="E61" s="99">
        <v>335777014</v>
      </c>
    </row>
    <row r="62" spans="1:5" ht="18" x14ac:dyDescent="0.25">
      <c r="A62" s="99" t="str">
        <f>VLOOKUP(B62,'[1]LISTADO ATM'!$A$2:$C$817,3,0)</f>
        <v>DISTRITO NACIONAL</v>
      </c>
      <c r="B62" s="99">
        <v>883</v>
      </c>
      <c r="C62" s="112" t="str">
        <f>VLOOKUP(B62,'[1]LISTADO ATM'!$A$2:$B$816,2,0)</f>
        <v xml:space="preserve">ATM Oficina Filadelfia Plaza </v>
      </c>
      <c r="D62" s="113" t="s">
        <v>2455</v>
      </c>
      <c r="E62" s="99">
        <v>335777018</v>
      </c>
    </row>
    <row r="63" spans="1:5" ht="18" x14ac:dyDescent="0.25">
      <c r="A63" s="99" t="str">
        <f>VLOOKUP(B63,'[1]LISTADO ATM'!$A$2:$C$817,3,0)</f>
        <v>NORTE</v>
      </c>
      <c r="B63" s="99">
        <v>837</v>
      </c>
      <c r="C63" s="112" t="str">
        <f>VLOOKUP(B63,'[1]LISTADO ATM'!$A$2:$B$816,2,0)</f>
        <v>ATM Estación Next Canabacoa</v>
      </c>
      <c r="D63" s="113" t="s">
        <v>2455</v>
      </c>
      <c r="E63" s="99">
        <v>335776959</v>
      </c>
    </row>
    <row r="64" spans="1:5" ht="18" x14ac:dyDescent="0.25">
      <c r="A64" s="99" t="str">
        <f>VLOOKUP(B64,'[1]LISTADO ATM'!$A$2:$C$817,3,0)</f>
        <v>NORTE</v>
      </c>
      <c r="B64" s="99">
        <v>144</v>
      </c>
      <c r="C64" s="112" t="str">
        <f>VLOOKUP(B64,'[1]LISTADO ATM'!$A$2:$B$816,2,0)</f>
        <v xml:space="preserve">ATM Oficina Villa Altagracia </v>
      </c>
      <c r="D64" s="113" t="s">
        <v>2455</v>
      </c>
      <c r="E64" s="99">
        <v>335776992</v>
      </c>
    </row>
    <row r="65" spans="1:5" ht="18" x14ac:dyDescent="0.25">
      <c r="A65" s="99" t="str">
        <f>VLOOKUP(B65,'[1]LISTADO ATM'!$A$2:$C$817,3,0)</f>
        <v>NORTE</v>
      </c>
      <c r="B65" s="99">
        <v>687</v>
      </c>
      <c r="C65" s="112" t="str">
        <f>VLOOKUP(B65,'[1]LISTADO ATM'!$A$2:$B$816,2,0)</f>
        <v>ATM Oficina Monterrico II</v>
      </c>
      <c r="D65" s="113" t="s">
        <v>2455</v>
      </c>
      <c r="E65" s="99">
        <v>335777010</v>
      </c>
    </row>
    <row r="66" spans="1:5" ht="18" x14ac:dyDescent="0.25">
      <c r="A66" s="99" t="str">
        <f>VLOOKUP(B66,'[1]LISTADO ATM'!$A$2:$C$817,3,0)</f>
        <v>DISTRITO NACIONAL</v>
      </c>
      <c r="B66" s="99">
        <v>231</v>
      </c>
      <c r="C66" s="112" t="str">
        <f>VLOOKUP(B66,'[1]LISTADO ATM'!$A$2:$B$816,2,0)</f>
        <v xml:space="preserve">ATM Oficina Zona Oriental </v>
      </c>
      <c r="D66" s="113" t="s">
        <v>2455</v>
      </c>
      <c r="E66" s="99">
        <v>335776994</v>
      </c>
    </row>
    <row r="67" spans="1:5" ht="18" x14ac:dyDescent="0.25">
      <c r="A67" s="99" t="str">
        <f>VLOOKUP(B67,'[1]LISTADO ATM'!$A$2:$C$817,3,0)</f>
        <v>NORTE</v>
      </c>
      <c r="B67" s="99">
        <v>774</v>
      </c>
      <c r="C67" s="112" t="str">
        <f>VLOOKUP(B67,'[1]LISTADO ATM'!$A$2:$B$816,2,0)</f>
        <v xml:space="preserve">ATM Oficina Montecristi </v>
      </c>
      <c r="D67" s="113" t="s">
        <v>2455</v>
      </c>
      <c r="E67" s="99">
        <v>335776984</v>
      </c>
    </row>
    <row r="68" spans="1:5" ht="18" x14ac:dyDescent="0.25">
      <c r="A68" s="99" t="str">
        <f>VLOOKUP(B68,'[1]LISTADO ATM'!$A$2:$C$817,3,0)</f>
        <v>NORTE</v>
      </c>
      <c r="B68" s="99">
        <v>796</v>
      </c>
      <c r="C68" s="112" t="str">
        <f>VLOOKUP(B68,'[1]LISTADO ATM'!$A$2:$B$816,2,0)</f>
        <v xml:space="preserve">ATM Oficina Plaza Ventura (Nagua) </v>
      </c>
      <c r="D68" s="113" t="s">
        <v>2455</v>
      </c>
      <c r="E68" s="77">
        <v>335777029</v>
      </c>
    </row>
    <row r="69" spans="1:5" ht="18" x14ac:dyDescent="0.25">
      <c r="A69" s="99" t="e">
        <f>VLOOKUP(B69,'[1]LISTADO ATM'!$A$2:$C$817,3,0)</f>
        <v>#N/A</v>
      </c>
      <c r="B69" s="99"/>
      <c r="C69" s="112" t="e">
        <f>VLOOKUP(B69,'[1]LISTADO ATM'!$A$2:$B$816,2,0)</f>
        <v>#N/A</v>
      </c>
      <c r="D69" s="113" t="s">
        <v>2455</v>
      </c>
      <c r="E69" s="99"/>
    </row>
    <row r="70" spans="1:5" ht="18" x14ac:dyDescent="0.25">
      <c r="A70" s="99" t="e">
        <f>VLOOKUP(B70,'[1]LISTADO ATM'!$A$2:$C$817,3,0)</f>
        <v>#N/A</v>
      </c>
      <c r="B70" s="99"/>
      <c r="C70" s="112" t="e">
        <f>VLOOKUP(B70,'[1]LISTADO ATM'!$A$2:$B$816,2,0)</f>
        <v>#N/A</v>
      </c>
      <c r="D70" s="113" t="s">
        <v>2455</v>
      </c>
      <c r="E70" s="99"/>
    </row>
    <row r="71" spans="1:5" ht="18" x14ac:dyDescent="0.25">
      <c r="A71" s="99" t="e">
        <f>VLOOKUP(B71,'[1]LISTADO ATM'!$A$2:$C$817,3,0)</f>
        <v>#N/A</v>
      </c>
      <c r="B71" s="99"/>
      <c r="C71" s="112" t="e">
        <f>VLOOKUP(B71,'[1]LISTADO ATM'!$A$2:$B$816,2,0)</f>
        <v>#N/A</v>
      </c>
      <c r="D71" s="113" t="s">
        <v>2455</v>
      </c>
      <c r="E71" s="99"/>
    </row>
    <row r="72" spans="1:5" ht="18.75" thickBot="1" x14ac:dyDescent="0.3">
      <c r="A72" s="99" t="e">
        <f>VLOOKUP(B72,'[1]LISTADO ATM'!$A$2:$C$817,3,0)</f>
        <v>#N/A</v>
      </c>
      <c r="B72" s="99"/>
      <c r="C72" s="112" t="e">
        <f>VLOOKUP(B72,'[1]LISTADO ATM'!$A$2:$B$816,2,0)</f>
        <v>#N/A</v>
      </c>
      <c r="D72" s="113" t="s">
        <v>2455</v>
      </c>
      <c r="E72" s="99"/>
    </row>
    <row r="73" spans="1:5" ht="18.75" thickBot="1" x14ac:dyDescent="0.3">
      <c r="A73" s="114" t="s">
        <v>2428</v>
      </c>
      <c r="B73" s="124">
        <f>COUNT(B15:B72)</f>
        <v>54</v>
      </c>
      <c r="C73" s="115"/>
      <c r="D73" s="115"/>
      <c r="E73" s="115"/>
    </row>
    <row r="74" spans="1:5" ht="15.75" thickBot="1" x14ac:dyDescent="0.3">
      <c r="B74" s="108"/>
      <c r="E74" s="108"/>
    </row>
    <row r="75" spans="1:5" ht="18.75" thickBot="1" x14ac:dyDescent="0.3">
      <c r="A75" s="146" t="s">
        <v>2431</v>
      </c>
      <c r="B75" s="147"/>
      <c r="C75" s="147"/>
      <c r="D75" s="147"/>
      <c r="E75" s="148"/>
    </row>
    <row r="76" spans="1:5" ht="18" x14ac:dyDescent="0.25">
      <c r="A76" s="91" t="s">
        <v>15</v>
      </c>
      <c r="B76" s="92" t="s">
        <v>2426</v>
      </c>
      <c r="C76" s="92" t="s">
        <v>46</v>
      </c>
      <c r="D76" s="92" t="s">
        <v>2433</v>
      </c>
      <c r="E76" s="92" t="s">
        <v>2427</v>
      </c>
    </row>
    <row r="77" spans="1:5" ht="18" x14ac:dyDescent="0.25">
      <c r="A77" s="112" t="str">
        <f>VLOOKUP(B77,'[1]LISTADO ATM'!$A$2:$C$817,3,0)</f>
        <v>DISTRITO NACIONAL</v>
      </c>
      <c r="B77" s="99">
        <v>527</v>
      </c>
      <c r="C77" s="112" t="str">
        <f>VLOOKUP(B77,'[1]LISTADO ATM'!$A$2:$B$816,2,0)</f>
        <v>ATM Oficina Zona Oriental II</v>
      </c>
      <c r="D77" s="112" t="s">
        <v>2459</v>
      </c>
      <c r="E77" s="77">
        <v>335776644</v>
      </c>
    </row>
    <row r="78" spans="1:5" ht="18" x14ac:dyDescent="0.25">
      <c r="A78" s="112" t="str">
        <f>VLOOKUP(B78,'[1]LISTADO ATM'!$A$2:$C$817,3,0)</f>
        <v>DISTRITO NACIONAL</v>
      </c>
      <c r="B78" s="99">
        <v>21</v>
      </c>
      <c r="C78" s="112" t="str">
        <f>VLOOKUP(B78,'[1]LISTADO ATM'!$A$2:$B$816,2,0)</f>
        <v xml:space="preserve">ATM Oficina Mella </v>
      </c>
      <c r="D78" s="112" t="s">
        <v>2459</v>
      </c>
      <c r="E78" s="77">
        <v>335776893</v>
      </c>
    </row>
    <row r="79" spans="1:5" ht="18" x14ac:dyDescent="0.25">
      <c r="A79" s="112" t="str">
        <f>VLOOKUP(B79,'[1]LISTADO ATM'!$A$2:$C$817,3,0)</f>
        <v>ESTE</v>
      </c>
      <c r="B79" s="99">
        <v>386</v>
      </c>
      <c r="C79" s="112" t="str">
        <f>VLOOKUP(B79,'[1]LISTADO ATM'!$A$2:$B$816,2,0)</f>
        <v xml:space="preserve">ATM Plaza Verón II </v>
      </c>
      <c r="D79" s="112" t="s">
        <v>2459</v>
      </c>
      <c r="E79" s="77">
        <v>335776897</v>
      </c>
    </row>
    <row r="80" spans="1:5" ht="18" x14ac:dyDescent="0.25">
      <c r="A80" s="112" t="str">
        <f>VLOOKUP(B80,'[1]LISTADO ATM'!$A$2:$C$817,3,0)</f>
        <v>DISTRITO NACIONAL</v>
      </c>
      <c r="B80" s="99">
        <v>769</v>
      </c>
      <c r="C80" s="112" t="str">
        <f>VLOOKUP(B80,'[1]LISTADO ATM'!$A$2:$B$816,2,0)</f>
        <v>ATM UNP Pablo Mella Morales</v>
      </c>
      <c r="D80" s="112" t="s">
        <v>2459</v>
      </c>
      <c r="E80" s="77">
        <v>335776632</v>
      </c>
    </row>
    <row r="81" spans="1:5" ht="18" x14ac:dyDescent="0.25">
      <c r="A81" s="112" t="str">
        <f>VLOOKUP(B81,'[1]LISTADO ATM'!$A$2:$C$817,3,0)</f>
        <v>DISTRITO NACIONAL</v>
      </c>
      <c r="B81" s="99">
        <v>993</v>
      </c>
      <c r="C81" s="112" t="str">
        <f>VLOOKUP(B81,'[1]LISTADO ATM'!$A$2:$B$816,2,0)</f>
        <v xml:space="preserve">ATM Centro Medico Integral II </v>
      </c>
      <c r="D81" s="112" t="s">
        <v>2459</v>
      </c>
      <c r="E81" s="77">
        <v>335777032</v>
      </c>
    </row>
    <row r="82" spans="1:5" ht="18" x14ac:dyDescent="0.25">
      <c r="A82" s="112" t="str">
        <f>VLOOKUP(B82,'[1]LISTADO ATM'!$A$2:$C$817,3,0)</f>
        <v>DISTRITO NACIONAL</v>
      </c>
      <c r="B82" s="99">
        <v>314</v>
      </c>
      <c r="C82" s="112" t="str">
        <f>VLOOKUP(B82,'[1]LISTADO ATM'!$A$2:$B$816,2,0)</f>
        <v xml:space="preserve">ATM UNP Cambita Garabito (San Cristóbal) </v>
      </c>
      <c r="D82" s="112" t="s">
        <v>2459</v>
      </c>
      <c r="E82" s="77">
        <v>335777024</v>
      </c>
    </row>
    <row r="83" spans="1:5" ht="18" x14ac:dyDescent="0.25">
      <c r="A83" s="112" t="str">
        <f>VLOOKUP(B83,'[1]LISTADO ATM'!$A$2:$C$817,3,0)</f>
        <v>DISTRITO NACIONAL</v>
      </c>
      <c r="B83" s="99">
        <v>713</v>
      </c>
      <c r="C83" s="112" t="str">
        <f>VLOOKUP(B83,'[1]LISTADO ATM'!$A$2:$B$816,2,0)</f>
        <v xml:space="preserve">ATM Oficina Las Américas </v>
      </c>
      <c r="D83" s="112" t="s">
        <v>2459</v>
      </c>
      <c r="E83" s="77">
        <v>335777027</v>
      </c>
    </row>
    <row r="84" spans="1:5" ht="18" x14ac:dyDescent="0.25">
      <c r="A84" s="112" t="str">
        <f>VLOOKUP(B84,'[1]LISTADO ATM'!$A$2:$C$817,3,0)</f>
        <v>DISTRITO NACIONAL</v>
      </c>
      <c r="B84" s="99">
        <v>911</v>
      </c>
      <c r="C84" s="112" t="str">
        <f>VLOOKUP(B84,'[1]LISTADO ATM'!$A$2:$B$816,2,0)</f>
        <v xml:space="preserve">ATM Oficina Venezuela II </v>
      </c>
      <c r="D84" s="112" t="s">
        <v>2459</v>
      </c>
      <c r="E84" s="77">
        <v>335777031</v>
      </c>
    </row>
    <row r="85" spans="1:5" ht="18" x14ac:dyDescent="0.25">
      <c r="A85" s="112" t="str">
        <f>VLOOKUP(B85,'[1]LISTADO ATM'!$A$2:$C$817,3,0)</f>
        <v>ESTE</v>
      </c>
      <c r="B85" s="99">
        <v>111</v>
      </c>
      <c r="C85" s="112" t="str">
        <f>VLOOKUP(B85,'[1]LISTADO ATM'!$A$2:$B$816,2,0)</f>
        <v xml:space="preserve">ATM Oficina San Pedro </v>
      </c>
      <c r="D85" s="112" t="s">
        <v>2459</v>
      </c>
      <c r="E85" s="77">
        <v>335776988</v>
      </c>
    </row>
    <row r="86" spans="1:5" ht="18" x14ac:dyDescent="0.25">
      <c r="A86" s="112" t="str">
        <f>VLOOKUP(B86,'[1]LISTADO ATM'!$A$2:$C$817,3,0)</f>
        <v>DISTRITO NACIONAL</v>
      </c>
      <c r="B86" s="99">
        <v>152</v>
      </c>
      <c r="C86" s="112" t="str">
        <f>VLOOKUP(B86,'[1]LISTADO ATM'!$A$2:$B$816,2,0)</f>
        <v xml:space="preserve">ATM Kiosco Megacentro II </v>
      </c>
      <c r="D86" s="112" t="s">
        <v>2459</v>
      </c>
      <c r="E86" s="77">
        <v>335777021</v>
      </c>
    </row>
    <row r="87" spans="1:5" ht="18" x14ac:dyDescent="0.25">
      <c r="A87" s="112" t="str">
        <f>VLOOKUP(B87,'[1]LISTADO ATM'!$A$2:$C$817,3,0)</f>
        <v>DISTRITO NACIONAL</v>
      </c>
      <c r="B87" s="99">
        <v>734</v>
      </c>
      <c r="C87" s="112" t="str">
        <f>VLOOKUP(B87,'[1]LISTADO ATM'!$A$2:$B$816,2,0)</f>
        <v xml:space="preserve">ATM Oficina Independencia I </v>
      </c>
      <c r="D87" s="112" t="s">
        <v>2459</v>
      </c>
      <c r="E87" s="77">
        <v>335777028</v>
      </c>
    </row>
    <row r="88" spans="1:5" ht="18" x14ac:dyDescent="0.25">
      <c r="A88" s="112" t="str">
        <f>VLOOKUP(B88,'[1]LISTADO ATM'!$A$2:$C$817,3,0)</f>
        <v>DISTRITO NACIONAL</v>
      </c>
      <c r="B88" s="99">
        <v>267</v>
      </c>
      <c r="C88" s="112" t="str">
        <f>VLOOKUP(B88,'[1]LISTADO ATM'!$A$2:$B$816,2,0)</f>
        <v xml:space="preserve">ATM Centro de Caja México </v>
      </c>
      <c r="D88" s="112" t="s">
        <v>2459</v>
      </c>
      <c r="E88" s="77">
        <v>335777023</v>
      </c>
    </row>
    <row r="89" spans="1:5" ht="18" x14ac:dyDescent="0.25">
      <c r="A89" s="112" t="str">
        <f>VLOOKUP(B89,'[1]LISTADO ATM'!$A$2:$C$817,3,0)</f>
        <v>DISTRITO NACIONAL</v>
      </c>
      <c r="B89" s="99">
        <v>409</v>
      </c>
      <c r="C89" s="112" t="str">
        <f>VLOOKUP(B89,'[1]LISTADO ATM'!$A$2:$B$816,2,0)</f>
        <v xml:space="preserve">ATM Oficina Las Palmas de Herrera I </v>
      </c>
      <c r="D89" s="112" t="s">
        <v>2459</v>
      </c>
      <c r="E89" s="77">
        <v>335776978</v>
      </c>
    </row>
    <row r="90" spans="1:5" ht="18" x14ac:dyDescent="0.25">
      <c r="A90" s="112" t="str">
        <f>VLOOKUP(B90,'[1]LISTADO ATM'!$A$2:$C$817,3,0)</f>
        <v>NORTE</v>
      </c>
      <c r="B90" s="99">
        <v>886</v>
      </c>
      <c r="C90" s="112" t="str">
        <f>VLOOKUP(B90,'[1]LISTADO ATM'!$A$2:$B$816,2,0)</f>
        <v xml:space="preserve">ATM Oficina Guayubín </v>
      </c>
      <c r="D90" s="112" t="s">
        <v>2459</v>
      </c>
      <c r="E90" s="77">
        <v>335777030</v>
      </c>
    </row>
    <row r="91" spans="1:5" ht="18" x14ac:dyDescent="0.25">
      <c r="A91" s="112" t="str">
        <f>VLOOKUP(B91,'[1]LISTADO ATM'!$A$2:$C$817,3,0)</f>
        <v>NORTE</v>
      </c>
      <c r="B91" s="99">
        <v>315</v>
      </c>
      <c r="C91" s="112" t="str">
        <f>VLOOKUP(B91,'[1]LISTADO ATM'!$A$2:$B$816,2,0)</f>
        <v xml:space="preserve">ATM Oficina Estrella Sadalá </v>
      </c>
      <c r="D91" s="112" t="s">
        <v>2459</v>
      </c>
      <c r="E91" s="77">
        <v>335777025</v>
      </c>
    </row>
    <row r="92" spans="1:5" ht="18" x14ac:dyDescent="0.25">
      <c r="A92" s="112" t="str">
        <f>VLOOKUP(B92,'[1]LISTADO ATM'!$A$2:$C$817,3,0)</f>
        <v>DISTRITO NACIONAL</v>
      </c>
      <c r="B92" s="99">
        <v>567</v>
      </c>
      <c r="C92" s="112" t="str">
        <f>VLOOKUP(B92,'[1]LISTADO ATM'!$A$2:$B$816,2,0)</f>
        <v xml:space="preserve">ATM Oficina Máximo Gómez </v>
      </c>
      <c r="D92" s="112" t="s">
        <v>2459</v>
      </c>
      <c r="E92" s="77">
        <v>335777026</v>
      </c>
    </row>
    <row r="93" spans="1:5" ht="18" x14ac:dyDescent="0.25">
      <c r="A93" s="112" t="str">
        <f>VLOOKUP(B93,'[1]LISTADO ATM'!$A$2:$C$817,3,0)</f>
        <v>DISTRITO NACIONAL</v>
      </c>
      <c r="B93" s="99">
        <v>194</v>
      </c>
      <c r="C93" s="112" t="str">
        <f>VLOOKUP(B93,'[1]LISTADO ATM'!$A$2:$B$816,2,0)</f>
        <v xml:space="preserve">ATM UNP Pantoja </v>
      </c>
      <c r="D93" s="112" t="s">
        <v>2459</v>
      </c>
      <c r="E93" s="77">
        <v>335777022</v>
      </c>
    </row>
    <row r="94" spans="1:5" ht="18" x14ac:dyDescent="0.25">
      <c r="A94" s="112" t="e">
        <f>VLOOKUP(B94,'[1]LISTADO ATM'!$A$2:$C$817,3,0)</f>
        <v>#N/A</v>
      </c>
      <c r="B94" s="99"/>
      <c r="C94" s="112" t="e">
        <f>VLOOKUP(B94,'[1]LISTADO ATM'!$A$2:$B$816,2,0)</f>
        <v>#N/A</v>
      </c>
      <c r="D94" s="112" t="s">
        <v>2459</v>
      </c>
      <c r="E94" s="77"/>
    </row>
    <row r="95" spans="1:5" ht="18" x14ac:dyDescent="0.25">
      <c r="A95" s="112" t="e">
        <f>VLOOKUP(B95,'[1]LISTADO ATM'!$A$2:$C$817,3,0)</f>
        <v>#N/A</v>
      </c>
      <c r="B95" s="99"/>
      <c r="C95" s="112" t="e">
        <f>VLOOKUP(B95,'[1]LISTADO ATM'!$A$2:$B$816,2,0)</f>
        <v>#N/A</v>
      </c>
      <c r="D95" s="112" t="s">
        <v>2459</v>
      </c>
      <c r="E95" s="77"/>
    </row>
    <row r="96" spans="1:5" ht="18" x14ac:dyDescent="0.25">
      <c r="A96" s="112" t="e">
        <f>VLOOKUP(B96,'[1]LISTADO ATM'!$A$2:$C$817,3,0)</f>
        <v>#N/A</v>
      </c>
      <c r="B96" s="99"/>
      <c r="C96" s="112" t="e">
        <f>VLOOKUP(B96,'[1]LISTADO ATM'!$A$2:$B$816,2,0)</f>
        <v>#N/A</v>
      </c>
      <c r="D96" s="112" t="s">
        <v>2459</v>
      </c>
      <c r="E96" s="77"/>
    </row>
    <row r="97" spans="1:5" ht="18" x14ac:dyDescent="0.25">
      <c r="A97" s="112" t="e">
        <f>VLOOKUP(B97,'[1]LISTADO ATM'!$A$2:$C$817,3,0)</f>
        <v>#N/A</v>
      </c>
      <c r="B97" s="99"/>
      <c r="C97" s="112" t="e">
        <f>VLOOKUP(B97,'[1]LISTADO ATM'!$A$2:$B$816,2,0)</f>
        <v>#N/A</v>
      </c>
      <c r="D97" s="112" t="s">
        <v>2459</v>
      </c>
      <c r="E97" s="77"/>
    </row>
    <row r="98" spans="1:5" ht="18" x14ac:dyDescent="0.25">
      <c r="A98" s="112" t="e">
        <f>VLOOKUP(B98,'[1]LISTADO ATM'!$A$2:$C$817,3,0)</f>
        <v>#N/A</v>
      </c>
      <c r="B98" s="99"/>
      <c r="C98" s="112" t="e">
        <f>VLOOKUP(B98,'[1]LISTADO ATM'!$A$2:$B$816,2,0)</f>
        <v>#N/A</v>
      </c>
      <c r="D98" s="112" t="s">
        <v>2459</v>
      </c>
      <c r="E98" s="77"/>
    </row>
    <row r="99" spans="1:5" ht="18.75" thickBot="1" x14ac:dyDescent="0.3">
      <c r="A99" s="95" t="s">
        <v>2428</v>
      </c>
      <c r="B99" s="117">
        <f>COUNT(B77:B94)</f>
        <v>17</v>
      </c>
      <c r="C99" s="115"/>
      <c r="D99" s="93"/>
      <c r="E99" s="94"/>
    </row>
    <row r="100" spans="1:5" ht="15.75" thickBot="1" x14ac:dyDescent="0.3">
      <c r="B100" s="108"/>
      <c r="E100" s="108"/>
    </row>
    <row r="101" spans="1:5" ht="18.75" thickBot="1" x14ac:dyDescent="0.3">
      <c r="A101" s="152" t="s">
        <v>2429</v>
      </c>
      <c r="B101" s="153"/>
      <c r="E101" s="108"/>
    </row>
    <row r="102" spans="1:5" ht="18.75" thickBot="1" x14ac:dyDescent="0.3">
      <c r="A102" s="154">
        <f>+B73+B99</f>
        <v>71</v>
      </c>
      <c r="B102" s="155"/>
      <c r="E102" s="108"/>
    </row>
    <row r="103" spans="1:5" ht="15.75" thickBot="1" x14ac:dyDescent="0.3">
      <c r="B103" s="108"/>
      <c r="E103" s="108"/>
    </row>
    <row r="104" spans="1:5" ht="18.75" thickBot="1" x14ac:dyDescent="0.3">
      <c r="A104" s="146" t="s">
        <v>2432</v>
      </c>
      <c r="B104" s="147"/>
      <c r="C104" s="147"/>
      <c r="D104" s="147"/>
      <c r="E104" s="148"/>
    </row>
    <row r="105" spans="1:5" ht="18" x14ac:dyDescent="0.25">
      <c r="A105" s="91" t="s">
        <v>15</v>
      </c>
      <c r="B105" s="92" t="s">
        <v>2426</v>
      </c>
      <c r="C105" s="96" t="s">
        <v>46</v>
      </c>
      <c r="D105" s="156" t="s">
        <v>2433</v>
      </c>
      <c r="E105" s="157"/>
    </row>
    <row r="106" spans="1:5" ht="18" x14ac:dyDescent="0.25">
      <c r="A106" s="99" t="str">
        <f>VLOOKUP(B106,'[1]LISTADO ATM'!$A$2:$C$817,3,0)</f>
        <v>ESTE</v>
      </c>
      <c r="B106" s="99">
        <v>353</v>
      </c>
      <c r="C106" s="112" t="str">
        <f>VLOOKUP(B106,'[1]LISTADO ATM'!$A$2:$B$816,2,0)</f>
        <v xml:space="preserve">ATM Estación Boulevard Juan Dolio </v>
      </c>
      <c r="D106" s="138" t="s">
        <v>2476</v>
      </c>
      <c r="E106" s="139"/>
    </row>
    <row r="107" spans="1:5" ht="18" x14ac:dyDescent="0.25">
      <c r="A107" s="99" t="str">
        <f>VLOOKUP(B107,'[1]LISTADO ATM'!$A$2:$C$817,3,0)</f>
        <v>DISTRITO NACIONAL</v>
      </c>
      <c r="B107" s="99">
        <v>640</v>
      </c>
      <c r="C107" s="112" t="str">
        <f>VLOOKUP(B107,'[1]LISTADO ATM'!$A$2:$B$816,2,0)</f>
        <v xml:space="preserve">ATM Ministerio Obras Públicas </v>
      </c>
      <c r="D107" s="138" t="s">
        <v>2500</v>
      </c>
      <c r="E107" s="139"/>
    </row>
    <row r="108" spans="1:5" ht="18" x14ac:dyDescent="0.25">
      <c r="A108" s="99" t="str">
        <f>VLOOKUP(B108,'[1]LISTADO ATM'!$A$2:$C$817,3,0)</f>
        <v>DISTRITO NACIONAL</v>
      </c>
      <c r="B108" s="99">
        <v>788</v>
      </c>
      <c r="C108" s="112" t="str">
        <f>VLOOKUP(B108,'[1]LISTADO ATM'!$A$2:$B$816,2,0)</f>
        <v xml:space="preserve">ATM Relaciones Exteriores (Cancillería) </v>
      </c>
      <c r="D108" s="137" t="s">
        <v>2476</v>
      </c>
      <c r="E108" s="137"/>
    </row>
    <row r="109" spans="1:5" ht="18" x14ac:dyDescent="0.25">
      <c r="A109" s="99" t="str">
        <f>VLOOKUP(B109,'[1]LISTADO ATM'!$A$2:$C$817,3,0)</f>
        <v>NORTE</v>
      </c>
      <c r="B109" s="99">
        <v>903</v>
      </c>
      <c r="C109" s="112" t="str">
        <f>VLOOKUP(B109,'[1]LISTADO ATM'!$A$2:$B$816,2,0)</f>
        <v xml:space="preserve">ATM Oficina La Vega Real I </v>
      </c>
      <c r="D109" s="137" t="s">
        <v>2476</v>
      </c>
      <c r="E109" s="137"/>
    </row>
    <row r="110" spans="1:5" ht="18" x14ac:dyDescent="0.25">
      <c r="A110" s="99" t="str">
        <f>VLOOKUP(B110,'[1]LISTADO ATM'!$A$2:$C$817,3,0)</f>
        <v>NORTE</v>
      </c>
      <c r="B110" s="99">
        <v>380</v>
      </c>
      <c r="C110" s="112" t="str">
        <f>VLOOKUP(B110,'[1]LISTADO ATM'!$A$2:$B$816,2,0)</f>
        <v xml:space="preserve">ATM Oficina Navarrete </v>
      </c>
      <c r="D110" s="137" t="s">
        <v>2476</v>
      </c>
      <c r="E110" s="137"/>
    </row>
    <row r="111" spans="1:5" ht="18" x14ac:dyDescent="0.25">
      <c r="A111" s="99" t="str">
        <f>VLOOKUP(B111,'[1]LISTADO ATM'!$A$2:$C$817,3,0)</f>
        <v>DISTRITO NACIONAL</v>
      </c>
      <c r="B111" s="99">
        <v>989</v>
      </c>
      <c r="C111" s="112" t="str">
        <f>VLOOKUP(B111,'[1]LISTADO ATM'!$A$2:$B$816,2,0)</f>
        <v xml:space="preserve">ATM Ministerio de Deportes </v>
      </c>
      <c r="D111" s="137" t="s">
        <v>2476</v>
      </c>
      <c r="E111" s="137"/>
    </row>
    <row r="112" spans="1:5" ht="18" x14ac:dyDescent="0.25">
      <c r="A112" s="99" t="str">
        <f>VLOOKUP(B112,'[1]LISTADO ATM'!$A$2:$C$817,3,0)</f>
        <v>NORTE</v>
      </c>
      <c r="B112" s="99">
        <v>405</v>
      </c>
      <c r="C112" s="112" t="str">
        <f>VLOOKUP(B112,'[1]LISTADO ATM'!$A$2:$B$816,2,0)</f>
        <v xml:space="preserve">ATM UNP Loma de Cabrera </v>
      </c>
      <c r="D112" s="137" t="s">
        <v>2476</v>
      </c>
      <c r="E112" s="137"/>
    </row>
    <row r="113" spans="1:5" ht="18" x14ac:dyDescent="0.25">
      <c r="A113" s="99" t="str">
        <f>VLOOKUP(B113,'[1]LISTADO ATM'!$A$2:$C$817,3,0)</f>
        <v>SUR</v>
      </c>
      <c r="B113" s="99">
        <v>677</v>
      </c>
      <c r="C113" s="112" t="str">
        <f>VLOOKUP(B113,'[1]LISTADO ATM'!$A$2:$B$816,2,0)</f>
        <v>ATM PBG Villa Jaragua</v>
      </c>
      <c r="D113" s="137" t="s">
        <v>2476</v>
      </c>
      <c r="E113" s="137"/>
    </row>
    <row r="114" spans="1:5" ht="18" x14ac:dyDescent="0.25">
      <c r="A114" s="99" t="str">
        <f>VLOOKUP(B114,'[1]LISTADO ATM'!$A$2:$C$817,3,0)</f>
        <v>NORTE</v>
      </c>
      <c r="B114" s="99">
        <v>864</v>
      </c>
      <c r="C114" s="112" t="str">
        <f>VLOOKUP(B114,'[1]LISTADO ATM'!$A$2:$B$816,2,0)</f>
        <v xml:space="preserve">ATM Palmares Mall (San Francisco) </v>
      </c>
      <c r="D114" s="138" t="s">
        <v>2500</v>
      </c>
      <c r="E114" s="139"/>
    </row>
    <row r="115" spans="1:5" ht="18" x14ac:dyDescent="0.25">
      <c r="A115" s="99" t="str">
        <f>VLOOKUP(B115,'[1]LISTADO ATM'!$A$2:$C$817,3,0)</f>
        <v>DISTRITO NACIONAL</v>
      </c>
      <c r="B115" s="99">
        <v>983</v>
      </c>
      <c r="C115" s="112" t="str">
        <f>VLOOKUP(B115,'[1]LISTADO ATM'!$A$2:$B$816,2,0)</f>
        <v xml:space="preserve">ATM Bravo República de Colombia </v>
      </c>
      <c r="D115" s="137" t="s">
        <v>2476</v>
      </c>
      <c r="E115" s="137"/>
    </row>
    <row r="116" spans="1:5" ht="18" x14ac:dyDescent="0.25">
      <c r="A116" s="99" t="str">
        <f>VLOOKUP(B116,'[1]LISTADO ATM'!$A$2:$C$817,3,0)</f>
        <v>SUR</v>
      </c>
      <c r="B116" s="99">
        <v>135</v>
      </c>
      <c r="C116" s="112" t="str">
        <f>VLOOKUP(B116,'[1]LISTADO ATM'!$A$2:$B$816,2,0)</f>
        <v xml:space="preserve">ATM Oficina Las Dunas Baní </v>
      </c>
      <c r="D116" s="137" t="s">
        <v>2476</v>
      </c>
      <c r="E116" s="137"/>
    </row>
    <row r="117" spans="1:5" ht="18" x14ac:dyDescent="0.25">
      <c r="A117" s="99" t="str">
        <f>VLOOKUP(B117,'[1]LISTADO ATM'!$A$2:$C$817,3,0)</f>
        <v>DISTRITO NACIONAL</v>
      </c>
      <c r="B117" s="99">
        <v>541</v>
      </c>
      <c r="C117" s="112" t="str">
        <f>VLOOKUP(B117,'[1]LISTADO ATM'!$A$2:$B$816,2,0)</f>
        <v xml:space="preserve">ATM Oficina Sambil II </v>
      </c>
      <c r="D117" s="138" t="s">
        <v>2500</v>
      </c>
      <c r="E117" s="139"/>
    </row>
    <row r="118" spans="1:5" ht="18" x14ac:dyDescent="0.25">
      <c r="A118" s="99" t="str">
        <f>VLOOKUP(B118,'[1]LISTADO ATM'!$A$2:$C$817,3,0)</f>
        <v>DISTRITO NACIONAL</v>
      </c>
      <c r="B118" s="99">
        <v>557</v>
      </c>
      <c r="C118" s="112" t="str">
        <f>VLOOKUP(B118,'[1]LISTADO ATM'!$A$2:$B$816,2,0)</f>
        <v xml:space="preserve">ATM Multicentro La Sirena Ave. Mella </v>
      </c>
      <c r="D118" s="138" t="s">
        <v>2500</v>
      </c>
      <c r="E118" s="139"/>
    </row>
    <row r="119" spans="1:5" ht="18" x14ac:dyDescent="0.25">
      <c r="A119" s="99" t="str">
        <f>VLOOKUP(B119,'[1]LISTADO ATM'!$A$2:$C$817,3,0)</f>
        <v>NORTE</v>
      </c>
      <c r="B119" s="99">
        <v>638</v>
      </c>
      <c r="C119" s="112" t="str">
        <f>VLOOKUP(B119,'[1]LISTADO ATM'!$A$2:$B$816,2,0)</f>
        <v xml:space="preserve">ATM S/M Yoma </v>
      </c>
      <c r="D119" s="138" t="s">
        <v>2500</v>
      </c>
      <c r="E119" s="139"/>
    </row>
    <row r="120" spans="1:5" ht="18" x14ac:dyDescent="0.25">
      <c r="A120" s="99" t="str">
        <f>VLOOKUP(B120,'[1]LISTADO ATM'!$A$2:$C$817,3,0)</f>
        <v>DISTRITO NACIONAL</v>
      </c>
      <c r="B120" s="99">
        <v>669</v>
      </c>
      <c r="C120" s="112" t="str">
        <f>VLOOKUP(B120,'[1]LISTADO ATM'!$A$2:$B$816,2,0)</f>
        <v>ATM Ayuntamiento Sto. Dgo. Norte</v>
      </c>
      <c r="D120" s="137" t="s">
        <v>2476</v>
      </c>
      <c r="E120" s="137"/>
    </row>
    <row r="121" spans="1:5" ht="18" x14ac:dyDescent="0.25">
      <c r="A121" s="99" t="str">
        <f>VLOOKUP(B121,'[1]LISTADO ATM'!$A$2:$C$817,3,0)</f>
        <v>DISTRITO NACIONAL</v>
      </c>
      <c r="B121" s="99">
        <v>706</v>
      </c>
      <c r="C121" s="112" t="str">
        <f>VLOOKUP(B121,'[1]LISTADO ATM'!$A$2:$B$816,2,0)</f>
        <v xml:space="preserve">ATM S/M Pristine </v>
      </c>
      <c r="D121" s="137" t="s">
        <v>2476</v>
      </c>
      <c r="E121" s="137"/>
    </row>
    <row r="122" spans="1:5" ht="18" x14ac:dyDescent="0.25">
      <c r="A122" s="99" t="str">
        <f>VLOOKUP(B122,'[1]LISTADO ATM'!$A$2:$C$817,3,0)</f>
        <v>NORTE</v>
      </c>
      <c r="B122" s="99">
        <v>754</v>
      </c>
      <c r="C122" s="112" t="str">
        <f>VLOOKUP(B122,'[1]LISTADO ATM'!$A$2:$B$816,2,0)</f>
        <v xml:space="preserve">ATM Autobanco Oficina Licey al Medio </v>
      </c>
      <c r="D122" s="138" t="s">
        <v>2500</v>
      </c>
      <c r="E122" s="139"/>
    </row>
    <row r="123" spans="1:5" ht="18" x14ac:dyDescent="0.25">
      <c r="A123" s="99" t="str">
        <f>VLOOKUP(B123,'[1]LISTADO ATM'!$A$2:$C$817,3,0)</f>
        <v>DISTRITO NACIONAL</v>
      </c>
      <c r="B123" s="99">
        <v>957</v>
      </c>
      <c r="C123" s="112" t="str">
        <f>VLOOKUP(B123,'[1]LISTADO ATM'!$A$2:$B$816,2,0)</f>
        <v xml:space="preserve">ATM Oficina Venezuela </v>
      </c>
      <c r="D123" s="137" t="s">
        <v>2476</v>
      </c>
      <c r="E123" s="137"/>
    </row>
    <row r="124" spans="1:5" ht="18" x14ac:dyDescent="0.25">
      <c r="A124" s="99" t="str">
        <f>VLOOKUP(B124,'[1]LISTADO ATM'!$A$2:$C$817,3,0)</f>
        <v>DISTRITO NACIONAL</v>
      </c>
      <c r="B124" s="99">
        <v>60</v>
      </c>
      <c r="C124" s="112" t="str">
        <f>VLOOKUP(B124,'[1]LISTADO ATM'!$A$2:$B$816,2,0)</f>
        <v xml:space="preserve">ATM Autobanco 27 de Febrero </v>
      </c>
      <c r="D124" s="137" t="s">
        <v>2476</v>
      </c>
      <c r="E124" s="137"/>
    </row>
    <row r="125" spans="1:5" ht="18" x14ac:dyDescent="0.25">
      <c r="A125" s="99" t="str">
        <f>VLOOKUP(B125,'[1]LISTADO ATM'!$A$2:$C$817,3,0)</f>
        <v>NORTE</v>
      </c>
      <c r="B125" s="99">
        <v>853</v>
      </c>
      <c r="C125" s="112" t="str">
        <f>VLOOKUP(B125,'[1]LISTADO ATM'!$A$2:$B$816,2,0)</f>
        <v xml:space="preserve">ATM Inversiones JF Group (Shell Canabacoa) </v>
      </c>
      <c r="D125" s="137" t="s">
        <v>2476</v>
      </c>
      <c r="E125" s="137"/>
    </row>
    <row r="126" spans="1:5" ht="18" x14ac:dyDescent="0.25">
      <c r="A126" s="99" t="str">
        <f>VLOOKUP(B126,'[1]LISTADO ATM'!$A$2:$C$817,3,0)</f>
        <v>DISTRITO NACIONAL</v>
      </c>
      <c r="B126" s="99">
        <v>722</v>
      </c>
      <c r="C126" s="112" t="str">
        <f>VLOOKUP(B126,'[1]LISTADO ATM'!$A$2:$B$816,2,0)</f>
        <v xml:space="preserve">ATM Oficina Charles de Gaulle III </v>
      </c>
      <c r="D126" s="137" t="s">
        <v>2476</v>
      </c>
      <c r="E126" s="137"/>
    </row>
    <row r="127" spans="1:5" ht="18" x14ac:dyDescent="0.25">
      <c r="A127" s="99" t="str">
        <f>VLOOKUP(B127,'[1]LISTADO ATM'!$A$2:$C$817,3,0)</f>
        <v>DISTRITO NACIONAL</v>
      </c>
      <c r="B127" s="99">
        <v>560</v>
      </c>
      <c r="C127" s="112" t="str">
        <f>VLOOKUP(B127,'[1]LISTADO ATM'!$A$2:$B$816,2,0)</f>
        <v xml:space="preserve">ATM Junta Central Electoral </v>
      </c>
      <c r="D127" s="137" t="s">
        <v>2476</v>
      </c>
      <c r="E127" s="137"/>
    </row>
    <row r="128" spans="1:5" ht="18" x14ac:dyDescent="0.25">
      <c r="A128" s="99" t="e">
        <f>VLOOKUP(B128,'[1]LISTADO ATM'!$A$2:$C$817,3,0)</f>
        <v>#N/A</v>
      </c>
      <c r="B128" s="99"/>
      <c r="C128" s="112" t="e">
        <f>VLOOKUP(B128,'[1]LISTADO ATM'!$A$2:$B$816,2,0)</f>
        <v>#N/A</v>
      </c>
      <c r="D128" s="126"/>
      <c r="E128" s="126"/>
    </row>
    <row r="129" spans="1:5" ht="18" x14ac:dyDescent="0.25">
      <c r="A129" s="99" t="e">
        <f>VLOOKUP(B129,'[1]LISTADO ATM'!$A$2:$C$817,3,0)</f>
        <v>#N/A</v>
      </c>
      <c r="B129" s="99"/>
      <c r="C129" s="112" t="e">
        <f>VLOOKUP(B129,'[1]LISTADO ATM'!$A$2:$B$816,2,0)</f>
        <v>#N/A</v>
      </c>
      <c r="D129" s="126"/>
      <c r="E129" s="126"/>
    </row>
    <row r="130" spans="1:5" ht="18.75" thickBot="1" x14ac:dyDescent="0.3">
      <c r="A130" s="99" t="e">
        <f>VLOOKUP(B130,'[1]LISTADO ATM'!$A$2:$C$817,3,0)</f>
        <v>#N/A</v>
      </c>
      <c r="B130" s="99"/>
      <c r="C130" s="112" t="e">
        <f>VLOOKUP(B130,'[1]LISTADO ATM'!$A$2:$B$816,2,0)</f>
        <v>#N/A</v>
      </c>
      <c r="D130" s="137" t="s">
        <v>2476</v>
      </c>
      <c r="E130" s="137"/>
    </row>
    <row r="131" spans="1:5" ht="18.75" thickBot="1" x14ac:dyDescent="0.3">
      <c r="A131" s="95" t="s">
        <v>2428</v>
      </c>
      <c r="B131" s="120">
        <f>COUNT(B106:B130)</f>
        <v>22</v>
      </c>
      <c r="C131" s="115"/>
      <c r="D131" s="93"/>
      <c r="E131" s="94"/>
    </row>
  </sheetData>
  <mergeCells count="34">
    <mergeCell ref="D117:E117"/>
    <mergeCell ref="D118:E118"/>
    <mergeCell ref="D112:E112"/>
    <mergeCell ref="D113:E113"/>
    <mergeCell ref="D114:E114"/>
    <mergeCell ref="D109:E109"/>
    <mergeCell ref="D110:E110"/>
    <mergeCell ref="D111:E111"/>
    <mergeCell ref="D115:E115"/>
    <mergeCell ref="D116:E116"/>
    <mergeCell ref="D119:E119"/>
    <mergeCell ref="D120:E120"/>
    <mergeCell ref="A1:E1"/>
    <mergeCell ref="A2:E2"/>
    <mergeCell ref="A3:E3"/>
    <mergeCell ref="A8:E8"/>
    <mergeCell ref="C11:E11"/>
    <mergeCell ref="A13:E13"/>
    <mergeCell ref="A75:E75"/>
    <mergeCell ref="A101:B101"/>
    <mergeCell ref="A102:B102"/>
    <mergeCell ref="A104:E104"/>
    <mergeCell ref="D105:E105"/>
    <mergeCell ref="D106:E106"/>
    <mergeCell ref="D107:E107"/>
    <mergeCell ref="D108:E108"/>
    <mergeCell ref="D123:E123"/>
    <mergeCell ref="D124:E124"/>
    <mergeCell ref="D130:E130"/>
    <mergeCell ref="D121:E121"/>
    <mergeCell ref="D122:E122"/>
    <mergeCell ref="D125:E125"/>
    <mergeCell ref="D126:E126"/>
    <mergeCell ref="D127:E127"/>
  </mergeCells>
  <phoneticPr fontId="47" type="noConversion"/>
  <conditionalFormatting sqref="E131 E108 E1:E106">
    <cfRule type="duplicateValues" dxfId="132" priority="82"/>
    <cfRule type="duplicateValues" dxfId="131" priority="83"/>
    <cfRule type="duplicateValues" dxfId="130" priority="84"/>
  </conditionalFormatting>
  <conditionalFormatting sqref="E114">
    <cfRule type="duplicateValues" dxfId="129" priority="75"/>
    <cfRule type="duplicateValues" dxfId="128" priority="76"/>
    <cfRule type="duplicateValues" dxfId="127" priority="77"/>
  </conditionalFormatting>
  <conditionalFormatting sqref="B110:B111">
    <cfRule type="duplicateValues" dxfId="126" priority="85"/>
    <cfRule type="duplicateValues" dxfId="125" priority="86"/>
    <cfRule type="duplicateValues" dxfId="124" priority="87"/>
  </conditionalFormatting>
  <conditionalFormatting sqref="E111">
    <cfRule type="duplicateValues" dxfId="123" priority="88"/>
    <cfRule type="duplicateValues" dxfId="122" priority="89"/>
    <cfRule type="duplicateValues" dxfId="121" priority="90"/>
  </conditionalFormatting>
  <conditionalFormatting sqref="B113">
    <cfRule type="duplicateValues" dxfId="120" priority="91"/>
    <cfRule type="duplicateValues" dxfId="119" priority="92"/>
    <cfRule type="duplicateValues" dxfId="118" priority="93"/>
  </conditionalFormatting>
  <conditionalFormatting sqref="B112">
    <cfRule type="duplicateValues" dxfId="117" priority="97"/>
    <cfRule type="duplicateValues" dxfId="116" priority="98"/>
    <cfRule type="duplicateValues" dxfId="115" priority="99"/>
  </conditionalFormatting>
  <conditionalFormatting sqref="E117">
    <cfRule type="duplicateValues" dxfId="114" priority="66"/>
    <cfRule type="duplicateValues" dxfId="113" priority="67"/>
    <cfRule type="duplicateValues" dxfId="112" priority="68"/>
  </conditionalFormatting>
  <conditionalFormatting sqref="E118">
    <cfRule type="duplicateValues" dxfId="111" priority="63"/>
    <cfRule type="duplicateValues" dxfId="110" priority="64"/>
    <cfRule type="duplicateValues" dxfId="109" priority="65"/>
  </conditionalFormatting>
  <conditionalFormatting sqref="E119">
    <cfRule type="duplicateValues" dxfId="108" priority="54"/>
    <cfRule type="duplicateValues" dxfId="107" priority="55"/>
    <cfRule type="duplicateValues" dxfId="106" priority="56"/>
  </conditionalFormatting>
  <conditionalFormatting sqref="E120">
    <cfRule type="duplicateValues" dxfId="105" priority="51"/>
    <cfRule type="duplicateValues" dxfId="104" priority="52"/>
    <cfRule type="duplicateValues" dxfId="103" priority="53"/>
  </conditionalFormatting>
  <conditionalFormatting sqref="E121">
    <cfRule type="duplicateValues" dxfId="102" priority="48"/>
    <cfRule type="duplicateValues" dxfId="101" priority="49"/>
    <cfRule type="duplicateValues" dxfId="100" priority="50"/>
  </conditionalFormatting>
  <conditionalFormatting sqref="E122">
    <cfRule type="duplicateValues" dxfId="99" priority="45"/>
    <cfRule type="duplicateValues" dxfId="98" priority="46"/>
    <cfRule type="duplicateValues" dxfId="97" priority="47"/>
  </conditionalFormatting>
  <conditionalFormatting sqref="E124 E128:E129">
    <cfRule type="duplicateValues" dxfId="96" priority="33"/>
    <cfRule type="duplicateValues" dxfId="95" priority="34"/>
    <cfRule type="duplicateValues" dxfId="94" priority="35"/>
  </conditionalFormatting>
  <conditionalFormatting sqref="E130">
    <cfRule type="duplicateValues" dxfId="93" priority="30"/>
    <cfRule type="duplicateValues" dxfId="92" priority="31"/>
    <cfRule type="duplicateValues" dxfId="91" priority="32"/>
  </conditionalFormatting>
  <conditionalFormatting sqref="E107">
    <cfRule type="duplicateValues" dxfId="90" priority="27"/>
    <cfRule type="duplicateValues" dxfId="89" priority="28"/>
    <cfRule type="duplicateValues" dxfId="88" priority="29"/>
  </conditionalFormatting>
  <conditionalFormatting sqref="E109">
    <cfRule type="duplicateValues" dxfId="87" priority="24"/>
    <cfRule type="duplicateValues" dxfId="86" priority="25"/>
    <cfRule type="duplicateValues" dxfId="85" priority="26"/>
  </conditionalFormatting>
  <conditionalFormatting sqref="E110">
    <cfRule type="duplicateValues" dxfId="84" priority="21"/>
    <cfRule type="duplicateValues" dxfId="83" priority="22"/>
    <cfRule type="duplicateValues" dxfId="82" priority="23"/>
  </conditionalFormatting>
  <conditionalFormatting sqref="E112:E113">
    <cfRule type="duplicateValues" dxfId="81" priority="352956"/>
    <cfRule type="duplicateValues" dxfId="80" priority="352957"/>
    <cfRule type="duplicateValues" dxfId="79" priority="352958"/>
  </conditionalFormatting>
  <conditionalFormatting sqref="E115">
    <cfRule type="duplicateValues" dxfId="78" priority="18"/>
    <cfRule type="duplicateValues" dxfId="77" priority="19"/>
    <cfRule type="duplicateValues" dxfId="76" priority="20"/>
  </conditionalFormatting>
  <conditionalFormatting sqref="E116">
    <cfRule type="duplicateValues" dxfId="75" priority="15"/>
    <cfRule type="duplicateValues" dxfId="74" priority="16"/>
    <cfRule type="duplicateValues" dxfId="73" priority="17"/>
  </conditionalFormatting>
  <conditionalFormatting sqref="E123">
    <cfRule type="duplicateValues" dxfId="72" priority="12"/>
    <cfRule type="duplicateValues" dxfId="71" priority="13"/>
    <cfRule type="duplicateValues" dxfId="70" priority="14"/>
  </conditionalFormatting>
  <conditionalFormatting sqref="B114:B131 B1:B109">
    <cfRule type="duplicateValues" dxfId="69" priority="352994"/>
    <cfRule type="duplicateValues" dxfId="68" priority="352995"/>
    <cfRule type="duplicateValues" dxfId="67" priority="352996"/>
  </conditionalFormatting>
  <conditionalFormatting sqref="B1:B1048576">
    <cfRule type="duplicateValues" dxfId="66" priority="11"/>
  </conditionalFormatting>
  <conditionalFormatting sqref="E125">
    <cfRule type="duplicateValues" dxfId="65" priority="8"/>
    <cfRule type="duplicateValues" dxfId="64" priority="9"/>
    <cfRule type="duplicateValues" dxfId="63" priority="10"/>
  </conditionalFormatting>
  <conditionalFormatting sqref="E126">
    <cfRule type="duplicateValues" dxfId="62" priority="5"/>
    <cfRule type="duplicateValues" dxfId="61" priority="6"/>
    <cfRule type="duplicateValues" dxfId="60" priority="7"/>
  </conditionalFormatting>
  <conditionalFormatting sqref="E127">
    <cfRule type="duplicateValues" dxfId="59" priority="2"/>
    <cfRule type="duplicateValues" dxfId="58" priority="3"/>
    <cfRule type="duplicateValues" dxfId="57" priority="4"/>
  </conditionalFormatting>
  <conditionalFormatting sqref="E1:E1048576">
    <cfRule type="duplicateValues" dxfId="56" priority="1"/>
  </conditionalFormatting>
  <conditionalFormatting sqref="B1:B131">
    <cfRule type="duplicateValues" dxfId="55" priority="3538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2021-02-01T11:43:57Z</dcterms:modified>
</cp:coreProperties>
</file>