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1\"/>
    </mc:Choice>
  </mc:AlternateContent>
  <bookViews>
    <workbookView xWindow="0" yWindow="0" windowWidth="28800" windowHeight="12336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REPORTE!$A$4:$Q$184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3" i="1" l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177" i="1" l="1"/>
  <c r="A175" i="1"/>
  <c r="A157" i="1"/>
  <c r="A142" i="1"/>
  <c r="A186" i="1"/>
  <c r="A185" i="1"/>
  <c r="A184" i="1"/>
  <c r="A183" i="1"/>
  <c r="A182" i="1"/>
  <c r="A181" i="1"/>
  <c r="A180" i="1"/>
  <c r="A179" i="1"/>
  <c r="A178" i="1"/>
  <c r="A176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A108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58" i="1" l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56" i="1"/>
  <c r="A132" i="1" l="1"/>
  <c r="A141" i="1"/>
  <c r="A139" i="1"/>
  <c r="A140" i="1"/>
  <c r="A138" i="1"/>
  <c r="A137" i="1"/>
  <c r="A136" i="1"/>
  <c r="A135" i="1"/>
  <c r="A134" i="1"/>
  <c r="A133" i="1"/>
  <c r="A131" i="1"/>
  <c r="A124" i="1" l="1"/>
  <c r="A130" i="1"/>
  <c r="A129" i="1"/>
  <c r="A128" i="1"/>
  <c r="A127" i="1"/>
  <c r="A126" i="1"/>
  <c r="A125" i="1"/>
  <c r="A106" i="1" l="1"/>
  <c r="F106" i="1"/>
  <c r="G106" i="1"/>
  <c r="H106" i="1"/>
  <c r="I106" i="1"/>
  <c r="J106" i="1"/>
  <c r="K106" i="1"/>
  <c r="F49" i="1"/>
  <c r="F98" i="1"/>
  <c r="F7" i="1"/>
  <c r="F41" i="1"/>
  <c r="F82" i="1"/>
  <c r="F109" i="1"/>
  <c r="F113" i="1"/>
  <c r="A108" i="1" l="1"/>
  <c r="F108" i="1"/>
  <c r="G108" i="1"/>
  <c r="H108" i="1"/>
  <c r="I108" i="1"/>
  <c r="J108" i="1"/>
  <c r="K108" i="1"/>
  <c r="F63" i="1"/>
  <c r="G63" i="1"/>
  <c r="H63" i="1"/>
  <c r="I63" i="1"/>
  <c r="J63" i="1"/>
  <c r="K63" i="1"/>
  <c r="A63" i="1"/>
  <c r="A92" i="1"/>
  <c r="F92" i="1"/>
  <c r="G92" i="1"/>
  <c r="H92" i="1"/>
  <c r="I92" i="1"/>
  <c r="J92" i="1"/>
  <c r="K92" i="1"/>
  <c r="A60" i="1"/>
  <c r="A96" i="1"/>
  <c r="A75" i="1"/>
  <c r="A83" i="1"/>
  <c r="A88" i="1"/>
  <c r="A86" i="1"/>
  <c r="A48" i="1"/>
  <c r="A49" i="1"/>
  <c r="A117" i="1"/>
  <c r="A113" i="1"/>
  <c r="A52" i="1"/>
  <c r="A61" i="1"/>
  <c r="A103" i="1"/>
  <c r="A121" i="1"/>
  <c r="A120" i="1"/>
  <c r="A79" i="1"/>
  <c r="F60" i="1"/>
  <c r="G60" i="1"/>
  <c r="H60" i="1"/>
  <c r="I60" i="1"/>
  <c r="J60" i="1"/>
  <c r="K60" i="1"/>
  <c r="F96" i="1"/>
  <c r="G96" i="1"/>
  <c r="H96" i="1"/>
  <c r="I96" i="1"/>
  <c r="J96" i="1"/>
  <c r="K96" i="1"/>
  <c r="F75" i="1"/>
  <c r="G75" i="1"/>
  <c r="H75" i="1"/>
  <c r="I75" i="1"/>
  <c r="J75" i="1"/>
  <c r="K75" i="1"/>
  <c r="F83" i="1"/>
  <c r="G83" i="1"/>
  <c r="H83" i="1"/>
  <c r="I83" i="1"/>
  <c r="J83" i="1"/>
  <c r="K83" i="1"/>
  <c r="F88" i="1"/>
  <c r="G88" i="1"/>
  <c r="H88" i="1"/>
  <c r="I88" i="1"/>
  <c r="J88" i="1"/>
  <c r="K88" i="1"/>
  <c r="F86" i="1"/>
  <c r="G86" i="1"/>
  <c r="H86" i="1"/>
  <c r="I86" i="1"/>
  <c r="J86" i="1"/>
  <c r="K86" i="1"/>
  <c r="F48" i="1"/>
  <c r="G48" i="1"/>
  <c r="H48" i="1"/>
  <c r="I48" i="1"/>
  <c r="J48" i="1"/>
  <c r="K48" i="1"/>
  <c r="G49" i="1"/>
  <c r="H49" i="1"/>
  <c r="I49" i="1"/>
  <c r="J49" i="1"/>
  <c r="K49" i="1"/>
  <c r="F117" i="1"/>
  <c r="G117" i="1"/>
  <c r="H117" i="1"/>
  <c r="I117" i="1"/>
  <c r="J117" i="1"/>
  <c r="K117" i="1"/>
  <c r="G113" i="1"/>
  <c r="H113" i="1"/>
  <c r="I113" i="1"/>
  <c r="J113" i="1"/>
  <c r="K113" i="1"/>
  <c r="F52" i="1"/>
  <c r="G52" i="1"/>
  <c r="H52" i="1"/>
  <c r="I52" i="1"/>
  <c r="J52" i="1"/>
  <c r="K52" i="1"/>
  <c r="F61" i="1"/>
  <c r="G61" i="1"/>
  <c r="H61" i="1"/>
  <c r="I61" i="1"/>
  <c r="J61" i="1"/>
  <c r="K61" i="1"/>
  <c r="F103" i="1"/>
  <c r="G103" i="1"/>
  <c r="H103" i="1"/>
  <c r="I103" i="1"/>
  <c r="J103" i="1"/>
  <c r="K10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79" i="1"/>
  <c r="G79" i="1"/>
  <c r="H79" i="1"/>
  <c r="I79" i="1"/>
  <c r="J79" i="1"/>
  <c r="K79" i="1"/>
  <c r="A99" i="1" l="1"/>
  <c r="A93" i="1"/>
  <c r="A47" i="1"/>
  <c r="A100" i="1"/>
  <c r="A95" i="1"/>
  <c r="F99" i="1"/>
  <c r="G99" i="1"/>
  <c r="H99" i="1"/>
  <c r="I99" i="1"/>
  <c r="J99" i="1"/>
  <c r="K99" i="1"/>
  <c r="F93" i="1"/>
  <c r="G93" i="1"/>
  <c r="H93" i="1"/>
  <c r="I93" i="1"/>
  <c r="J93" i="1"/>
  <c r="K93" i="1"/>
  <c r="F47" i="1"/>
  <c r="G47" i="1"/>
  <c r="H47" i="1"/>
  <c r="I47" i="1"/>
  <c r="J47" i="1"/>
  <c r="K47" i="1"/>
  <c r="F100" i="1"/>
  <c r="G100" i="1"/>
  <c r="H100" i="1"/>
  <c r="I100" i="1"/>
  <c r="J100" i="1"/>
  <c r="K100" i="1"/>
  <c r="F95" i="1"/>
  <c r="G95" i="1"/>
  <c r="H95" i="1"/>
  <c r="I95" i="1"/>
  <c r="J95" i="1"/>
  <c r="K95" i="1"/>
  <c r="A85" i="1"/>
  <c r="A69" i="1"/>
  <c r="A71" i="1"/>
  <c r="A81" i="1"/>
  <c r="A84" i="1"/>
  <c r="A89" i="1"/>
  <c r="A90" i="1"/>
  <c r="A62" i="1"/>
  <c r="A65" i="1"/>
  <c r="A67" i="1"/>
  <c r="A73" i="1"/>
  <c r="A78" i="1"/>
  <c r="A70" i="1"/>
  <c r="A77" i="1"/>
  <c r="F85" i="1"/>
  <c r="G85" i="1"/>
  <c r="H85" i="1"/>
  <c r="I85" i="1"/>
  <c r="J85" i="1"/>
  <c r="K85" i="1"/>
  <c r="F69" i="1"/>
  <c r="G69" i="1"/>
  <c r="H69" i="1"/>
  <c r="I69" i="1"/>
  <c r="J69" i="1"/>
  <c r="K69" i="1"/>
  <c r="F71" i="1"/>
  <c r="G71" i="1"/>
  <c r="H71" i="1"/>
  <c r="I71" i="1"/>
  <c r="J71" i="1"/>
  <c r="K71" i="1"/>
  <c r="F81" i="1"/>
  <c r="G81" i="1"/>
  <c r="H81" i="1"/>
  <c r="I81" i="1"/>
  <c r="J81" i="1"/>
  <c r="K81" i="1"/>
  <c r="F84" i="1"/>
  <c r="G84" i="1"/>
  <c r="H84" i="1"/>
  <c r="I84" i="1"/>
  <c r="J84" i="1"/>
  <c r="K84" i="1"/>
  <c r="F89" i="1"/>
  <c r="G89" i="1"/>
  <c r="H89" i="1"/>
  <c r="I89" i="1"/>
  <c r="J89" i="1"/>
  <c r="K89" i="1"/>
  <c r="F90" i="1"/>
  <c r="G90" i="1"/>
  <c r="H90" i="1"/>
  <c r="I90" i="1"/>
  <c r="J90" i="1"/>
  <c r="K90" i="1"/>
  <c r="F62" i="1"/>
  <c r="G62" i="1"/>
  <c r="H62" i="1"/>
  <c r="I62" i="1"/>
  <c r="J62" i="1"/>
  <c r="K62" i="1"/>
  <c r="F65" i="1"/>
  <c r="G65" i="1"/>
  <c r="H65" i="1"/>
  <c r="I65" i="1"/>
  <c r="J65" i="1"/>
  <c r="K65" i="1"/>
  <c r="F67" i="1"/>
  <c r="G67" i="1"/>
  <c r="H67" i="1"/>
  <c r="I67" i="1"/>
  <c r="J67" i="1"/>
  <c r="K67" i="1"/>
  <c r="F73" i="1"/>
  <c r="G73" i="1"/>
  <c r="H73" i="1"/>
  <c r="I73" i="1"/>
  <c r="J73" i="1"/>
  <c r="K73" i="1"/>
  <c r="F78" i="1"/>
  <c r="G78" i="1"/>
  <c r="H78" i="1"/>
  <c r="I78" i="1"/>
  <c r="J78" i="1"/>
  <c r="K78" i="1"/>
  <c r="F70" i="1"/>
  <c r="G70" i="1"/>
  <c r="H70" i="1"/>
  <c r="I70" i="1"/>
  <c r="J70" i="1"/>
  <c r="K70" i="1"/>
  <c r="F77" i="1"/>
  <c r="G77" i="1"/>
  <c r="H77" i="1"/>
  <c r="I77" i="1"/>
  <c r="J77" i="1"/>
  <c r="K77" i="1"/>
  <c r="F107" i="1" l="1"/>
  <c r="G107" i="1"/>
  <c r="H107" i="1"/>
  <c r="I107" i="1"/>
  <c r="J107" i="1"/>
  <c r="K107" i="1"/>
  <c r="A107" i="1"/>
  <c r="A119" i="1"/>
  <c r="F119" i="1"/>
  <c r="G119" i="1"/>
  <c r="H119" i="1"/>
  <c r="I119" i="1"/>
  <c r="J119" i="1"/>
  <c r="K119" i="1"/>
  <c r="A111" i="1"/>
  <c r="F111" i="1"/>
  <c r="G111" i="1"/>
  <c r="H111" i="1"/>
  <c r="I111" i="1"/>
  <c r="J111" i="1"/>
  <c r="K111" i="1"/>
  <c r="A123" i="1"/>
  <c r="A122" i="1"/>
  <c r="F122" i="1"/>
  <c r="G122" i="1"/>
  <c r="H122" i="1"/>
  <c r="I122" i="1"/>
  <c r="J122" i="1"/>
  <c r="K122" i="1"/>
  <c r="A118" i="1"/>
  <c r="F118" i="1"/>
  <c r="G118" i="1"/>
  <c r="H118" i="1"/>
  <c r="I118" i="1"/>
  <c r="J118" i="1"/>
  <c r="K118" i="1"/>
  <c r="A116" i="1"/>
  <c r="F116" i="1"/>
  <c r="G116" i="1"/>
  <c r="H116" i="1"/>
  <c r="I116" i="1"/>
  <c r="J116" i="1"/>
  <c r="K116" i="1"/>
  <c r="A104" i="1"/>
  <c r="F104" i="1"/>
  <c r="G104" i="1"/>
  <c r="H104" i="1"/>
  <c r="I104" i="1"/>
  <c r="J104" i="1"/>
  <c r="K104" i="1"/>
  <c r="A112" i="1"/>
  <c r="F112" i="1"/>
  <c r="G112" i="1"/>
  <c r="H112" i="1"/>
  <c r="I112" i="1"/>
  <c r="J112" i="1"/>
  <c r="K112" i="1"/>
  <c r="F102" i="1"/>
  <c r="G102" i="1"/>
  <c r="H102" i="1"/>
  <c r="I102" i="1"/>
  <c r="J102" i="1"/>
  <c r="K102" i="1"/>
  <c r="F94" i="1"/>
  <c r="G94" i="1"/>
  <c r="H94" i="1"/>
  <c r="I94" i="1"/>
  <c r="J94" i="1"/>
  <c r="K94" i="1"/>
  <c r="F97" i="1"/>
  <c r="G97" i="1"/>
  <c r="H97" i="1"/>
  <c r="I97" i="1"/>
  <c r="J97" i="1"/>
  <c r="K97" i="1"/>
  <c r="F101" i="1"/>
  <c r="G101" i="1"/>
  <c r="H101" i="1"/>
  <c r="I101" i="1"/>
  <c r="J101" i="1"/>
  <c r="K101" i="1"/>
  <c r="F57" i="1"/>
  <c r="G57" i="1"/>
  <c r="H57" i="1"/>
  <c r="I57" i="1"/>
  <c r="J57" i="1"/>
  <c r="K57" i="1"/>
  <c r="F91" i="1"/>
  <c r="G91" i="1"/>
  <c r="H91" i="1"/>
  <c r="I91" i="1"/>
  <c r="J91" i="1"/>
  <c r="K91" i="1"/>
  <c r="G98" i="1"/>
  <c r="H98" i="1"/>
  <c r="I98" i="1"/>
  <c r="J98" i="1"/>
  <c r="K98" i="1"/>
  <c r="A94" i="1"/>
  <c r="A97" i="1"/>
  <c r="A101" i="1"/>
  <c r="A57" i="1"/>
  <c r="A91" i="1"/>
  <c r="A98" i="1"/>
  <c r="A68" i="1"/>
  <c r="A80" i="1"/>
  <c r="A87" i="1"/>
  <c r="A55" i="1"/>
  <c r="A64" i="1"/>
  <c r="A76" i="1"/>
  <c r="A54" i="1"/>
  <c r="A72" i="1"/>
  <c r="A82" i="1"/>
  <c r="A58" i="1"/>
  <c r="A46" i="1"/>
  <c r="A59" i="1"/>
  <c r="A74" i="1"/>
  <c r="A56" i="1"/>
  <c r="A66" i="1"/>
  <c r="A51" i="1"/>
  <c r="A102" i="1"/>
  <c r="F68" i="1"/>
  <c r="G68" i="1"/>
  <c r="H68" i="1"/>
  <c r="I68" i="1"/>
  <c r="J68" i="1"/>
  <c r="K68" i="1"/>
  <c r="F80" i="1"/>
  <c r="G80" i="1"/>
  <c r="H80" i="1"/>
  <c r="I80" i="1"/>
  <c r="J80" i="1"/>
  <c r="K80" i="1"/>
  <c r="F87" i="1"/>
  <c r="G87" i="1"/>
  <c r="H87" i="1"/>
  <c r="I87" i="1"/>
  <c r="J87" i="1"/>
  <c r="K87" i="1"/>
  <c r="F55" i="1"/>
  <c r="G55" i="1"/>
  <c r="H55" i="1"/>
  <c r="I55" i="1"/>
  <c r="J55" i="1"/>
  <c r="K55" i="1"/>
  <c r="F64" i="1"/>
  <c r="G64" i="1"/>
  <c r="H64" i="1"/>
  <c r="I64" i="1"/>
  <c r="J64" i="1"/>
  <c r="K64" i="1"/>
  <c r="F76" i="1"/>
  <c r="G76" i="1"/>
  <c r="H76" i="1"/>
  <c r="I76" i="1"/>
  <c r="J76" i="1"/>
  <c r="K76" i="1"/>
  <c r="F54" i="1"/>
  <c r="G54" i="1"/>
  <c r="H54" i="1"/>
  <c r="I54" i="1"/>
  <c r="J54" i="1"/>
  <c r="K54" i="1"/>
  <c r="F72" i="1"/>
  <c r="G72" i="1"/>
  <c r="H72" i="1"/>
  <c r="I72" i="1"/>
  <c r="J72" i="1"/>
  <c r="K72" i="1"/>
  <c r="G82" i="1"/>
  <c r="H82" i="1"/>
  <c r="I82" i="1"/>
  <c r="J82" i="1"/>
  <c r="K82" i="1"/>
  <c r="F58" i="1"/>
  <c r="G58" i="1"/>
  <c r="H58" i="1"/>
  <c r="I58" i="1"/>
  <c r="J58" i="1"/>
  <c r="K58" i="1"/>
  <c r="F46" i="1"/>
  <c r="G46" i="1"/>
  <c r="H46" i="1"/>
  <c r="I46" i="1"/>
  <c r="J46" i="1"/>
  <c r="K46" i="1"/>
  <c r="F59" i="1"/>
  <c r="G59" i="1"/>
  <c r="H59" i="1"/>
  <c r="I59" i="1"/>
  <c r="J59" i="1"/>
  <c r="K59" i="1"/>
  <c r="F74" i="1"/>
  <c r="G74" i="1"/>
  <c r="H74" i="1"/>
  <c r="I74" i="1"/>
  <c r="J74" i="1"/>
  <c r="K74" i="1"/>
  <c r="F56" i="1"/>
  <c r="G56" i="1"/>
  <c r="H56" i="1"/>
  <c r="I56" i="1"/>
  <c r="J56" i="1"/>
  <c r="K56" i="1"/>
  <c r="F66" i="1"/>
  <c r="G66" i="1"/>
  <c r="H66" i="1"/>
  <c r="I66" i="1"/>
  <c r="J66" i="1"/>
  <c r="K66" i="1"/>
  <c r="F51" i="1"/>
  <c r="G51" i="1"/>
  <c r="H51" i="1"/>
  <c r="I51" i="1"/>
  <c r="J51" i="1"/>
  <c r="K51" i="1"/>
  <c r="A114" i="1" l="1"/>
  <c r="K114" i="1"/>
  <c r="J114" i="1"/>
  <c r="I114" i="1"/>
  <c r="H114" i="1"/>
  <c r="G114" i="1"/>
  <c r="F114" i="1"/>
  <c r="A105" i="1"/>
  <c r="F105" i="1"/>
  <c r="G105" i="1"/>
  <c r="H105" i="1"/>
  <c r="I105" i="1"/>
  <c r="J105" i="1"/>
  <c r="K105" i="1"/>
  <c r="A110" i="1"/>
  <c r="F110" i="1"/>
  <c r="G110" i="1"/>
  <c r="H110" i="1"/>
  <c r="I110" i="1"/>
  <c r="J110" i="1"/>
  <c r="K110" i="1"/>
  <c r="A115" i="1" l="1"/>
  <c r="F115" i="1"/>
  <c r="G115" i="1"/>
  <c r="H115" i="1"/>
  <c r="I115" i="1"/>
  <c r="J115" i="1"/>
  <c r="K115" i="1"/>
  <c r="A50" i="1" l="1"/>
  <c r="A45" i="1"/>
  <c r="A44" i="1"/>
  <c r="A43" i="1"/>
  <c r="A42" i="1"/>
  <c r="A41" i="1"/>
  <c r="F50" i="1"/>
  <c r="G50" i="1"/>
  <c r="H50" i="1"/>
  <c r="I50" i="1"/>
  <c r="J50" i="1"/>
  <c r="K50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G41" i="1"/>
  <c r="H41" i="1"/>
  <c r="I41" i="1"/>
  <c r="J41" i="1"/>
  <c r="K41" i="1"/>
  <c r="A29" i="1" l="1"/>
  <c r="A30" i="1"/>
  <c r="A31" i="1"/>
  <c r="A32" i="1"/>
  <c r="A33" i="1"/>
  <c r="A34" i="1"/>
  <c r="A35" i="1"/>
  <c r="A36" i="1"/>
  <c r="A37" i="1"/>
  <c r="A38" i="1"/>
  <c r="A39" i="1"/>
  <c r="A40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24" i="1"/>
  <c r="A25" i="1"/>
  <c r="A26" i="1"/>
  <c r="A27" i="1"/>
  <c r="A28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A23" i="1"/>
  <c r="F23" i="1"/>
  <c r="G23" i="1"/>
  <c r="H23" i="1"/>
  <c r="I23" i="1"/>
  <c r="J23" i="1"/>
  <c r="K23" i="1"/>
  <c r="F22" i="1" l="1"/>
  <c r="G22" i="1"/>
  <c r="H22" i="1"/>
  <c r="I22" i="1"/>
  <c r="J22" i="1"/>
  <c r="K22" i="1"/>
  <c r="A22" i="1"/>
  <c r="A21" i="1" l="1"/>
  <c r="A20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/>
  <c r="A18" i="1"/>
  <c r="A17" i="1"/>
  <c r="A16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A5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53" i="1"/>
  <c r="G53" i="1"/>
  <c r="H53" i="1"/>
  <c r="I53" i="1"/>
  <c r="J53" i="1"/>
  <c r="K53" i="1"/>
  <c r="F12" i="1" l="1"/>
  <c r="G12" i="1"/>
  <c r="H12" i="1"/>
  <c r="I12" i="1"/>
  <c r="J12" i="1"/>
  <c r="K12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6" i="1" l="1"/>
  <c r="A7" i="1"/>
  <c r="A109" i="1"/>
  <c r="A8" i="1"/>
  <c r="H6" i="1"/>
  <c r="I6" i="1"/>
  <c r="J6" i="1"/>
  <c r="K6" i="1"/>
  <c r="H7" i="1"/>
  <c r="I7" i="1"/>
  <c r="J7" i="1"/>
  <c r="K7" i="1"/>
  <c r="H109" i="1"/>
  <c r="I109" i="1"/>
  <c r="J109" i="1"/>
  <c r="K109" i="1"/>
  <c r="H8" i="1"/>
  <c r="I8" i="1"/>
  <c r="J8" i="1"/>
  <c r="K8" i="1"/>
  <c r="F8" i="1"/>
  <c r="G8" i="1"/>
  <c r="F6" i="1"/>
  <c r="G6" i="1"/>
  <c r="G7" i="1"/>
  <c r="G109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<sst xmlns="http://schemas.openxmlformats.org/spreadsheetml/2006/main" count="14323" uniqueCount="2644">
  <si>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</si>
  <si>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</si>
  <si>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</si>
  <si>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</si>
  <si>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</si>
  <si>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</si>
  <si>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</si>
  <si>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</si>
  <si>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</si>
  <si>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</si>
  <si>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</si>
  <si>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</si>
  <si>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</si>
  <si>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</si>
  <si>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</si>
  <si>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</si>
  <si>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</si>
  <si>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</si>
  <si>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</si>
  <si>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</si>
  <si>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</si>
  <si>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</si>
  <si>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</si>
  <si>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</si>
  <si>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</si>
  <si>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</si>
  <si>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</si>
  <si>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</si>
  <si>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</si>
  <si>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</si>
  <si>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</si>
  <si>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</si>
  <si>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</si>
  <si>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</si>
  <si>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</si>
  <si>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</si>
  <si>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</si>
  <si>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</si>
  <si>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</si>
  <si>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</si>
  <si>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</si>
  <si>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</si>
  <si>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</si>
  <si>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</si>
  <si>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</si>
  <si>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</si>
  <si>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</si>
  <si>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</si>
  <si>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</si>
  <si>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</si>
  <si>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</si>
  <si>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</si>
  <si>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</si>
  <si>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</si>
  <si>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</si>
  <si>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</si>
  <si>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</si>
  <si>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</si>
  <si>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</si>
  <si>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</si>
  <si>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</si>
  <si>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</si>
  <si>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</si>
  <si>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</si>
  <si>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</si>
  <si>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</si>
  <si>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</si>
  <si>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</si>
  <si>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</si>
  <si>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</si>
  <si>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</si>
  <si>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</si>
  <si>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</si>
  <si>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</si>
  <si>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</si>
  <si>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</si>
  <si>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</si>
  <si>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</si>
  <si>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</si>
  <si>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</si>
  <si>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</si>
  <si>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</si>
  <si>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</si>
  <si>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</si>
  <si>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</si>
  <si>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</si>
  <si>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</si>
  <si>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</si>
  <si>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</si>
  <si>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</si>
  <si>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</si>
  <si>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</si>
  <si>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</si>
  <si>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</si>
  <si>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</si>
  <si>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</si>
  <si>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</si>
  <si>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</si>
  <si>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</si>
  <si>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</si>
  <si>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</si>
  <si>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</si>
  <si>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</si>
  <si>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</si>
  <si>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</si>
  <si>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</si>
  <si>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</si>
  <si>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</si>
  <si>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</si>
  <si>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</si>
  <si>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</si>
  <si>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</si>
  <si>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</si>
  <si>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</si>
  <si>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</si>
  <si>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</si>
  <si>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</si>
  <si>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</si>
  <si>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</si>
  <si>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</si>
  <si>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</si>
  <si>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</si>
  <si>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</si>
  <si>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</si>
  <si>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</si>
  <si>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</si>
  <si>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</si>
  <si>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</si>
  <si>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</si>
  <si>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</si>
  <si>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</si>
  <si>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</si>
  <si>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</si>
  <si>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</si>
  <si>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</si>
  <si>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</si>
  <si>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</si>
  <si>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</si>
  <si>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</si>
  <si>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</si>
  <si>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</si>
  <si>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</si>
  <si>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</si>
  <si>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</si>
  <si>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</si>
  <si>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</si>
  <si>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</si>
  <si>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</si>
  <si>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</si>
  <si>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</si>
  <si>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</si>
  <si>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</si>
  <si>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</si>
  <si>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</si>
  <si>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</si>
  <si>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</si>
  <si>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</si>
  <si>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</si>
  <si>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</si>
  <si>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</si>
  <si>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</si>
  <si>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</si>
  <si>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</si>
  <si>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</si>
  <si>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</si>
  <si>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</si>
  <si>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</si>
  <si>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</si>
  <si>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</si>
  <si>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</si>
  <si>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</si>
  <si>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</si>
  <si>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</si>
  <si>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</si>
  <si>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</si>
  <si>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</si>
  <si>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</si>
  <si>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</si>
  <si>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</si>
  <si>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</si>
  <si>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</si>
  <si>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</si>
  <si>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</si>
  <si>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</si>
  <si>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</si>
  <si>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</si>
  <si>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</si>
  <si>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</si>
  <si>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</si>
  <si>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</si>
  <si>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</si>
  <si>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</si>
  <si>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</si>
  <si>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</si>
  <si>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</si>
  <si>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</si>
  <si>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</si>
  <si>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</si>
  <si>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</si>
  <si>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</si>
  <si>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</si>
  <si>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</si>
  <si>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</si>
  <si>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</si>
  <si>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</si>
  <si>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</si>
  <si>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</si>
  <si>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</si>
  <si>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</si>
  <si>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</si>
  <si>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</si>
  <si>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</si>
  <si>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</si>
  <si>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</si>
  <si>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</si>
  <si>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</si>
  <si>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</si>
  <si>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</si>
  <si>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</si>
  <si>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</si>
  <si>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</si>
  <si>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</si>
  <si>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</si>
  <si>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</si>
  <si>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</si>
  <si>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</si>
  <si>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</si>
  <si>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</si>
  <si>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</si>
  <si>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</si>
  <si>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</si>
  <si>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</si>
  <si>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</si>
  <si>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</si>
  <si>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</si>
  <si>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</si>
  <si>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</si>
  <si>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</si>
  <si>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</si>
  <si>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</si>
  <si>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</si>
  <si>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</si>
  <si>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</si>
  <si>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</si>
  <si>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</si>
  <si>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</si>
  <si>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</si>
  <si>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</si>
  <si>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</si>
  <si>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</si>
  <si>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</si>
  <si>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</si>
  <si>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</si>
  <si>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</si>
  <si>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</si>
  <si>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</si>
  <si>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</si>
  <si>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</si>
  <si>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</si>
  <si>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</si>
  <si>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</si>
  <si>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</si>
  <si>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</si>
  <si>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</si>
  <si>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</si>
  <si>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</si>
  <si>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</si>
  <si>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</si>
  <si>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</si>
  <si>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</si>
  <si>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</si>
  <si>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</si>
  <si>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</si>
  <si>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</si>
  <si>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</si>
  <si>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</si>
  <si>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</si>
  <si>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</si>
  <si>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</si>
  <si>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</si>
  <si>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</si>
  <si>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</si>
  <si>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</si>
  <si>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</si>
  <si>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</si>
  <si>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</si>
  <si>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</si>
  <si>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</si>
  <si>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</si>
  <si>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</si>
  <si>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</si>
  <si>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</si>
  <si>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</si>
  <si>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</si>
  <si>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</si>
  <si>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</si>
  <si>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</si>
  <si>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</si>
  <si>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</si>
  <si>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</si>
  <si>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</si>
  <si>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</si>
  <si>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</si>
  <si>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</si>
  <si>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</si>
  <si>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</si>
  <si>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</si>
  <si>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</si>
  <si>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</si>
  <si>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</si>
  <si>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</si>
  <si>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</si>
  <si>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</si>
  <si>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</si>
  <si>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</si>
  <si>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</si>
  <si>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</si>
  <si>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</si>
  <si>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</si>
  <si>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</si>
  <si>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</si>
  <si>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</si>
  <si>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</si>
  <si>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</si>
  <si>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</si>
  <si>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</si>
  <si>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</si>
  <si>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</si>
  <si>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</si>
  <si>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</si>
  <si>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</si>
  <si>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</si>
  <si>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</si>
  <si>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</si>
  <si>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</si>
  <si>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</si>
  <si>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</si>
  <si>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</si>
  <si>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</si>
  <si>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</si>
  <si>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</si>
  <si>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</si>
  <si>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</si>
  <si>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</si>
  <si>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</si>
  <si>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</si>
  <si>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</si>
  <si>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</si>
  <si>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</si>
  <si>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</si>
  <si>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</si>
  <si>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</si>
  <si>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</si>
  <si>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</si>
  <si>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</si>
  <si>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</si>
  <si>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</si>
  <si>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</si>
  <si>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</si>
  <si>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</si>
  <si>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</si>
  <si>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</si>
  <si>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</si>
  <si>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</si>
  <si>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</si>
  <si>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</si>
  <si>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</si>
  <si>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</si>
  <si>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</si>
  <si>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</si>
  <si>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</si>
  <si>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</si>
  <si>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</si>
  <si>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</si>
  <si>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</si>
  <si>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</si>
  <si>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</si>
  <si>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</si>
  <si>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</si>
  <si>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</si>
  <si>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</si>
  <si>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</si>
  <si>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</si>
  <si>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</si>
  <si>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</si>
  <si>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</si>
  <si>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</si>
  <si>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</si>
  <si>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</si>
  <si>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</si>
  <si>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</si>
  <si>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</si>
  <si>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</si>
  <si>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</si>
  <si>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</si>
  <si>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</si>
  <si>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</si>
  <si>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</si>
  <si>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</si>
  <si>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</si>
  <si>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</si>
  <si>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</si>
  <si>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</si>
  <si>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</si>
  <si>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</si>
  <si>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</si>
  <si>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</si>
  <si>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</si>
  <si>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</si>
  <si>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</si>
  <si>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</si>
  <si>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</si>
  <si>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</si>
  <si>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</si>
  <si>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</si>
  <si>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</si>
  <si>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</si>
  <si>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</si>
  <si>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</si>
  <si>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</si>
  <si>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</si>
  <si>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</si>
  <si>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</si>
  <si>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</si>
  <si>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</si>
  <si>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</si>
  <si>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</si>
  <si>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</si>
  <si>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</si>
  <si>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</si>
  <si>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</si>
  <si>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</si>
  <si>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</si>
  <si>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</si>
  <si>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</si>
  <si>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</si>
  <si>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</si>
  <si>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</si>
  <si>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</si>
  <si>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</si>
  <si>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</si>
  <si>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</si>
  <si>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</si>
  <si>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</si>
  <si>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</si>
  <si>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</si>
  <si>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</si>
  <si>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</si>
  <si>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</si>
  <si>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</si>
  <si>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</si>
  <si>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</si>
  <si>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</si>
  <si>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</si>
  <si>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</si>
  <si>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</si>
  <si>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</si>
  <si>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</si>
  <si>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</si>
  <si>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</si>
  <si>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</si>
  <si>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</si>
  <si>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</si>
  <si>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</si>
  <si>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</si>
  <si>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</si>
  <si>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</si>
  <si>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</si>
  <si>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</si>
  <si>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</si>
  <si>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</si>
  <si>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</si>
  <si>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</si>
  <si>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</si>
  <si>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</si>
  <si>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</si>
  <si>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</si>
  <si>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</si>
  <si>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</si>
  <si>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</si>
  <si>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</si>
  <si>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</si>
  <si>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</si>
  <si>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</si>
  <si>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</si>
  <si>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</si>
  <si>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</si>
  <si>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</si>
  <si>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</si>
  <si>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</si>
  <si>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</si>
  <si>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</si>
  <si>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</si>
  <si>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</si>
  <si>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</si>
  <si>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</si>
  <si>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</si>
  <si>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</si>
  <si>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</si>
  <si>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</si>
  <si>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</si>
  <si>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</si>
  <si>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</si>
  <si>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</si>
  <si>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</si>
  <si>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</si>
  <si>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</si>
  <si>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</si>
  <si>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</si>
  <si>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</si>
  <si>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</si>
  <si>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</si>
  <si>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</si>
  <si>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</si>
  <si>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</si>
  <si>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</si>
  <si>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</si>
  <si>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</si>
  <si>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</si>
  <si>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</si>
  <si>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</si>
  <si>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</si>
  <si>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</si>
  <si>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</si>
  <si>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</si>
  <si>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</si>
  <si>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</si>
  <si>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</si>
  <si>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</si>
  <si>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</si>
  <si>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</si>
  <si>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</si>
  <si>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</si>
  <si>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</si>
  <si>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</si>
  <si>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</si>
  <si>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</si>
  <si>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</si>
  <si>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</si>
  <si>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</si>
  <si>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</si>
  <si>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</si>
  <si>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</si>
  <si>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</si>
  <si>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</si>
  <si>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</si>
  <si>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</si>
  <si>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</si>
  <si>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</si>
  <si>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</si>
  <si>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</si>
  <si>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</si>
  <si>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</si>
  <si>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</si>
  <si>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</si>
  <si>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</si>
  <si>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</si>
  <si>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</si>
  <si>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</si>
  <si>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</si>
  <si>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</si>
  <si>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</si>
  <si>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</si>
  <si>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</si>
  <si>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</si>
  <si>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</si>
  <si>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</si>
  <si>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</si>
  <si>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</si>
  <si>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</si>
  <si>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</si>
  <si>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</si>
  <si>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</si>
  <si>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</si>
  <si>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</si>
  <si>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</si>
  <si>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</si>
  <si>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</si>
  <si>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</si>
  <si>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</si>
  <si>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</si>
  <si>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</si>
  <si>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</si>
  <si>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</si>
  <si>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</si>
  <si>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</si>
  <si>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</si>
  <si>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</si>
  <si>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</si>
  <si>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</si>
  <si>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</si>
  <si>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</si>
  <si>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</si>
  <si>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</si>
  <si>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</si>
  <si>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</si>
  <si>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</si>
  <si>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</si>
  <si>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</si>
  <si>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</si>
  <si>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</si>
  <si>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</si>
  <si>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</si>
  <si>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</si>
  <si>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</si>
  <si>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</si>
  <si>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</si>
  <si>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</si>
  <si>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</si>
  <si>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</si>
  <si>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</si>
  <si>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</si>
  <si>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</si>
  <si>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</si>
  <si>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</si>
  <si>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</si>
  <si>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</si>
  <si>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</si>
  <si>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</si>
  <si>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</si>
  <si>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</si>
  <si>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</si>
  <si>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</si>
  <si>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</si>
  <si>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</si>
  <si>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</si>
  <si>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</si>
  <si>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</si>
  <si>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</si>
  <si>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</si>
  <si>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</si>
  <si>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</si>
  <si>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</si>
  <si>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</si>
  <si>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</si>
  <si>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</si>
  <si>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</si>
  <si>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</si>
  <si>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</si>
  <si>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</si>
  <si>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</si>
  <si>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</si>
  <si>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</si>
  <si>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</si>
  <si>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</si>
  <si>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</si>
  <si>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</si>
  <si>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</si>
  <si>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</si>
  <si>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</si>
  <si>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</si>
  <si>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</si>
  <si>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</si>
  <si>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</si>
  <si>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</si>
  <si>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</si>
  <si>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</si>
  <si>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</si>
  <si>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</si>
  <si>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</si>
  <si>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</si>
  <si>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</si>
  <si>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</si>
  <si>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</si>
  <si>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</si>
  <si>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</si>
  <si>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</si>
  <si>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</si>
  <si>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</si>
  <si>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</si>
  <si>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</si>
  <si>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</si>
  <si>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</si>
  <si>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</si>
  <si>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</si>
  <si>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</si>
  <si>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</si>
  <si>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</si>
  <si>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</si>
  <si>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</si>
  <si>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</si>
  <si>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</si>
  <si>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</si>
  <si>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</si>
  <si>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</si>
  <si>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</si>
  <si>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</si>
  <si>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</si>
  <si>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</si>
  <si>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</si>
  <si>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</si>
  <si>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</si>
  <si>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</si>
  <si>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</si>
  <si>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</si>
  <si>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</si>
  <si>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</si>
  <si>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</si>
  <si>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</si>
  <si>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</si>
  <si>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</si>
  <si>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</si>
  <si>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</si>
  <si>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</si>
  <si>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</si>
  <si>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</si>
  <si>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</si>
  <si>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</si>
  <si>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</si>
  <si>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</si>
  <si>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</si>
  <si>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</si>
  <si>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</si>
  <si>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</si>
  <si>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</si>
  <si>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</si>
  <si>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</si>
  <si>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</si>
  <si>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</si>
  <si>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</si>
  <si>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</si>
  <si>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</si>
  <si>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</si>
  <si>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</si>
  <si>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</si>
  <si>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</si>
  <si>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</si>
  <si>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</si>
  <si>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</si>
  <si>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</si>
  <si>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</si>
  <si>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</si>
  <si>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</si>
  <si>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</si>
  <si>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</si>
  <si>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</si>
  <si>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</si>
  <si>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</si>
  <si>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</si>
  <si>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</si>
  <si>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</si>
  <si>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</si>
  <si>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</si>
  <si>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</si>
  <si>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</si>
  <si>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</si>
  <si>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</si>
  <si>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</si>
  <si>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</si>
  <si>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</si>
  <si>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</si>
  <si>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</si>
  <si>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</si>
  <si>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</si>
  <si>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</si>
  <si>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</si>
  <si>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</si>
  <si>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</si>
  <si>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</si>
  <si>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</si>
  <si>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</si>
  <si>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</si>
  <si>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</si>
  <si>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</si>
  <si>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</si>
  <si>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</si>
  <si>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</si>
  <si>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</si>
  <si>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</si>
  <si>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</si>
  <si>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</si>
  <si>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</si>
  <si>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</si>
  <si>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</si>
  <si>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</si>
  <si>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</si>
  <si>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</si>
  <si>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</si>
  <si>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</si>
  <si>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</si>
  <si>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</si>
  <si>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</si>
  <si>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</si>
  <si>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</si>
  <si>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</si>
  <si>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</si>
  <si>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</si>
  <si>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</si>
  <si>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</si>
  <si>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</si>
  <si>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</si>
  <si>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</si>
  <si>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</si>
  <si>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</si>
  <si>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</si>
  <si>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</si>
  <si>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</si>
  <si>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</si>
  <si>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</si>
  <si>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</si>
  <si>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</si>
  <si>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</si>
  <si>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</si>
  <si>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</si>
  <si>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</si>
  <si>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</si>
  <si>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</si>
  <si>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</si>
  <si>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</si>
  <si>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</si>
  <si>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</si>
  <si>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</si>
  <si>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</si>
  <si>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</si>
  <si>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</si>
  <si>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</si>
  <si>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</si>
  <si>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</si>
  <si>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</si>
  <si>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</si>
  <si>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</si>
  <si>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</si>
  <si>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</si>
  <si>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</si>
  <si>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</si>
  <si>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</si>
  <si>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</si>
  <si>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</si>
  <si>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</si>
  <si>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</si>
  <si>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</si>
  <si>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</si>
  <si>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</si>
  <si>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</si>
  <si>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</si>
  <si>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</si>
  <si>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</si>
  <si>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</si>
  <si>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</si>
  <si>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</si>
  <si>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</si>
  <si>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</si>
  <si>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</si>
  <si>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</si>
  <si>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</si>
  <si>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</si>
  <si>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</si>
  <si>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</si>
  <si>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</si>
  <si>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</si>
  <si>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</si>
  <si>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</si>
  <si>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</si>
  <si>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</si>
  <si>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</si>
  <si>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</si>
  <si>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</si>
  <si>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</si>
  <si>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</si>
  <si>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</si>
  <si>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</si>
  <si>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</si>
  <si>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</si>
  <si>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</si>
  <si>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</si>
  <si>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</si>
  <si>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</si>
  <si>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</si>
  <si>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</si>
  <si>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</si>
  <si>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</si>
  <si>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</si>
  <si>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</si>
  <si>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</si>
  <si>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</si>
  <si>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</si>
  <si>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</si>
  <si>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</si>
  <si>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</si>
  <si>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</si>
  <si>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</si>
  <si>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</si>
  <si>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</si>
  <si>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</si>
  <si>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</si>
  <si>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</si>
  <si>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</si>
  <si>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</si>
  <si>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</si>
  <si>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</si>
  <si>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</si>
  <si>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</si>
  <si>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</si>
  <si>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</si>
  <si>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</si>
  <si>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</si>
  <si>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</si>
  <si>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</si>
  <si>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</si>
  <si>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</si>
  <si>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</si>
  <si>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</si>
  <si>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</si>
  <si>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</si>
  <si>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</si>
  <si>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</si>
  <si>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</si>
  <si>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</si>
  <si>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</si>
  <si>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</si>
  <si>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</si>
  <si>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</si>
  <si>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</si>
  <si>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</si>
  <si>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</si>
  <si>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</si>
  <si>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</si>
  <si>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</si>
  <si>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</si>
  <si>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</si>
  <si>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</si>
  <si>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</si>
  <si>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</si>
  <si>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</si>
  <si>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</si>
  <si>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</si>
  <si>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</si>
  <si>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</si>
  <si>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</si>
  <si>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</si>
  <si>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</si>
  <si>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</si>
  <si>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</si>
  <si>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</si>
  <si>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</si>
  <si>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</si>
  <si>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</si>
  <si>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</si>
  <si>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</si>
  <si>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</si>
  <si>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</si>
  <si>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</si>
  <si>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</si>
  <si>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</si>
  <si>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</si>
  <si>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</si>
  <si>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</si>
  <si>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</si>
  <si>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</si>
  <si>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</si>
  <si>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</si>
  <si>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</si>
  <si>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</si>
  <si>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</si>
  <si>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</si>
  <si>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</si>
  <si>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</si>
  <si>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</si>
  <si>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</si>
  <si>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</si>
  <si>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</si>
  <si>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</si>
  <si>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</si>
  <si>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</si>
  <si>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</si>
  <si>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</si>
  <si>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</si>
  <si>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</si>
  <si>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</si>
  <si>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</si>
  <si>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</si>
  <si>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</si>
  <si>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</si>
  <si>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</si>
  <si>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</si>
  <si>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</si>
  <si>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</si>
  <si>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</si>
  <si>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</si>
  <si>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</si>
  <si>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</si>
  <si>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</si>
  <si>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</si>
  <si>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</si>
  <si>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</si>
  <si>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</si>
  <si>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</si>
  <si>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</si>
  <si>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</si>
  <si>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</si>
  <si>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</si>
  <si>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</si>
  <si>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</si>
  <si>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</si>
  <si>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</si>
  <si>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</si>
  <si>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</si>
  <si>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</si>
  <si>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</si>
  <si>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</si>
  <si>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</si>
  <si>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</si>
  <si>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</si>
  <si>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</si>
  <si>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</si>
  <si>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</si>
  <si>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</si>
  <si>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</si>
  <si>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</si>
  <si>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</si>
  <si>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</si>
  <si>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</si>
  <si>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</si>
  <si>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</si>
  <si>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</si>
  <si>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</si>
  <si>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</si>
  <si>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</si>
  <si>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</si>
  <si>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</si>
  <si>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</si>
  <si>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</si>
  <si>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</si>
  <si>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</si>
  <si>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</si>
  <si>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</si>
  <si>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</si>
  <si>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</si>
  <si>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</si>
  <si>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</si>
  <si>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</si>
  <si>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</si>
  <si>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</si>
  <si>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</si>
  <si>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</si>
  <si>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</si>
  <si>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</si>
  <si>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</si>
  <si>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</si>
  <si>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</si>
  <si>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</si>
  <si>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</si>
  <si>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</si>
  <si>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</si>
  <si>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</si>
  <si>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</si>
  <si>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</si>
  <si>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</si>
  <si>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</si>
  <si>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</si>
  <si>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</si>
  <si>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</si>
  <si>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</si>
  <si>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</si>
  <si>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</si>
  <si>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</si>
  <si>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</si>
  <si>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</si>
  <si>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</si>
  <si>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</si>
  <si>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</si>
  <si>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</si>
  <si>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</si>
  <si>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</si>
  <si>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</si>
  <si>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</si>
  <si>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</si>
  <si>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</si>
  <si>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</si>
  <si>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</si>
  <si>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</si>
  <si>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</si>
  <si>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</si>
  <si>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</si>
  <si>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</si>
  <si>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</si>
  <si>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</si>
  <si>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</si>
  <si>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</si>
  <si>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</si>
  <si>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</si>
  <si>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</si>
  <si>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</si>
  <si>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</si>
  <si>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</si>
  <si>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</si>
  <si>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</si>
  <si>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</si>
  <si>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</si>
  <si>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</si>
  <si>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</si>
  <si>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</si>
  <si>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</si>
  <si>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</si>
  <si>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</si>
  <si>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</si>
  <si>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</si>
  <si>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</si>
  <si>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</si>
  <si>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</si>
  <si>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</si>
  <si>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</si>
  <si>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</si>
  <si>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</si>
  <si>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</si>
  <si>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</si>
  <si>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</si>
  <si>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</si>
  <si>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</si>
  <si>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</si>
  <si>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</si>
  <si>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</si>
  <si>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</si>
  <si>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</si>
  <si>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</si>
  <si>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</si>
  <si>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</si>
  <si>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</si>
  <si>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</si>
  <si>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</si>
  <si>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</si>
  <si>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</si>
  <si>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</si>
  <si>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</si>
  <si>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</si>
  <si>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</si>
  <si>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</si>
  <si>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</si>
  <si>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</si>
  <si>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</si>
  <si>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</si>
  <si>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</si>
  <si>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</si>
  <si>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</si>
  <si>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</si>
  <si>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</si>
  <si>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</si>
  <si>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</si>
  <si>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</si>
  <si>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</si>
  <si>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</si>
  <si>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</si>
  <si>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</si>
  <si>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</si>
  <si>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</si>
  <si>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</si>
  <si>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</si>
  <si>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</si>
  <si>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</si>
  <si>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</si>
  <si>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</si>
  <si>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</si>
  <si>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</si>
  <si>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</si>
  <si>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</si>
  <si>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</si>
  <si>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</si>
  <si>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</si>
  <si>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</si>
  <si>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</si>
  <si>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</si>
  <si>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</si>
  <si>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</si>
  <si>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</si>
  <si>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</si>
  <si>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</si>
  <si>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</si>
  <si>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</si>
  <si>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</si>
  <si>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</si>
  <si>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</si>
  <si>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</si>
  <si>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</si>
  <si>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</si>
  <si>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</si>
  <si>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</si>
  <si>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</si>
  <si>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</si>
  <si>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</si>
  <si>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</si>
  <si>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</si>
  <si>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</si>
  <si>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</si>
  <si>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</si>
  <si>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</si>
  <si>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</si>
  <si>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</si>
  <si>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</si>
  <si>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</si>
  <si>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</si>
  <si>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</si>
  <si>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</si>
  <si>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</si>
  <si>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</si>
  <si>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</si>
  <si>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</si>
  <si>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</si>
  <si>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</si>
  <si>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</si>
  <si>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</si>
  <si>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</si>
  <si>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</si>
  <si>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</si>
  <si>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</si>
  <si>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</si>
  <si>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</si>
  <si>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</si>
  <si>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</si>
  <si>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</si>
  <si>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</si>
  <si>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</si>
  <si>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</si>
  <si>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</si>
  <si>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</si>
  <si>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</si>
  <si>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</si>
  <si>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</si>
  <si>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</si>
  <si>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</si>
  <si>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</si>
  <si>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</si>
  <si>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</si>
  <si>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</si>
  <si>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</si>
  <si>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</si>
  <si>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</si>
  <si>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</si>
  <si>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</si>
  <si>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</si>
  <si>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</si>
  <si>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</si>
  <si>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</si>
  <si>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</si>
  <si>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</si>
  <si>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</si>
  <si>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</si>
  <si>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</si>
  <si>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</si>
  <si>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</si>
  <si>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</si>
  <si>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</si>
  <si>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</si>
  <si>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</si>
  <si>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</si>
  <si>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</si>
  <si>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</si>
  <si>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</si>
  <si>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</si>
  <si>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</si>
  <si>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</si>
  <si>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</si>
  <si>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</si>
  <si>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</si>
  <si>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</si>
  <si>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</si>
  <si>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</si>
  <si>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</si>
  <si>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</si>
  <si>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</si>
  <si>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</si>
  <si>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</si>
  <si>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</si>
  <si>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</si>
  <si>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</si>
  <si>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</si>
  <si>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</si>
  <si>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</si>
  <si>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</si>
  <si>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</si>
  <si>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</si>
  <si>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</si>
  <si>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</si>
  <si>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</si>
  <si>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</si>
  <si>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</si>
  <si>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</si>
  <si>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</si>
  <si>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</si>
  <si>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</si>
  <si>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</si>
  <si>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</si>
  <si>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</si>
  <si>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</si>
  <si>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</si>
  <si>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</si>
  <si>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</si>
  <si>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</si>
  <si>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</si>
  <si>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</si>
  <si>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</si>
  <si>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</si>
  <si>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</si>
  <si>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</si>
  <si>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</si>
  <si>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</si>
  <si>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</si>
  <si>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</si>
  <si>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</si>
  <si>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</si>
  <si>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</si>
  <si>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</si>
  <si>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</si>
  <si>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</si>
  <si>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</si>
  <si>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</si>
  <si>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</si>
  <si>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</si>
  <si>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</si>
  <si>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</si>
  <si>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</si>
  <si>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</si>
  <si>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</si>
  <si>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</si>
  <si>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</si>
  <si>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</si>
  <si>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</si>
  <si>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</si>
  <si>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</si>
  <si>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</si>
  <si>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</si>
  <si>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</si>
  <si>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</si>
  <si>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</si>
  <si>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</si>
  <si>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</si>
  <si>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</si>
  <si>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</si>
  <si>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</si>
  <si>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</si>
  <si>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</si>
  <si>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</si>
  <si>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</si>
  <si>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</si>
  <si>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</si>
  <si>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</si>
  <si>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</si>
  <si>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</si>
  <si>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</si>
  <si>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</si>
  <si>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</si>
  <si>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</si>
  <si>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</si>
  <si>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</si>
  <si>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</si>
  <si>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</si>
  <si>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</si>
  <si>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</si>
  <si>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</si>
  <si>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</si>
  <si>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</si>
  <si>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</si>
  <si>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</si>
  <si>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</si>
  <si>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</si>
  <si>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</si>
  <si>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</si>
  <si>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</si>
  <si>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</si>
  <si>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</si>
  <si>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</si>
  <si>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</si>
  <si>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</si>
  <si>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</si>
  <si>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</si>
  <si>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</si>
  <si>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</si>
  <si>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</si>
  <si>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</si>
  <si>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</si>
  <si>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</si>
  <si>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</si>
  <si>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</si>
  <si>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</si>
  <si>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</si>
  <si>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</si>
  <si>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</si>
  <si>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</si>
  <si>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</si>
  <si>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</si>
  <si>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</si>
  <si>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</si>
  <si>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</si>
  <si>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</si>
  <si>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</si>
  <si>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</si>
  <si>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</si>
  <si>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</si>
  <si>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</si>
  <si>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</si>
  <si>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</si>
  <si>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</si>
  <si>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</si>
  <si>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</si>
  <si>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</si>
  <si>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</si>
  <si>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</si>
  <si>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</si>
  <si>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</si>
  <si>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</si>
  <si>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</si>
  <si>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</si>
  <si>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</si>
  <si>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</si>
  <si>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</si>
  <si>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</si>
  <si>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</si>
  <si>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</si>
  <si>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</si>
  <si>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</si>
  <si>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</si>
  <si>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</si>
  <si>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</si>
  <si>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</si>
  <si>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</si>
  <si>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</si>
  <si>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</si>
  <si>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</si>
  <si>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</si>
  <si>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</si>
  <si>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</si>
  <si>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</si>
  <si>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</si>
  <si>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</si>
  <si>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</si>
  <si>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</si>
  <si>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</si>
  <si>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</si>
  <si>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</si>
  <si>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</si>
  <si>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</si>
  <si>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</si>
  <si>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</si>
  <si>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</si>
  <si>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</si>
  <si>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</si>
  <si>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</si>
  <si>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</si>
  <si>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</si>
  <si>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</si>
  <si>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</si>
  <si>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</si>
  <si>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</si>
  <si>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</si>
  <si>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</si>
  <si>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</si>
  <si>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</si>
  <si>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</si>
  <si>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</si>
  <si>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</si>
  <si>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</si>
  <si>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</si>
  <si>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</si>
  <si>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</si>
  <si>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</si>
  <si>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</si>
  <si>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</si>
  <si>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</si>
  <si>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</si>
  <si>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</si>
  <si>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</si>
  <si>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</si>
  <si>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</si>
  <si>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</si>
  <si>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</si>
  <si>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</si>
  <si>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</si>
  <si>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</si>
  <si>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</si>
  <si>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</si>
  <si>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</si>
  <si>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</si>
  <si>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</si>
  <si>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</si>
  <si>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</si>
  <si>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</si>
  <si>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</si>
  <si>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</si>
  <si>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</si>
  <si>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</si>
  <si>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</si>
  <si>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</si>
  <si>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</si>
  <si>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</si>
  <si>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</si>
  <si>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</si>
  <si>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</si>
  <si>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</si>
  <si>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</si>
  <si>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</si>
  <si>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</si>
  <si>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</si>
  <si>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</si>
  <si>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</si>
  <si>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</si>
  <si>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</si>
  <si>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</si>
  <si>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</si>
  <si>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</si>
  <si>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</si>
  <si>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</si>
  <si>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</si>
  <si>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</si>
  <si>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</si>
  <si>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</si>
  <si>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</si>
  <si>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</si>
  <si>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</si>
  <si>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</si>
  <si>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</si>
  <si>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</si>
  <si>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</si>
  <si>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</si>
  <si>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</si>
  <si>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</si>
  <si>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</si>
  <si>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</si>
  <si>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</si>
  <si>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</si>
  <si>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</si>
  <si>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</si>
  <si>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</si>
  <si>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</si>
  <si>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</si>
  <si>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</si>
  <si>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</si>
  <si>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</si>
  <si>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</si>
  <si>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</si>
  <si>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</si>
  <si>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</si>
  <si>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</si>
  <si>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</si>
  <si>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</si>
  <si>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</si>
  <si>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</si>
  <si>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</si>
  <si>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</si>
  <si>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</si>
  <si>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</si>
  <si>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</si>
  <si>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</si>
  <si>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</si>
  <si>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</si>
  <si>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</si>
  <si>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</si>
  <si>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</si>
  <si>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</si>
  <si>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</si>
  <si>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</si>
  <si>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</si>
  <si>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</si>
  <si>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</si>
  <si>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</si>
  <si>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</si>
  <si>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</si>
  <si>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</si>
  <si>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</si>
  <si>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</si>
  <si>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</si>
  <si>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</si>
  <si>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</si>
  <si>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</si>
  <si>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</si>
  <si>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</si>
  <si>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</si>
  <si>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</si>
  <si>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</si>
  <si>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</si>
  <si>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</si>
  <si>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</si>
  <si>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</si>
  <si>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</si>
  <si>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</si>
  <si>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</si>
  <si>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</si>
  <si>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</si>
  <si>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</si>
  <si>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</si>
  <si>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</si>
  <si>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</si>
  <si>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</si>
  <si>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</si>
  <si>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</si>
  <si>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</si>
  <si>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</si>
  <si>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</si>
  <si>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</si>
  <si>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</si>
  <si>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</si>
  <si>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</si>
  <si>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</si>
  <si>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</si>
  <si>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</si>
  <si>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</si>
  <si>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</si>
  <si>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</si>
  <si>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</si>
  <si>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</si>
  <si>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</si>
  <si>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</si>
  <si>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</si>
  <si>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</si>
  <si>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</si>
  <si>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</si>
  <si>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</si>
  <si>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</si>
  <si>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</si>
  <si>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</si>
  <si>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</si>
  <si>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</si>
  <si>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</si>
  <si>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</si>
  <si>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</si>
  <si>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</si>
  <si>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</si>
  <si>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</si>
  <si>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</si>
  <si>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</si>
  <si>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</si>
  <si>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</si>
  <si>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</si>
  <si>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</si>
  <si>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</si>
  <si>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</si>
  <si>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</si>
  <si>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</si>
  <si>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</si>
  <si>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</si>
  <si>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</si>
  <si>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</si>
  <si>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</si>
  <si>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</si>
  <si>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</si>
  <si>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</si>
  <si>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</si>
  <si>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</si>
  <si>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</si>
  <si>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</si>
  <si>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</si>
  <si>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</si>
  <si>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</si>
  <si>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</si>
  <si>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</si>
  <si>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</si>
  <si>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</si>
  <si>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</si>
  <si>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</si>
  <si>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</si>
  <si>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</si>
  <si>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</si>
  <si>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</si>
  <si>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</si>
  <si>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</si>
  <si>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</si>
  <si>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</si>
  <si>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</si>
  <si>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</si>
  <si>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</si>
  <si>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</si>
  <si>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</si>
  <si>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</si>
  <si>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</si>
  <si>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</si>
  <si>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</si>
  <si>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</si>
  <si>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</si>
  <si>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</si>
  <si>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</si>
  <si>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</si>
  <si>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</si>
  <si>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</si>
  <si>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</si>
  <si>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</si>
  <si>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</si>
  <si>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</si>
  <si>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</si>
  <si>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</si>
  <si>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</si>
  <si>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</si>
  <si>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</si>
  <si>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</si>
  <si>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</si>
  <si>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</si>
  <si>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</si>
  <si>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</si>
  <si>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</si>
  <si>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</si>
  <si>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</si>
  <si>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</si>
  <si>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</si>
  <si>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</si>
  <si>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</si>
  <si>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</si>
  <si>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</si>
  <si>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</si>
  <si>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</si>
  <si>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</si>
  <si>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</si>
  <si>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</si>
  <si>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</si>
  <si>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</si>
  <si>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</si>
  <si>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</si>
  <si>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</si>
  <si>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</si>
  <si>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</si>
  <si>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</si>
  <si>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</si>
  <si>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</si>
  <si>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</si>
  <si>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</si>
  <si>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</si>
  <si>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</si>
  <si>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</si>
  <si>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</si>
  <si>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</si>
  <si>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</si>
  <si>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</si>
  <si>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</si>
  <si>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</si>
  <si>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</si>
  <si>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</si>
  <si>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</si>
  <si>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</si>
  <si>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</si>
  <si>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</si>
  <si>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</si>
  <si>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</si>
  <si>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</si>
  <si>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</si>
  <si>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</si>
  <si>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</si>
  <si>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</si>
  <si>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</si>
  <si>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</si>
  <si>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</si>
  <si>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</si>
  <si>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</si>
  <si>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</si>
  <si>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</si>
  <si>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</si>
  <si>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</si>
  <si>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</si>
  <si>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</si>
  <si>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</si>
  <si>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</si>
  <si>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</si>
  <si>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</si>
  <si>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</si>
  <si>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</si>
  <si>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</si>
  <si>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</si>
  <si>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</si>
  <si>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</si>
  <si>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</si>
  <si>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</si>
  <si>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</si>
  <si>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</si>
  <si>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</si>
  <si>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</si>
  <si>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</si>
  <si>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</si>
  <si>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</si>
  <si>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</si>
  <si>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</si>
  <si>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</si>
  <si>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</si>
  <si>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</si>
  <si>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</si>
  <si>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</si>
  <si>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</si>
  <si>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</si>
  <si>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</si>
  <si>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</si>
  <si>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</si>
  <si>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</si>
  <si>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</si>
  <si>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</si>
  <si>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</si>
  <si>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</si>
  <si>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</si>
  <si>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</si>
  <si>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</si>
  <si>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</si>
  <si>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</si>
  <si>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</si>
  <si>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</si>
  <si>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</si>
  <si>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</si>
  <si>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</si>
  <si>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</si>
  <si>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</si>
  <si>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</si>
  <si>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</si>
  <si>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</si>
  <si>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</si>
  <si>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</si>
  <si>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</si>
  <si>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</si>
  <si>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</si>
  <si>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</si>
  <si>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</si>
  <si>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</si>
  <si>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</si>
  <si>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</si>
  <si>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</si>
  <si>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</si>
  <si>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</si>
  <si>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</si>
  <si>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</si>
  <si>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</si>
  <si>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</si>
  <si>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</si>
  <si>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</si>
  <si>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</si>
  <si>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</si>
  <si>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</si>
  <si>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</si>
  <si>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</si>
  <si>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</si>
  <si>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</si>
  <si>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</si>
  <si>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</si>
  <si>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</si>
  <si>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</si>
  <si>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</si>
  <si>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</si>
  <si>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</si>
  <si>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</si>
  <si>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</si>
  <si>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</si>
  <si>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</si>
  <si>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</si>
  <si>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</si>
  <si>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</si>
  <si>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</si>
  <si>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</si>
  <si>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</si>
  <si>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</si>
  <si>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</si>
  <si>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</si>
  <si>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</si>
  <si>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</si>
  <si>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</si>
  <si>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</si>
  <si>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</si>
  <si>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</si>
  <si>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</si>
  <si>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</si>
  <si>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</si>
  <si>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</si>
  <si>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</si>
  <si>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</si>
  <si>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</si>
  <si>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</si>
  <si>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</si>
  <si>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</si>
  <si>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</si>
  <si>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</si>
  <si>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</si>
  <si>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</si>
  <si>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</si>
  <si>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</si>
  <si>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</si>
  <si>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</si>
  <si>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</si>
  <si>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</si>
  <si>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</si>
  <si>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</si>
  <si>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</si>
  <si>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</si>
  <si>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</si>
  <si>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</si>
  <si>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</si>
  <si>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</si>
  <si>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</si>
  <si>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</si>
  <si>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</si>
  <si>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</si>
  <si>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</si>
  <si>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</si>
  <si>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</si>
  <si>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</si>
  <si>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</si>
  <si>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</si>
  <si>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</si>
  <si>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</si>
  <si>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</si>
  <si>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</si>
  <si>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</si>
  <si>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</si>
  <si>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</si>
  <si>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</si>
  <si>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</si>
  <si>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</si>
  <si>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</si>
  <si>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</si>
  <si>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</si>
  <si>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</si>
  <si>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</si>
  <si>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</si>
  <si>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</si>
  <si>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</si>
  <si>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</si>
  <si>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</si>
  <si>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</si>
  <si>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</si>
  <si>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</si>
  <si>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</si>
  <si>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</si>
  <si>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</si>
  <si>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</si>
  <si>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</si>
  <si>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</si>
  <si>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</si>
  <si>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</si>
  <si>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</si>
  <si>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</si>
  <si>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</si>
  <si>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</si>
  <si>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</si>
  <si>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</si>
  <si>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</si>
  <si>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</si>
  <si>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</si>
  <si>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</si>
  <si>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</si>
  <si>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</si>
  <si>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</si>
  <si>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</si>
  <si>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</si>
  <si>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</si>
  <si>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</si>
  <si>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</si>
  <si>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</si>
  <si>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</si>
  <si>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</si>
  <si>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</si>
  <si>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</si>
  <si>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</si>
  <si>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</si>
  <si>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</si>
  <si>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</si>
  <si>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</si>
  <si>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</si>
  <si>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</si>
  <si>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</si>
  <si>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</si>
  <si>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</si>
  <si>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</si>
  <si>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</si>
  <si>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</si>
  <si>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</si>
  <si>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</si>
  <si>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</si>
  <si>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</si>
  <si>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</si>
  <si>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</si>
  <si>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</si>
  <si>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</si>
  <si>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</si>
  <si>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</si>
  <si>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</si>
  <si>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</si>
  <si>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</si>
  <si>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</si>
  <si>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</si>
  <si>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</si>
  <si>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</si>
  <si>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</si>
  <si>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</si>
  <si>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</si>
  <si>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</si>
  <si>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</si>
  <si>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</si>
  <si>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</si>
  <si>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</si>
  <si>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</si>
  <si>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</si>
  <si>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</si>
  <si>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</si>
  <si>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</si>
  <si>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</si>
  <si>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</si>
  <si>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</si>
  <si>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</si>
  <si>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</si>
  <si>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</si>
  <si>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</si>
  <si>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</si>
  <si>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</si>
  <si>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</si>
  <si>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</si>
  <si>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</si>
  <si>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</si>
  <si>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</si>
  <si>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</si>
  <si>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</si>
  <si>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</si>
  <si>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</si>
  <si>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</si>
  <si>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</si>
  <si>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</si>
  <si>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</si>
  <si>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</si>
  <si>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</si>
  <si>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</si>
  <si>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</si>
  <si>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</si>
  <si>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</si>
  <si>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</si>
  <si>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</si>
  <si>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</si>
  <si>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</si>
  <si>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</si>
  <si>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</si>
  <si>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</si>
  <si>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</si>
  <si>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</si>
  <si>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</si>
  <si>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</si>
  <si>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</si>
  <si>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</si>
  <si>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</si>
  <si>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</si>
  <si>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</si>
  <si>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</si>
  <si>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</si>
  <si>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</si>
  <si>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</si>
  <si>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</si>
  <si>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</si>
  <si>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</si>
  <si>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</si>
  <si>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</si>
  <si>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</si>
  <si>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</si>
  <si>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</si>
  <si>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</si>
  <si>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</si>
  <si>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</si>
  <si>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</si>
  <si>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</si>
  <si>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</si>
  <si>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</si>
  <si>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</si>
  <si>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</si>
  <si>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</si>
  <si>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</si>
  <si>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</si>
  <si>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</si>
  <si>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</si>
  <si>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</si>
  <si>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</si>
  <si>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</si>
  <si>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</si>
  <si>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</si>
  <si>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</si>
  <si>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</si>
  <si>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</si>
  <si>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</si>
  <si>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</si>
  <si>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</si>
  <si>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</si>
  <si>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</si>
  <si>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</si>
  <si>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</si>
  <si>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</si>
  <si>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</si>
  <si>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</si>
  <si>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</si>
  <si>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</si>
  <si>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</si>
  <si>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</si>
  <si>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</si>
  <si>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</si>
  <si>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</si>
  <si>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</si>
  <si>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</si>
  <si>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</si>
  <si>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</si>
  <si>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</si>
  <si>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</si>
  <si>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</si>
  <si>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</si>
  <si>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</si>
  <si>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</si>
  <si>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</si>
  <si>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</si>
  <si>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</si>
  <si>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</si>
  <si>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</si>
  <si>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</si>
  <si>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</si>
  <si>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</si>
  <si>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</si>
  <si>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</si>
  <si>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</si>
  <si>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</si>
  <si>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</si>
  <si>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</si>
  <si>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</si>
  <si>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</si>
  <si>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</si>
  <si>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</si>
  <si>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</si>
  <si>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</si>
  <si>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</si>
  <si>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</si>
  <si>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</si>
  <si>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</si>
  <si>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</si>
  <si>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</si>
  <si>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</si>
  <si>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</si>
  <si>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</si>
  <si>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</si>
  <si>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</si>
  <si>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</si>
  <si>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</si>
  <si>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</si>
  <si>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</si>
  <si>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</si>
  <si>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</si>
  <si>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</si>
  <si>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</si>
  <si>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</si>
  <si>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</si>
  <si>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</si>
  <si>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</si>
  <si>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</si>
  <si>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</si>
  <si>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</si>
  <si>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</si>
  <si>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</si>
  <si>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</si>
  <si>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</si>
  <si>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</si>
  <si>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</si>
  <si>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</si>
  <si>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</si>
  <si>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</si>
  <si>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</si>
  <si>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</si>
  <si>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</si>
  <si>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</si>
  <si>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</si>
  <si>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</si>
  <si>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</si>
  <si>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</si>
  <si>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</si>
  <si>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</si>
  <si>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</si>
  <si>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</si>
  <si>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</si>
  <si>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</si>
  <si>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</si>
  <si>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</si>
  <si>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</si>
  <si>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</si>
  <si>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</si>
  <si>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</si>
  <si>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</si>
  <si>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</si>
  <si>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</si>
  <si>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</si>
  <si>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</si>
  <si>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</si>
  <si>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</si>
  <si>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</si>
  <si>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</si>
  <si>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</si>
  <si>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</si>
  <si>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</si>
  <si>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</si>
  <si>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</si>
  <si>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</si>
  <si>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</si>
  <si>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</si>
  <si>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</si>
  <si>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</si>
  <si>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</si>
  <si>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</si>
  <si>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</si>
  <si>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</si>
  <si>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</si>
  <si>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</si>
  <si>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</si>
  <si>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</si>
  <si>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</si>
  <si>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</si>
  <si>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</si>
  <si>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</si>
  <si>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</si>
  <si>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</si>
  <si>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</si>
  <si>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</si>
  <si>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</si>
  <si>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</si>
  <si>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</si>
  <si>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</si>
  <si>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</si>
  <si>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</si>
  <si>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</si>
  <si>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</si>
  <si>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</si>
  <si>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</si>
  <si>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</si>
  <si>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</si>
  <si>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</si>
  <si>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</si>
  <si>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</si>
  <si>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</si>
  <si>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</si>
  <si>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</si>
  <si>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</si>
  <si>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</si>
  <si>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</si>
  <si>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</si>
  <si>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</si>
  <si>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</si>
  <si>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</si>
  <si>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</si>
  <si>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</si>
  <si>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</si>
  <si>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</si>
  <si>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</si>
  <si>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</si>
  <si>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</si>
  <si>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</si>
  <si>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</si>
  <si>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</si>
  <si>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</si>
  <si>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</si>
  <si>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</si>
  <si>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</si>
  <si>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</si>
  <si>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</si>
  <si>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</si>
  <si>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</si>
  <si>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</si>
  <si>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</si>
  <si>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</si>
  <si>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</si>
  <si>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</si>
  <si>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</si>
  <si>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</si>
  <si>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</si>
  <si>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</si>
  <si>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</si>
  <si>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</si>
  <si>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</si>
  <si>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</si>
  <si>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</si>
  <si>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</si>
  <si>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</si>
  <si>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</si>
  <si>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</si>
  <si>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</si>
  <si>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</si>
  <si>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</si>
  <si>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</si>
  <si>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</si>
  <si>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</si>
  <si>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</si>
  <si>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</si>
  <si>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</si>
  <si>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</si>
  <si>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</si>
  <si>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</si>
  <si>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</si>
  <si>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</si>
  <si>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</si>
  <si>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</si>
  <si>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</si>
  <si>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</si>
  <si>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</si>
  <si>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</si>
  <si>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</si>
  <si>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</si>
  <si>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</si>
  <si>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</si>
  <si>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</si>
  <si>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</si>
  <si>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</si>
  <si>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</si>
  <si>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</si>
  <si>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</si>
  <si>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</si>
  <si>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</si>
  <si>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</si>
  <si>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</si>
  <si>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</si>
  <si>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</si>
  <si>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</si>
  <si>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</si>
  <si>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</si>
  <si>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</si>
  <si>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</si>
  <si>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</si>
  <si>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</si>
  <si>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</si>
  <si>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</si>
  <si>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</si>
  <si>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</si>
  <si>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</si>
  <si>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</si>
  <si>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</si>
  <si>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</si>
  <si>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</si>
  <si>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</si>
  <si>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</si>
  <si>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</si>
  <si>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</si>
  <si>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</si>
  <si>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</si>
  <si>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</si>
  <si>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</si>
  <si>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</si>
  <si>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</si>
  <si>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</si>
  <si>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</si>
  <si>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</si>
  <si>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</si>
  <si>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</si>
  <si>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</si>
  <si>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</si>
  <si>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</si>
  <si>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</si>
  <si>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</si>
  <si>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</si>
  <si>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</si>
  <si>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</si>
  <si>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</si>
  <si>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</si>
  <si>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</si>
  <si>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</si>
  <si>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</si>
  <si>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</si>
  <si>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</si>
  <si>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</si>
  <si>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</si>
  <si>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</si>
  <si>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</si>
  <si>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</si>
  <si>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</si>
  <si>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</si>
  <si>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</si>
  <si>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</si>
  <si>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</si>
  <si>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</si>
  <si>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</si>
  <si>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</si>
  <si>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</si>
  <si>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</si>
  <si>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</si>
  <si>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</si>
  <si>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</si>
  <si>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</si>
  <si>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</si>
  <si>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</si>
  <si>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</si>
  <si>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</si>
  <si>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</si>
  <si>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</si>
  <si>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</si>
  <si>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</si>
  <si>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</si>
  <si>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</si>
  <si>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</si>
  <si>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</si>
  <si>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</si>
  <si>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</si>
  <si>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</si>
  <si>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</si>
  <si>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</si>
  <si>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</si>
  <si>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</si>
  <si>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</si>
  <si>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</si>
  <si>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</si>
  <si>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</si>
  <si>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</si>
  <si>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</si>
  <si>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</si>
  <si>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</si>
  <si>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</si>
  <si>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</si>
  <si>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</si>
  <si>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</si>
  <si>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</si>
  <si>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</si>
  <si>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</si>
  <si>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</si>
  <si>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</si>
  <si>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</si>
  <si>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</si>
  <si>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</si>
  <si>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</si>
  <si>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</si>
  <si>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</si>
  <si>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</si>
  <si>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</si>
  <si>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</si>
  <si>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</si>
  <si>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</si>
  <si>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</si>
  <si>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</si>
  <si>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</si>
  <si>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</si>
  <si>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</si>
  <si>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</si>
  <si>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</si>
  <si>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</si>
  <si>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</si>
  <si>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</si>
  <si>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</si>
  <si>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</si>
  <si>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</si>
  <si>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</si>
  <si>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</si>
  <si>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</si>
  <si>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</si>
  <si>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</si>
  <si>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</si>
  <si>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</si>
  <si>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</si>
  <si>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</si>
  <si>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</si>
  <si>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</si>
  <si>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</si>
  <si>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</si>
  <si>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</si>
  <si>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</si>
  <si>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</si>
  <si>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</si>
  <si>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</si>
  <si>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</si>
  <si>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</si>
  <si>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</si>
  <si>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</si>
  <si>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</si>
  <si>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</si>
  <si>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</si>
  <si>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</si>
  <si>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</si>
  <si>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</si>
  <si>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</si>
  <si>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</si>
  <si>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</si>
  <si>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</si>
  <si>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</si>
  <si>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</si>
  <si>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</si>
  <si>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</si>
  <si>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</si>
  <si>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</si>
  <si>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</si>
  <si>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</si>
  <si>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</si>
  <si>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</si>
  <si>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</si>
  <si>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</si>
  <si>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</si>
  <si>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</si>
  <si>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</si>
  <si>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</si>
  <si>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</si>
  <si>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</si>
  <si>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</si>
  <si>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</si>
  <si>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</si>
  <si>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</si>
  <si>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</si>
  <si>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</si>
  <si>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</si>
  <si>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</si>
  <si>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</si>
  <si>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</si>
  <si>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</si>
  <si>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</si>
  <si>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</si>
  <si>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</si>
  <si>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</si>
  <si>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</si>
  <si>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</si>
  <si>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</si>
  <si>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</si>
  <si>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</si>
  <si>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</si>
  <si>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</si>
  <si>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</si>
  <si>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</si>
  <si>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</si>
  <si>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</si>
  <si>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</si>
  <si>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</si>
  <si>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</si>
  <si>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</si>
  <si>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</si>
  <si>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</si>
  <si>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</si>
  <si>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</si>
  <si>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31/1/2021 17:00 PM</t>
  </si>
  <si>
    <t>Ofic. Yamasa II</t>
  </si>
  <si>
    <t>1 Febrero de 2021</t>
  </si>
  <si>
    <t>Cepeda, Ricardo Alberto</t>
  </si>
  <si>
    <t>335777068</t>
  </si>
  <si>
    <t>335777067</t>
  </si>
  <si>
    <t>335777058</t>
  </si>
  <si>
    <t>335777057</t>
  </si>
  <si>
    <t>335777056</t>
  </si>
  <si>
    <t>335777055</t>
  </si>
  <si>
    <t>335777054</t>
  </si>
  <si>
    <t>En Servicio</t>
  </si>
  <si>
    <t>hold</t>
  </si>
  <si>
    <t>335777357</t>
  </si>
  <si>
    <t>335777320</t>
  </si>
  <si>
    <t>335777310</t>
  </si>
  <si>
    <t>335777267</t>
  </si>
  <si>
    <t>335777204</t>
  </si>
  <si>
    <t>335777198</t>
  </si>
  <si>
    <t>335777168</t>
  </si>
  <si>
    <t>335777088</t>
  </si>
  <si>
    <t xml:space="preserve">Blanco Garcia, Yovanny </t>
  </si>
  <si>
    <t>Closed</t>
  </si>
  <si>
    <t xml:space="preserve">Martinez Perez, Jeffrey </t>
  </si>
  <si>
    <t>REINICIO EXITOSO</t>
  </si>
  <si>
    <t>335777364</t>
  </si>
  <si>
    <t>335777348</t>
  </si>
  <si>
    <t>De La Cruz Marcelo, Mawel Andres</t>
  </si>
  <si>
    <t>CARGA EXITOSA</t>
  </si>
  <si>
    <t>335777686</t>
  </si>
  <si>
    <t>335777682</t>
  </si>
  <si>
    <t>335777674</t>
  </si>
  <si>
    <t>335777659</t>
  </si>
  <si>
    <t>335777657</t>
  </si>
  <si>
    <t>335777654</t>
  </si>
  <si>
    <t>335777649</t>
  </si>
  <si>
    <t>335777645</t>
  </si>
  <si>
    <t>335777640</t>
  </si>
  <si>
    <t>335777632</t>
  </si>
  <si>
    <t>335777631</t>
  </si>
  <si>
    <t>335777625</t>
  </si>
  <si>
    <t>335777503</t>
  </si>
  <si>
    <t>335777765 </t>
  </si>
  <si>
    <t>REINICIO FALLIDO</t>
  </si>
  <si>
    <t>GAVETA DE RECHAZO LLENA</t>
  </si>
  <si>
    <t>PRINTER ERROR</t>
  </si>
  <si>
    <t>Fernandez Pichardo, Jorge Rafael</t>
  </si>
  <si>
    <t>335778164</t>
  </si>
  <si>
    <t>335778154</t>
  </si>
  <si>
    <t>335778149</t>
  </si>
  <si>
    <t>335778147</t>
  </si>
  <si>
    <t>335778143</t>
  </si>
  <si>
    <t>335778079</t>
  </si>
  <si>
    <t>335778077</t>
  </si>
  <si>
    <t>335778073</t>
  </si>
  <si>
    <t>335778069</t>
  </si>
  <si>
    <t>335778066</t>
  </si>
  <si>
    <t>335778059</t>
  </si>
  <si>
    <t>335778025</t>
  </si>
  <si>
    <t>335778008</t>
  </si>
  <si>
    <t>335777994</t>
  </si>
  <si>
    <t>335777989</t>
  </si>
  <si>
    <t>335777981</t>
  </si>
  <si>
    <t>335777978</t>
  </si>
  <si>
    <t>335777975</t>
  </si>
  <si>
    <t>335777971</t>
  </si>
  <si>
    <t>335777965</t>
  </si>
  <si>
    <t>335777958</t>
  </si>
  <si>
    <t>335777957</t>
  </si>
  <si>
    <t>335777953</t>
  </si>
  <si>
    <t>335777949</t>
  </si>
  <si>
    <t>335777940</t>
  </si>
  <si>
    <t>335777803</t>
  </si>
  <si>
    <t>335777798</t>
  </si>
  <si>
    <t>335777797</t>
  </si>
  <si>
    <t>335778186</t>
  </si>
  <si>
    <t>335778177</t>
  </si>
  <si>
    <t>335778171</t>
  </si>
  <si>
    <t>335778167</t>
  </si>
  <si>
    <t>335778037</t>
  </si>
  <si>
    <t>335778013</t>
  </si>
  <si>
    <t>335777698</t>
  </si>
  <si>
    <t>335778295</t>
  </si>
  <si>
    <t>335778305</t>
  </si>
  <si>
    <t>335778307</t>
  </si>
  <si>
    <t>335778312</t>
  </si>
  <si>
    <t>335778314</t>
  </si>
  <si>
    <t>335778316</t>
  </si>
  <si>
    <t>335778324</t>
  </si>
  <si>
    <t>335778327</t>
  </si>
  <si>
    <t>335778328</t>
  </si>
  <si>
    <t>335778331</t>
  </si>
  <si>
    <t>335778338</t>
  </si>
  <si>
    <t>335778345</t>
  </si>
  <si>
    <t>335778393</t>
  </si>
  <si>
    <t>335778455</t>
  </si>
  <si>
    <t>335778463</t>
  </si>
  <si>
    <t>335778470</t>
  </si>
  <si>
    <t>335778474</t>
  </si>
  <si>
    <t>335778485</t>
  </si>
  <si>
    <t>335778489</t>
  </si>
  <si>
    <t>335778497</t>
  </si>
  <si>
    <t>335778502</t>
  </si>
  <si>
    <t>335778505</t>
  </si>
  <si>
    <t>335778506</t>
  </si>
  <si>
    <t>335778508</t>
  </si>
  <si>
    <t>335778511</t>
  </si>
  <si>
    <t>335778512</t>
  </si>
  <si>
    <t>335778518</t>
  </si>
  <si>
    <t>335778544</t>
  </si>
  <si>
    <t>335778547</t>
  </si>
  <si>
    <t>335778554</t>
  </si>
  <si>
    <t>335778575</t>
  </si>
  <si>
    <t>335778577</t>
  </si>
  <si>
    <t>335778578</t>
  </si>
  <si>
    <t>335778582</t>
  </si>
  <si>
    <t>335778583</t>
  </si>
  <si>
    <t>335778584</t>
  </si>
  <si>
    <t>335778586</t>
  </si>
  <si>
    <t>335778590</t>
  </si>
  <si>
    <t>Morales Payano, Wilfredy Leandro</t>
  </si>
  <si>
    <t>335778593</t>
  </si>
  <si>
    <t>335778597</t>
  </si>
  <si>
    <t>335778599</t>
  </si>
  <si>
    <t>335778601</t>
  </si>
  <si>
    <t>335778602</t>
  </si>
  <si>
    <t>335778604</t>
  </si>
  <si>
    <t>335778609</t>
  </si>
  <si>
    <t>335778610</t>
  </si>
  <si>
    <t>335778611</t>
  </si>
  <si>
    <t>335778612</t>
  </si>
  <si>
    <t>335778613</t>
  </si>
  <si>
    <t>335778614</t>
  </si>
  <si>
    <t>335778615</t>
  </si>
  <si>
    <t>335778617</t>
  </si>
  <si>
    <t>335778618</t>
  </si>
  <si>
    <t>335778619</t>
  </si>
  <si>
    <t>335778620</t>
  </si>
  <si>
    <t>335778621</t>
  </si>
  <si>
    <t>335778622</t>
  </si>
  <si>
    <t>335778623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</si>
</sst>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2"/>
      <tableStyleElement type="headerRow" dxfId="261"/>
      <tableStyleElement type="totalRow" dxfId="260"/>
      <tableStyleElement type="firstColumn" dxfId="259"/>
      <tableStyleElement type="lastColumn" dxfId="258"/>
      <tableStyleElement type="firstRowStripe" dxfId="257"/>
      <tableStyleElement type="firstColumnStripe" dxfId="2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50"/>
  <sheetViews>
    <sheetView tabSelected="1" topLeftCell="L1" zoomScale="80" zoomScaleNormal="80" workbookViewId="0">
      <pane ySplit="4" topLeftCell="A5" activePane="bottomLeft" state="frozen"/>
      <selection pane="bottomLeft" activeCell="O16" sqref="O16"/>
    </sheetView>
  </sheetViews>
  <sheetFormatPr baseColWidth="10" defaultColWidth="25.6640625" defaultRowHeight="14.4" x14ac:dyDescent="0.3"/>
  <cols>
    <col min="1" max="1" width="25.6640625" style="70" bestFit="1" customWidth="1"/>
    <col min="2" max="2" width="20.6640625" style="118" bestFit="1" customWidth="1"/>
    <col min="3" max="3" width="17.6640625" style="47" bestFit="1" customWidth="1"/>
    <col min="4" max="4" width="29.44140625" style="70" bestFit="1" customWidth="1"/>
    <col min="5" max="5" width="12.33203125" style="117" bestFit="1" customWidth="1"/>
    <col min="6" max="6" width="11.6640625" style="48" customWidth="1"/>
    <col min="7" max="7" width="63.44140625" style="48" customWidth="1"/>
    <col min="8" max="11" width="7" style="48" customWidth="1"/>
    <col min="12" max="12" width="49.88671875" style="48" customWidth="1"/>
    <col min="13" max="13" width="19.88671875" style="70" bestFit="1" customWidth="1"/>
    <col min="14" max="14" width="18" style="85" bestFit="1" customWidth="1"/>
    <col min="15" max="15" width="42.44140625" style="85" customWidth="1"/>
    <col min="16" max="16" width="23.5546875" style="74" customWidth="1"/>
    <col min="17" max="17" width="49.88671875" style="66" bestFit="1" customWidth="1"/>
    <col min="18" max="16384" width="25.6640625" style="45"/>
  </cols>
  <sheetData>
    <row r="1" spans="1:17" ht="17.399999999999999" x14ac:dyDescent="0.3">
      <c r="A1" s="136" t="s">
        <v>2161</v>
      </c>
      <c r="B1" s="136"/>
      <c r="C1" s="136"/>
      <c r="D1" s="136"/>
      <c r="E1" s="137"/>
      <c r="F1" s="137"/>
      <c r="G1" s="137"/>
      <c r="H1" s="137"/>
      <c r="I1" s="137"/>
      <c r="J1" s="137"/>
      <c r="K1" s="137"/>
      <c r="L1" s="136"/>
      <c r="M1" s="136"/>
      <c r="N1" s="136"/>
      <c r="O1" s="136"/>
      <c r="P1" s="136"/>
      <c r="Q1" s="136"/>
    </row>
    <row r="2" spans="1:17" ht="17.399999999999999" x14ac:dyDescent="0.3">
      <c r="A2" s="134" t="s">
        <v>2158</v>
      </c>
      <c r="B2" s="134"/>
      <c r="C2" s="134"/>
      <c r="D2" s="134"/>
      <c r="E2" s="135"/>
      <c r="F2" s="135"/>
      <c r="G2" s="135"/>
      <c r="H2" s="135"/>
      <c r="I2" s="135"/>
      <c r="J2" s="135"/>
      <c r="K2" s="135"/>
      <c r="L2" s="134"/>
      <c r="M2" s="134"/>
      <c r="N2" s="134"/>
      <c r="O2" s="134"/>
      <c r="P2" s="134"/>
      <c r="Q2" s="134"/>
    </row>
    <row r="3" spans="1:17" ht="18" thickBot="1" x14ac:dyDescent="0.35">
      <c r="A3" s="138" t="s">
        <v>2505</v>
      </c>
      <c r="B3" s="138"/>
      <c r="C3" s="138"/>
      <c r="D3" s="138"/>
      <c r="E3" s="139"/>
      <c r="F3" s="139"/>
      <c r="G3" s="139"/>
      <c r="H3" s="139"/>
      <c r="I3" s="139"/>
      <c r="J3" s="139"/>
      <c r="K3" s="139"/>
      <c r="L3" s="138"/>
      <c r="M3" s="138"/>
      <c r="N3" s="138"/>
      <c r="O3" s="138"/>
      <c r="P3" s="138"/>
      <c r="Q3" s="138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25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customHeight="1" x14ac:dyDescent="0.3">
      <c r="A5" s="121" t="str">
        <f>VLOOKUP(E5,'LISTADO ATM'!$A$2:$C$895,3,0)</f>
        <v>DISTRITO NACIONAL</v>
      </c>
      <c r="B5" s="110">
        <v>335764730</v>
      </c>
      <c r="C5" s="102">
        <v>44211.489016203705</v>
      </c>
      <c r="D5" s="121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5" t="s">
        <v>2254</v>
      </c>
      <c r="M5" s="131" t="s">
        <v>2514</v>
      </c>
      <c r="N5" s="103" t="s">
        <v>2497</v>
      </c>
      <c r="O5" s="121" t="s">
        <v>2483</v>
      </c>
      <c r="P5" s="130"/>
      <c r="Q5" s="132">
        <v>44228.61041666667</v>
      </c>
    </row>
    <row r="6" spans="1:17" ht="18" customHeight="1" x14ac:dyDescent="0.3">
      <c r="A6" s="121" t="str">
        <f>VLOOKUP(E6,'LISTADO ATM'!$A$2:$C$895,3,0)</f>
        <v>DISTRITO NACIONAL</v>
      </c>
      <c r="B6" s="110">
        <v>335766639</v>
      </c>
      <c r="C6" s="102">
        <v>44214.57099537037</v>
      </c>
      <c r="D6" s="121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5" t="s">
        <v>2228</v>
      </c>
      <c r="M6" s="104" t="s">
        <v>2473</v>
      </c>
      <c r="N6" s="103" t="s">
        <v>2497</v>
      </c>
      <c r="O6" s="121" t="s">
        <v>2483</v>
      </c>
      <c r="P6" s="128"/>
      <c r="Q6" s="104" t="s">
        <v>2228</v>
      </c>
    </row>
    <row r="7" spans="1:17" ht="18" customHeight="1" x14ac:dyDescent="0.3">
      <c r="A7" s="121" t="str">
        <f>VLOOKUP(E7,'LISTADO ATM'!$A$2:$C$895,3,0)</f>
        <v>DISTRITO NACIONAL</v>
      </c>
      <c r="B7" s="110">
        <v>335770186</v>
      </c>
      <c r="C7" s="102">
        <v>44218.519918981481</v>
      </c>
      <c r="D7" s="121" t="s">
        <v>2189</v>
      </c>
      <c r="E7" s="99">
        <v>735</v>
      </c>
      <c r="F7" s="84" t="str">
        <f>VLOOKUP(E7,VIP!$A$2:$O11359,2,0)</f>
        <v>DRBR179</v>
      </c>
      <c r="G7" s="98" t="str">
        <f>VLOOKUP(E7,'LISTADO ATM'!$A$2:$B$894,2,0)</f>
        <v xml:space="preserve">ATM Oficina Independencia II  </v>
      </c>
      <c r="H7" s="98" t="str">
        <f>VLOOKUP(E7,VIP!$A$2:$O16280,7,FALSE)</f>
        <v>Si</v>
      </c>
      <c r="I7" s="98" t="str">
        <f>VLOOKUP(E7,VIP!$A$2:$O8245,8,FALSE)</f>
        <v>Si</v>
      </c>
      <c r="J7" s="98" t="str">
        <f>VLOOKUP(E7,VIP!$A$2:$O8195,8,FALSE)</f>
        <v>Si</v>
      </c>
      <c r="K7" s="98" t="str">
        <f>VLOOKUP(E7,VIP!$A$2:$O11769,6,0)</f>
        <v>NO</v>
      </c>
      <c r="L7" s="105" t="s">
        <v>2228</v>
      </c>
      <c r="M7" s="104" t="s">
        <v>2473</v>
      </c>
      <c r="N7" s="103" t="s">
        <v>2497</v>
      </c>
      <c r="O7" s="121" t="s">
        <v>2483</v>
      </c>
      <c r="P7" s="128"/>
      <c r="Q7" s="104" t="s">
        <v>2228</v>
      </c>
    </row>
    <row r="8" spans="1:17" ht="18" customHeight="1" x14ac:dyDescent="0.3">
      <c r="A8" s="121" t="str">
        <f>VLOOKUP(E8,'LISTADO ATM'!$A$2:$C$895,3,0)</f>
        <v>DISTRITO NACIONAL</v>
      </c>
      <c r="B8" s="110">
        <v>335773984</v>
      </c>
      <c r="C8" s="102">
        <v>44224.322523148148</v>
      </c>
      <c r="D8" s="121" t="s">
        <v>2189</v>
      </c>
      <c r="E8" s="99">
        <v>624</v>
      </c>
      <c r="F8" s="84" t="str">
        <f>VLOOKUP(E8,VIP!$A$2:$O11424,2,0)</f>
        <v>DRBR624</v>
      </c>
      <c r="G8" s="98" t="str">
        <f>VLOOKUP(E8,'LISTADO ATM'!$A$2:$B$894,2,0)</f>
        <v xml:space="preserve">ATM Policía Nacional I </v>
      </c>
      <c r="H8" s="98" t="str">
        <f>VLOOKUP(E8,VIP!$A$2:$O16344,7,FALSE)</f>
        <v>Si</v>
      </c>
      <c r="I8" s="98" t="str">
        <f>VLOOKUP(E8,VIP!$A$2:$O8309,8,FALSE)</f>
        <v>Si</v>
      </c>
      <c r="J8" s="98" t="str">
        <f>VLOOKUP(E8,VIP!$A$2:$O8259,8,FALSE)</f>
        <v>Si</v>
      </c>
      <c r="K8" s="98" t="str">
        <f>VLOOKUP(E8,VIP!$A$2:$O11833,6,0)</f>
        <v>NO</v>
      </c>
      <c r="L8" s="105" t="s">
        <v>2228</v>
      </c>
      <c r="M8" s="104" t="s">
        <v>2473</v>
      </c>
      <c r="N8" s="103" t="s">
        <v>2497</v>
      </c>
      <c r="O8" s="121" t="s">
        <v>2483</v>
      </c>
      <c r="P8" s="128"/>
      <c r="Q8" s="104" t="s">
        <v>2228</v>
      </c>
    </row>
    <row r="9" spans="1:17" ht="18" customHeight="1" x14ac:dyDescent="0.3">
      <c r="A9" s="122" t="str">
        <f>VLOOKUP(E9,'LISTADO ATM'!$A$2:$C$895,3,0)</f>
        <v>DISTRITO NACIONAL</v>
      </c>
      <c r="B9" s="110">
        <v>335774357</v>
      </c>
      <c r="C9" s="102">
        <v>44224.420185185183</v>
      </c>
      <c r="D9" s="122" t="s">
        <v>2189</v>
      </c>
      <c r="E9" s="99">
        <v>244</v>
      </c>
      <c r="F9" s="84" t="str">
        <f>VLOOKUP(E9,VIP!$A$2:$O11422,2,0)</f>
        <v>DRBR244</v>
      </c>
      <c r="G9" s="98" t="str">
        <f>VLOOKUP(E9,'LISTADO ATM'!$A$2:$B$894,2,0)</f>
        <v xml:space="preserve">ATM Ministerio de Hacienda (antiguo Finanzas) </v>
      </c>
      <c r="H9" s="98" t="str">
        <f>VLOOKUP(E9,VIP!$A$2:$O16342,7,FALSE)</f>
        <v>Si</v>
      </c>
      <c r="I9" s="98" t="str">
        <f>VLOOKUP(E9,VIP!$A$2:$O8307,8,FALSE)</f>
        <v>Si</v>
      </c>
      <c r="J9" s="98" t="str">
        <f>VLOOKUP(E9,VIP!$A$2:$O8257,8,FALSE)</f>
        <v>Si</v>
      </c>
      <c r="K9" s="98" t="str">
        <f>VLOOKUP(E9,VIP!$A$2:$O11831,6,0)</f>
        <v>NO</v>
      </c>
      <c r="L9" s="105" t="s">
        <v>2228</v>
      </c>
      <c r="M9" s="131" t="s">
        <v>2514</v>
      </c>
      <c r="N9" s="132" t="s">
        <v>2525</v>
      </c>
      <c r="O9" s="122" t="s">
        <v>2483</v>
      </c>
      <c r="P9" s="128"/>
      <c r="Q9" s="132">
        <v>44228.602777777778</v>
      </c>
    </row>
    <row r="10" spans="1:17" ht="18" customHeight="1" x14ac:dyDescent="0.3">
      <c r="A10" s="122" t="str">
        <f>VLOOKUP(E10,'LISTADO ATM'!$A$2:$C$895,3,0)</f>
        <v>ESTE</v>
      </c>
      <c r="B10" s="110">
        <v>335775181</v>
      </c>
      <c r="C10" s="102">
        <v>44224.726030092592</v>
      </c>
      <c r="D10" s="122" t="s">
        <v>2189</v>
      </c>
      <c r="E10" s="99">
        <v>945</v>
      </c>
      <c r="F10" s="84" t="str">
        <f>VLOOKUP(E10,VIP!$A$2:$O11429,2,0)</f>
        <v>DRBR945</v>
      </c>
      <c r="G10" s="98" t="str">
        <f>VLOOKUP(E10,'LISTADO ATM'!$A$2:$B$894,2,0)</f>
        <v xml:space="preserve">ATM UNP El Valle (Hato Mayor) </v>
      </c>
      <c r="H10" s="98" t="str">
        <f>VLOOKUP(E10,VIP!$A$2:$O16349,7,FALSE)</f>
        <v>Si</v>
      </c>
      <c r="I10" s="98" t="str">
        <f>VLOOKUP(E10,VIP!$A$2:$O8314,8,FALSE)</f>
        <v>Si</v>
      </c>
      <c r="J10" s="98" t="str">
        <f>VLOOKUP(E10,VIP!$A$2:$O8264,8,FALSE)</f>
        <v>Si</v>
      </c>
      <c r="K10" s="98" t="str">
        <f>VLOOKUP(E10,VIP!$A$2:$O11838,6,0)</f>
        <v>NO</v>
      </c>
      <c r="L10" s="105" t="s">
        <v>2228</v>
      </c>
      <c r="M10" s="104" t="s">
        <v>2473</v>
      </c>
      <c r="N10" s="103" t="s">
        <v>2497</v>
      </c>
      <c r="O10" s="122" t="s">
        <v>2483</v>
      </c>
      <c r="P10" s="128"/>
      <c r="Q10" s="104" t="s">
        <v>2228</v>
      </c>
    </row>
    <row r="11" spans="1:17" ht="18" customHeight="1" x14ac:dyDescent="0.3">
      <c r="A11" s="122" t="str">
        <f>VLOOKUP(E11,'LISTADO ATM'!$A$2:$C$895,3,0)</f>
        <v>DISTRITO NACIONAL</v>
      </c>
      <c r="B11" s="110">
        <v>335775205</v>
      </c>
      <c r="C11" s="102">
        <v>44224.750960648147</v>
      </c>
      <c r="D11" s="122" t="s">
        <v>2189</v>
      </c>
      <c r="E11" s="99">
        <v>359</v>
      </c>
      <c r="F11" s="84" t="str">
        <f>VLOOKUP(E11,VIP!$A$2:$O11424,2,0)</f>
        <v>DRBR359</v>
      </c>
      <c r="G11" s="98" t="str">
        <f>VLOOKUP(E11,'LISTADO ATM'!$A$2:$B$894,2,0)</f>
        <v>ATM S/M Bravo Ozama</v>
      </c>
      <c r="H11" s="98" t="str">
        <f>VLOOKUP(E11,VIP!$A$2:$O16344,7,FALSE)</f>
        <v>N/A</v>
      </c>
      <c r="I11" s="98" t="str">
        <f>VLOOKUP(E11,VIP!$A$2:$O8309,8,FALSE)</f>
        <v>N/A</v>
      </c>
      <c r="J11" s="98" t="str">
        <f>VLOOKUP(E11,VIP!$A$2:$O8259,8,FALSE)</f>
        <v>N/A</v>
      </c>
      <c r="K11" s="98" t="str">
        <f>VLOOKUP(E11,VIP!$A$2:$O11833,6,0)</f>
        <v>N/A</v>
      </c>
      <c r="L11" s="105" t="s">
        <v>2228</v>
      </c>
      <c r="M11" s="104" t="s">
        <v>2473</v>
      </c>
      <c r="N11" s="103" t="s">
        <v>2497</v>
      </c>
      <c r="O11" s="128" t="s">
        <v>2483</v>
      </c>
      <c r="P11" s="130"/>
      <c r="Q11" s="104" t="s">
        <v>2228</v>
      </c>
    </row>
    <row r="12" spans="1:17" ht="18" customHeight="1" x14ac:dyDescent="0.3">
      <c r="A12" s="122" t="str">
        <f>VLOOKUP(E12,'LISTADO ATM'!$A$2:$C$895,3,0)</f>
        <v>DISTRITO NACIONAL</v>
      </c>
      <c r="B12" s="110">
        <v>335775245</v>
      </c>
      <c r="C12" s="102">
        <v>44224.84920138889</v>
      </c>
      <c r="D12" s="122" t="s">
        <v>2189</v>
      </c>
      <c r="E12" s="99">
        <v>70</v>
      </c>
      <c r="F12" s="84" t="str">
        <f>VLOOKUP(E12,VIP!$A$2:$O11430,2,0)</f>
        <v>DRBR070</v>
      </c>
      <c r="G12" s="98" t="str">
        <f>VLOOKUP(E12,'LISTADO ATM'!$A$2:$B$894,2,0)</f>
        <v xml:space="preserve">ATM Autoservicio Plaza Lama Zona Oriental </v>
      </c>
      <c r="H12" s="98" t="str">
        <f>VLOOKUP(E12,VIP!$A$2:$O16350,7,FALSE)</f>
        <v>Si</v>
      </c>
      <c r="I12" s="98" t="str">
        <f>VLOOKUP(E12,VIP!$A$2:$O8315,8,FALSE)</f>
        <v>Si</v>
      </c>
      <c r="J12" s="98" t="str">
        <f>VLOOKUP(E12,VIP!$A$2:$O8265,8,FALSE)</f>
        <v>Si</v>
      </c>
      <c r="K12" s="98" t="str">
        <f>VLOOKUP(E12,VIP!$A$2:$O11839,6,0)</f>
        <v>NO</v>
      </c>
      <c r="L12" s="105" t="s">
        <v>2228</v>
      </c>
      <c r="M12" s="104" t="s">
        <v>2473</v>
      </c>
      <c r="N12" s="103" t="s">
        <v>2497</v>
      </c>
      <c r="O12" s="122" t="s">
        <v>2483</v>
      </c>
      <c r="P12" s="128"/>
      <c r="Q12" s="104" t="s">
        <v>2228</v>
      </c>
    </row>
    <row r="13" spans="1:17" ht="18" customHeight="1" x14ac:dyDescent="0.3">
      <c r="A13" s="122" t="str">
        <f>VLOOKUP(E13,'LISTADO ATM'!$A$2:$C$895,3,0)</f>
        <v>DISTRITO NACIONAL</v>
      </c>
      <c r="B13" s="110">
        <v>335775838</v>
      </c>
      <c r="C13" s="102">
        <v>44225.474317129629</v>
      </c>
      <c r="D13" s="122" t="s">
        <v>2477</v>
      </c>
      <c r="E13" s="99">
        <v>24</v>
      </c>
      <c r="F13" s="84" t="str">
        <f>VLOOKUP(E13,VIP!$A$2:$O11481,2,0)</f>
        <v>DRBR024</v>
      </c>
      <c r="G13" s="98" t="str">
        <f>VLOOKUP(E13,'LISTADO ATM'!$A$2:$B$894,2,0)</f>
        <v xml:space="preserve">ATM Oficina Eusebio Manzueta </v>
      </c>
      <c r="H13" s="98" t="str">
        <f>VLOOKUP(E13,VIP!$A$2:$O16401,7,FALSE)</f>
        <v>No</v>
      </c>
      <c r="I13" s="98" t="str">
        <f>VLOOKUP(E13,VIP!$A$2:$O8366,8,FALSE)</f>
        <v>No</v>
      </c>
      <c r="J13" s="98" t="str">
        <f>VLOOKUP(E13,VIP!$A$2:$O8316,8,FALSE)</f>
        <v>No</v>
      </c>
      <c r="K13" s="98" t="str">
        <f>VLOOKUP(E13,VIP!$A$2:$O11890,6,0)</f>
        <v>NO</v>
      </c>
      <c r="L13" s="105" t="s">
        <v>2430</v>
      </c>
      <c r="M13" s="131" t="s">
        <v>2514</v>
      </c>
      <c r="N13" s="103" t="s">
        <v>2481</v>
      </c>
      <c r="O13" s="128" t="s">
        <v>2482</v>
      </c>
      <c r="P13" s="130"/>
      <c r="Q13" s="132">
        <v>44228.458333333336</v>
      </c>
    </row>
    <row r="14" spans="1:17" ht="18" customHeight="1" x14ac:dyDescent="0.3">
      <c r="A14" s="122" t="str">
        <f>VLOOKUP(E14,'LISTADO ATM'!$A$2:$C$895,3,0)</f>
        <v>DISTRITO NACIONAL</v>
      </c>
      <c r="B14" s="110">
        <v>335775954</v>
      </c>
      <c r="C14" s="102">
        <v>44225.513506944444</v>
      </c>
      <c r="D14" s="122" t="s">
        <v>2189</v>
      </c>
      <c r="E14" s="99">
        <v>611</v>
      </c>
      <c r="F14" s="84" t="str">
        <f>VLOOKUP(E14,VIP!$A$2:$O11473,2,0)</f>
        <v>DRBR611</v>
      </c>
      <c r="G14" s="98" t="str">
        <f>VLOOKUP(E14,'LISTADO ATM'!$A$2:$B$894,2,0)</f>
        <v xml:space="preserve">ATM DGII Sede Central </v>
      </c>
      <c r="H14" s="98" t="str">
        <f>VLOOKUP(E14,VIP!$A$2:$O16393,7,FALSE)</f>
        <v>Si</v>
      </c>
      <c r="I14" s="98" t="str">
        <f>VLOOKUP(E14,VIP!$A$2:$O8358,8,FALSE)</f>
        <v>Si</v>
      </c>
      <c r="J14" s="98" t="str">
        <f>VLOOKUP(E14,VIP!$A$2:$O8308,8,FALSE)</f>
        <v>Si</v>
      </c>
      <c r="K14" s="98" t="str">
        <f>VLOOKUP(E14,VIP!$A$2:$O11882,6,0)</f>
        <v>NO</v>
      </c>
      <c r="L14" s="105" t="s">
        <v>2254</v>
      </c>
      <c r="M14" s="104" t="s">
        <v>2473</v>
      </c>
      <c r="N14" s="103" t="s">
        <v>2497</v>
      </c>
      <c r="O14" s="122" t="s">
        <v>2483</v>
      </c>
      <c r="P14" s="128"/>
      <c r="Q14" s="104" t="s">
        <v>2254</v>
      </c>
    </row>
    <row r="15" spans="1:17" ht="18" customHeight="1" x14ac:dyDescent="0.3">
      <c r="A15" s="122" t="str">
        <f>VLOOKUP(E15,'LISTADO ATM'!$A$2:$C$895,3,0)</f>
        <v>NORTE</v>
      </c>
      <c r="B15" s="110">
        <v>335776119</v>
      </c>
      <c r="C15" s="102">
        <v>44225.598298611112</v>
      </c>
      <c r="D15" s="124" t="s">
        <v>2190</v>
      </c>
      <c r="E15" s="99">
        <v>991</v>
      </c>
      <c r="F15" s="84" t="str">
        <f>VLOOKUP(E15,VIP!$A$2:$O11462,2,0)</f>
        <v>DRBR991</v>
      </c>
      <c r="G15" s="98" t="str">
        <f>VLOOKUP(E15,'LISTADO ATM'!$A$2:$B$894,2,0)</f>
        <v xml:space="preserve">ATM UNP Las Matas de Santa Cruz </v>
      </c>
      <c r="H15" s="98" t="str">
        <f>VLOOKUP(E15,VIP!$A$2:$O16382,7,FALSE)</f>
        <v>Si</v>
      </c>
      <c r="I15" s="98" t="str">
        <f>VLOOKUP(E15,VIP!$A$2:$O8347,8,FALSE)</f>
        <v>Si</v>
      </c>
      <c r="J15" s="98" t="str">
        <f>VLOOKUP(E15,VIP!$A$2:$O8297,8,FALSE)</f>
        <v>Si</v>
      </c>
      <c r="K15" s="98" t="str">
        <f>VLOOKUP(E15,VIP!$A$2:$O11871,6,0)</f>
        <v>NO</v>
      </c>
      <c r="L15" s="105" t="s">
        <v>2254</v>
      </c>
      <c r="M15" s="104" t="s">
        <v>2473</v>
      </c>
      <c r="N15" s="103" t="s">
        <v>2481</v>
      </c>
      <c r="O15" s="124" t="s">
        <v>2501</v>
      </c>
      <c r="P15" s="128"/>
      <c r="Q15" s="104" t="s">
        <v>2254</v>
      </c>
    </row>
    <row r="16" spans="1:17" ht="18" customHeight="1" x14ac:dyDescent="0.3">
      <c r="A16" s="122" t="str">
        <f>VLOOKUP(E16,'LISTADO ATM'!$A$2:$C$895,3,0)</f>
        <v>DISTRITO NACIONAL</v>
      </c>
      <c r="B16" s="110">
        <v>335776262</v>
      </c>
      <c r="C16" s="102">
        <v>44225.650821759256</v>
      </c>
      <c r="D16" s="124" t="s">
        <v>2477</v>
      </c>
      <c r="E16" s="99">
        <v>569</v>
      </c>
      <c r="F16" s="84" t="str">
        <f>VLOOKUP(E16,VIP!$A$2:$O11489,2,0)</f>
        <v>DRBR03B</v>
      </c>
      <c r="G16" s="98" t="str">
        <f>VLOOKUP(E16,'LISTADO ATM'!$A$2:$B$894,2,0)</f>
        <v xml:space="preserve">ATM Superintendencia de Seguros </v>
      </c>
      <c r="H16" s="98" t="str">
        <f>VLOOKUP(E16,VIP!$A$2:$O16409,7,FALSE)</f>
        <v>Si</v>
      </c>
      <c r="I16" s="98" t="str">
        <f>VLOOKUP(E16,VIP!$A$2:$O8374,8,FALSE)</f>
        <v>Si</v>
      </c>
      <c r="J16" s="98" t="str">
        <f>VLOOKUP(E16,VIP!$A$2:$O8324,8,FALSE)</f>
        <v>Si</v>
      </c>
      <c r="K16" s="98" t="str">
        <f>VLOOKUP(E16,VIP!$A$2:$O11898,6,0)</f>
        <v>NO</v>
      </c>
      <c r="L16" s="105" t="s">
        <v>2430</v>
      </c>
      <c r="M16" s="131" t="s">
        <v>2514</v>
      </c>
      <c r="N16" s="103" t="s">
        <v>2481</v>
      </c>
      <c r="O16" s="130" t="s">
        <v>2482</v>
      </c>
      <c r="P16" s="128"/>
      <c r="Q16" s="132">
        <v>44228.458333333336</v>
      </c>
    </row>
    <row r="17" spans="1:17" ht="18" customHeight="1" x14ac:dyDescent="0.3">
      <c r="A17" s="122" t="str">
        <f>VLOOKUP(E17,'LISTADO ATM'!$A$2:$C$895,3,0)</f>
        <v>DISTRITO NACIONAL</v>
      </c>
      <c r="B17" s="110">
        <v>335776453</v>
      </c>
      <c r="C17" s="102">
        <v>44225.744212962964</v>
      </c>
      <c r="D17" s="124" t="s">
        <v>2189</v>
      </c>
      <c r="E17" s="99">
        <v>43</v>
      </c>
      <c r="F17" s="84" t="str">
        <f>VLOOKUP(E17,VIP!$A$2:$O11478,2,0)</f>
        <v>DRBR043</v>
      </c>
      <c r="G17" s="98" t="str">
        <f>VLOOKUP(E17,'LISTADO ATM'!$A$2:$B$894,2,0)</f>
        <v xml:space="preserve">ATM Zona Franca San Isidro </v>
      </c>
      <c r="H17" s="98" t="str">
        <f>VLOOKUP(E17,VIP!$A$2:$O16398,7,FALSE)</f>
        <v>Si</v>
      </c>
      <c r="I17" s="98" t="str">
        <f>VLOOKUP(E17,VIP!$A$2:$O8363,8,FALSE)</f>
        <v>No</v>
      </c>
      <c r="J17" s="98" t="str">
        <f>VLOOKUP(E17,VIP!$A$2:$O8313,8,FALSE)</f>
        <v>No</v>
      </c>
      <c r="K17" s="98" t="str">
        <f>VLOOKUP(E17,VIP!$A$2:$O11887,6,0)</f>
        <v>NO</v>
      </c>
      <c r="L17" s="105" t="s">
        <v>2463</v>
      </c>
      <c r="M17" s="104" t="s">
        <v>2473</v>
      </c>
      <c r="N17" s="103" t="s">
        <v>2481</v>
      </c>
      <c r="O17" s="122" t="s">
        <v>2483</v>
      </c>
      <c r="P17" s="128"/>
      <c r="Q17" s="104" t="s">
        <v>2463</v>
      </c>
    </row>
    <row r="18" spans="1:17" ht="18" customHeight="1" x14ac:dyDescent="0.3">
      <c r="A18" s="122" t="str">
        <f>VLOOKUP(E18,'LISTADO ATM'!$A$2:$C$895,3,0)</f>
        <v>DISTRITO NACIONAL</v>
      </c>
      <c r="B18" s="110">
        <v>335776461</v>
      </c>
      <c r="C18" s="102">
        <v>44225.756678240738</v>
      </c>
      <c r="D18" s="124" t="s">
        <v>2189</v>
      </c>
      <c r="E18" s="99">
        <v>443</v>
      </c>
      <c r="F18" s="84" t="str">
        <f>VLOOKUP(E18,VIP!$A$2:$O11475,2,0)</f>
        <v>DRBR443</v>
      </c>
      <c r="G18" s="98" t="str">
        <f>VLOOKUP(E18,'LISTADO ATM'!$A$2:$B$894,2,0)</f>
        <v xml:space="preserve">ATM Edificio San Rafael </v>
      </c>
      <c r="H18" s="98" t="str">
        <f>VLOOKUP(E18,VIP!$A$2:$O16395,7,FALSE)</f>
        <v>Si</v>
      </c>
      <c r="I18" s="98" t="str">
        <f>VLOOKUP(E18,VIP!$A$2:$O8360,8,FALSE)</f>
        <v>Si</v>
      </c>
      <c r="J18" s="98" t="str">
        <f>VLOOKUP(E18,VIP!$A$2:$O8310,8,FALSE)</f>
        <v>Si</v>
      </c>
      <c r="K18" s="98" t="str">
        <f>VLOOKUP(E18,VIP!$A$2:$O11884,6,0)</f>
        <v>NO</v>
      </c>
      <c r="L18" s="105" t="s">
        <v>2254</v>
      </c>
      <c r="M18" s="131" t="s">
        <v>2514</v>
      </c>
      <c r="N18" s="103" t="s">
        <v>2481</v>
      </c>
      <c r="O18" s="122" t="s">
        <v>2483</v>
      </c>
      <c r="P18" s="128"/>
      <c r="Q18" s="132">
        <v>44228.418749999997</v>
      </c>
    </row>
    <row r="19" spans="1:17" ht="18" customHeight="1" x14ac:dyDescent="0.3">
      <c r="A19" s="122" t="str">
        <f>VLOOKUP(E19,'LISTADO ATM'!$A$2:$C$895,3,0)</f>
        <v>DISTRITO NACIONAL</v>
      </c>
      <c r="B19" s="110">
        <v>335776482</v>
      </c>
      <c r="C19" s="102">
        <v>44225.772430555553</v>
      </c>
      <c r="D19" s="124" t="s">
        <v>2189</v>
      </c>
      <c r="E19" s="99">
        <v>585</v>
      </c>
      <c r="F19" s="84" t="str">
        <f>VLOOKUP(E19,VIP!$A$2:$O11470,2,0)</f>
        <v>DRBR083</v>
      </c>
      <c r="G19" s="98" t="str">
        <f>VLOOKUP(E19,'LISTADO ATM'!$A$2:$B$894,2,0)</f>
        <v xml:space="preserve">ATM Oficina Haina Oriental </v>
      </c>
      <c r="H19" s="98" t="str">
        <f>VLOOKUP(E19,VIP!$A$2:$O16390,7,FALSE)</f>
        <v>Si</v>
      </c>
      <c r="I19" s="98" t="str">
        <f>VLOOKUP(E19,VIP!$A$2:$O8355,8,FALSE)</f>
        <v>Si</v>
      </c>
      <c r="J19" s="98" t="str">
        <f>VLOOKUP(E19,VIP!$A$2:$O8305,8,FALSE)</f>
        <v>Si</v>
      </c>
      <c r="K19" s="98" t="str">
        <f>VLOOKUP(E19,VIP!$A$2:$O11879,6,0)</f>
        <v>NO</v>
      </c>
      <c r="L19" s="105" t="s">
        <v>2228</v>
      </c>
      <c r="M19" s="131" t="s">
        <v>2514</v>
      </c>
      <c r="N19" s="103" t="s">
        <v>2481</v>
      </c>
      <c r="O19" s="122" t="s">
        <v>2483</v>
      </c>
      <c r="P19" s="128"/>
      <c r="Q19" s="132">
        <v>44228.604166666664</v>
      </c>
    </row>
    <row r="20" spans="1:17" ht="18" customHeight="1" x14ac:dyDescent="0.3">
      <c r="A20" s="122" t="str">
        <f>VLOOKUP(E20,'LISTADO ATM'!$A$2:$C$895,3,0)</f>
        <v>DISTRITO NACIONAL</v>
      </c>
      <c r="B20" s="110">
        <v>335776519</v>
      </c>
      <c r="C20" s="102">
        <v>44225.88726851852</v>
      </c>
      <c r="D20" s="124" t="s">
        <v>2477</v>
      </c>
      <c r="E20" s="99">
        <v>549</v>
      </c>
      <c r="F20" s="84" t="str">
        <f>VLOOKUP(E20,VIP!$A$2:$O11487,2,0)</f>
        <v>DRBR026</v>
      </c>
      <c r="G20" s="98" t="str">
        <f>VLOOKUP(E20,'LISTADO ATM'!$A$2:$B$894,2,0)</f>
        <v xml:space="preserve">ATM Ministerio de Turismo (Oficinas Gubernamentales) </v>
      </c>
      <c r="H20" s="98" t="str">
        <f>VLOOKUP(E20,VIP!$A$2:$O16407,7,FALSE)</f>
        <v>Si</v>
      </c>
      <c r="I20" s="98" t="str">
        <f>VLOOKUP(E20,VIP!$A$2:$O8372,8,FALSE)</f>
        <v>Si</v>
      </c>
      <c r="J20" s="98" t="str">
        <f>VLOOKUP(E20,VIP!$A$2:$O8322,8,FALSE)</f>
        <v>Si</v>
      </c>
      <c r="K20" s="98" t="str">
        <f>VLOOKUP(E20,VIP!$A$2:$O11896,6,0)</f>
        <v>NO</v>
      </c>
      <c r="L20" s="105" t="s">
        <v>2430</v>
      </c>
      <c r="M20" s="131" t="s">
        <v>2514</v>
      </c>
      <c r="N20" s="103" t="s">
        <v>2481</v>
      </c>
      <c r="O20" s="122" t="s">
        <v>2482</v>
      </c>
      <c r="P20" s="130"/>
      <c r="Q20" s="132">
        <v>44228.458333333336</v>
      </c>
    </row>
    <row r="21" spans="1:17" ht="18" customHeight="1" x14ac:dyDescent="0.3">
      <c r="A21" s="122" t="str">
        <f>VLOOKUP(E21,'LISTADO ATM'!$A$2:$C$895,3,0)</f>
        <v>DISTRITO NACIONAL</v>
      </c>
      <c r="B21" s="110">
        <v>335776522</v>
      </c>
      <c r="C21" s="102">
        <v>44225.89570601852</v>
      </c>
      <c r="D21" s="124" t="s">
        <v>2494</v>
      </c>
      <c r="E21" s="99">
        <v>354</v>
      </c>
      <c r="F21" s="84" t="str">
        <f>VLOOKUP(E21,VIP!$A$2:$O11484,2,0)</f>
        <v>DRBR354</v>
      </c>
      <c r="G21" s="98" t="str">
        <f>VLOOKUP(E21,'LISTADO ATM'!$A$2:$B$894,2,0)</f>
        <v xml:space="preserve">ATM Oficina Núñez de Cáceres II </v>
      </c>
      <c r="H21" s="98" t="str">
        <f>VLOOKUP(E21,VIP!$A$2:$O16404,7,FALSE)</f>
        <v>Si</v>
      </c>
      <c r="I21" s="98" t="str">
        <f>VLOOKUP(E21,VIP!$A$2:$O8369,8,FALSE)</f>
        <v>Si</v>
      </c>
      <c r="J21" s="98" t="str">
        <f>VLOOKUP(E21,VIP!$A$2:$O8319,8,FALSE)</f>
        <v>Si</v>
      </c>
      <c r="K21" s="98" t="str">
        <f>VLOOKUP(E21,VIP!$A$2:$O11893,6,0)</f>
        <v>NO</v>
      </c>
      <c r="L21" s="105" t="s">
        <v>2430</v>
      </c>
      <c r="M21" s="131" t="s">
        <v>2514</v>
      </c>
      <c r="N21" s="103" t="s">
        <v>2481</v>
      </c>
      <c r="O21" s="122" t="s">
        <v>2495</v>
      </c>
      <c r="P21" s="128"/>
      <c r="Q21" s="132">
        <v>44228.645833333336</v>
      </c>
    </row>
    <row r="22" spans="1:17" ht="18" customHeight="1" x14ac:dyDescent="0.3">
      <c r="A22" s="122" t="str">
        <f>VLOOKUP(E22,'LISTADO ATM'!$A$2:$C$895,3,0)</f>
        <v>ESTE</v>
      </c>
      <c r="B22" s="110">
        <v>335776559</v>
      </c>
      <c r="C22" s="102">
        <v>44225.989363425928</v>
      </c>
      <c r="D22" s="124" t="s">
        <v>2189</v>
      </c>
      <c r="E22" s="99">
        <v>912</v>
      </c>
      <c r="F22" s="84" t="str">
        <f>VLOOKUP(E22,VIP!$A$2:$O11469,2,0)</f>
        <v>DRBR973</v>
      </c>
      <c r="G22" s="98" t="str">
        <f>VLOOKUP(E22,'LISTADO ATM'!$A$2:$B$894,2,0)</f>
        <v xml:space="preserve">ATM Oficina San Pedro II </v>
      </c>
      <c r="H22" s="98" t="str">
        <f>VLOOKUP(E22,VIP!$A$2:$O16389,7,FALSE)</f>
        <v>Si</v>
      </c>
      <c r="I22" s="98" t="str">
        <f>VLOOKUP(E22,VIP!$A$2:$O8354,8,FALSE)</f>
        <v>Si</v>
      </c>
      <c r="J22" s="98" t="str">
        <f>VLOOKUP(E22,VIP!$A$2:$O8304,8,FALSE)</f>
        <v>Si</v>
      </c>
      <c r="K22" s="98" t="str">
        <f>VLOOKUP(E22,VIP!$A$2:$O11878,6,0)</f>
        <v>SI</v>
      </c>
      <c r="L22" s="105" t="s">
        <v>2228</v>
      </c>
      <c r="M22" s="104" t="s">
        <v>2473</v>
      </c>
      <c r="N22" s="103" t="s">
        <v>2481</v>
      </c>
      <c r="O22" s="122" t="s">
        <v>2483</v>
      </c>
      <c r="P22" s="104"/>
      <c r="Q22" s="104" t="s">
        <v>2228</v>
      </c>
    </row>
    <row r="23" spans="1:17" ht="18" customHeight="1" x14ac:dyDescent="0.3">
      <c r="A23" s="122" t="str">
        <f>VLOOKUP(E23,'LISTADO ATM'!$A$2:$C$895,3,0)</f>
        <v>DISTRITO NACIONAL</v>
      </c>
      <c r="B23" s="110">
        <v>335776571</v>
      </c>
      <c r="C23" s="102">
        <v>44226.301736111112</v>
      </c>
      <c r="D23" s="124" t="s">
        <v>2477</v>
      </c>
      <c r="E23" s="99">
        <v>958</v>
      </c>
      <c r="F23" s="84" t="str">
        <f>VLOOKUP(E23,VIP!$A$2:$O11463,2,0)</f>
        <v>DRBR958</v>
      </c>
      <c r="G23" s="98" t="str">
        <f>VLOOKUP(E23,'LISTADO ATM'!$A$2:$B$894,2,0)</f>
        <v xml:space="preserve">ATM Olé Aut. San Isidro </v>
      </c>
      <c r="H23" s="98" t="str">
        <f>VLOOKUP(E23,VIP!$A$2:$O16383,7,FALSE)</f>
        <v>Si</v>
      </c>
      <c r="I23" s="98" t="str">
        <f>VLOOKUP(E23,VIP!$A$2:$O8348,8,FALSE)</f>
        <v>Si</v>
      </c>
      <c r="J23" s="98" t="str">
        <f>VLOOKUP(E23,VIP!$A$2:$O8298,8,FALSE)</f>
        <v>Si</v>
      </c>
      <c r="K23" s="98" t="str">
        <f>VLOOKUP(E23,VIP!$A$2:$O11872,6,0)</f>
        <v>NO</v>
      </c>
      <c r="L23" s="105" t="s">
        <v>2430</v>
      </c>
      <c r="M23" s="131" t="s">
        <v>2514</v>
      </c>
      <c r="N23" s="103" t="s">
        <v>2481</v>
      </c>
      <c r="O23" s="122" t="s">
        <v>2482</v>
      </c>
      <c r="P23" s="104"/>
      <c r="Q23" s="132">
        <v>44228.645833333336</v>
      </c>
    </row>
    <row r="24" spans="1:17" ht="18" customHeight="1" x14ac:dyDescent="0.3">
      <c r="A24" s="122" t="str">
        <f>VLOOKUP(E24,'LISTADO ATM'!$A$2:$C$895,3,0)</f>
        <v>DISTRITO NACIONAL</v>
      </c>
      <c r="B24" s="110">
        <v>335776619</v>
      </c>
      <c r="C24" s="102">
        <v>44226.382881944446</v>
      </c>
      <c r="D24" s="124" t="s">
        <v>2189</v>
      </c>
      <c r="E24" s="99">
        <v>971</v>
      </c>
      <c r="F24" s="84" t="str">
        <f>VLOOKUP(E24,VIP!$A$2:$O11476,2,0)</f>
        <v>DRBR24U</v>
      </c>
      <c r="G24" s="98" t="str">
        <f>VLOOKUP(E24,'LISTADO ATM'!$A$2:$B$894,2,0)</f>
        <v xml:space="preserve">ATM Club Banreservas I </v>
      </c>
      <c r="H24" s="98" t="str">
        <f>VLOOKUP(E24,VIP!$A$2:$O16396,7,FALSE)</f>
        <v>Si</v>
      </c>
      <c r="I24" s="98" t="str">
        <f>VLOOKUP(E24,VIP!$A$2:$O8361,8,FALSE)</f>
        <v>Si</v>
      </c>
      <c r="J24" s="98" t="str">
        <f>VLOOKUP(E24,VIP!$A$2:$O8311,8,FALSE)</f>
        <v>Si</v>
      </c>
      <c r="K24" s="98" t="str">
        <f>VLOOKUP(E24,VIP!$A$2:$O11885,6,0)</f>
        <v>NO</v>
      </c>
      <c r="L24" s="105" t="s">
        <v>2228</v>
      </c>
      <c r="M24" s="131" t="s">
        <v>2514</v>
      </c>
      <c r="N24" s="103" t="s">
        <v>2481</v>
      </c>
      <c r="O24" s="122" t="s">
        <v>2483</v>
      </c>
      <c r="P24" s="104"/>
      <c r="Q24" s="132">
        <v>44228.609722222223</v>
      </c>
    </row>
    <row r="25" spans="1:17" ht="18" customHeight="1" x14ac:dyDescent="0.3">
      <c r="A25" s="122" t="str">
        <f>VLOOKUP(E25,'LISTADO ATM'!$A$2:$C$895,3,0)</f>
        <v>DISTRITO NACIONAL</v>
      </c>
      <c r="B25" s="110">
        <v>335776632</v>
      </c>
      <c r="C25" s="102">
        <v>44226.398784722223</v>
      </c>
      <c r="D25" s="124" t="s">
        <v>2477</v>
      </c>
      <c r="E25" s="99">
        <v>769</v>
      </c>
      <c r="F25" s="84" t="str">
        <f>VLOOKUP(E25,VIP!$A$2:$O11478,2,0)</f>
        <v>DRBR769</v>
      </c>
      <c r="G25" s="98" t="str">
        <f>VLOOKUP(E25,'LISTADO ATM'!$A$2:$B$894,2,0)</f>
        <v>ATM UNP Pablo Mella Morales</v>
      </c>
      <c r="H25" s="98" t="str">
        <f>VLOOKUP(E25,VIP!$A$2:$O16398,7,FALSE)</f>
        <v>Si</v>
      </c>
      <c r="I25" s="98" t="str">
        <f>VLOOKUP(E25,VIP!$A$2:$O8363,8,FALSE)</f>
        <v>Si</v>
      </c>
      <c r="J25" s="98" t="str">
        <f>VLOOKUP(E25,VIP!$A$2:$O8313,8,FALSE)</f>
        <v>Si</v>
      </c>
      <c r="K25" s="98" t="str">
        <f>VLOOKUP(E25,VIP!$A$2:$O11887,6,0)</f>
        <v>NO</v>
      </c>
      <c r="L25" s="105" t="s">
        <v>2466</v>
      </c>
      <c r="M25" s="131" t="s">
        <v>2514</v>
      </c>
      <c r="N25" s="103" t="s">
        <v>2481</v>
      </c>
      <c r="O25" s="130" t="s">
        <v>2482</v>
      </c>
      <c r="P25" s="104"/>
      <c r="Q25" s="132">
        <v>44228.645833333336</v>
      </c>
    </row>
    <row r="26" spans="1:17" ht="18" customHeight="1" x14ac:dyDescent="0.3">
      <c r="A26" s="122" t="str">
        <f>VLOOKUP(E26,'LISTADO ATM'!$A$2:$C$895,3,0)</f>
        <v>DISTRITO NACIONAL</v>
      </c>
      <c r="B26" s="110">
        <v>335776644</v>
      </c>
      <c r="C26" s="102">
        <v>44226.406180555554</v>
      </c>
      <c r="D26" s="124" t="s">
        <v>2494</v>
      </c>
      <c r="E26" s="99">
        <v>527</v>
      </c>
      <c r="F26" s="84" t="str">
        <f>VLOOKUP(E26,VIP!$A$2:$O11481,2,0)</f>
        <v>DRBR527</v>
      </c>
      <c r="G26" s="98" t="str">
        <f>VLOOKUP(E26,'LISTADO ATM'!$A$2:$B$894,2,0)</f>
        <v>ATM Oficina Zona Oriental II</v>
      </c>
      <c r="H26" s="98" t="str">
        <f>VLOOKUP(E26,VIP!$A$2:$O16401,7,FALSE)</f>
        <v>Si</v>
      </c>
      <c r="I26" s="98" t="str">
        <f>VLOOKUP(E26,VIP!$A$2:$O8366,8,FALSE)</f>
        <v>Si</v>
      </c>
      <c r="J26" s="98" t="str">
        <f>VLOOKUP(E26,VIP!$A$2:$O8316,8,FALSE)</f>
        <v>Si</v>
      </c>
      <c r="K26" s="98" t="str">
        <f>VLOOKUP(E26,VIP!$A$2:$O11890,6,0)</f>
        <v>SI</v>
      </c>
      <c r="L26" s="105" t="s">
        <v>2466</v>
      </c>
      <c r="M26" s="104" t="s">
        <v>2473</v>
      </c>
      <c r="N26" s="103" t="s">
        <v>2481</v>
      </c>
      <c r="O26" s="122" t="s">
        <v>2495</v>
      </c>
      <c r="P26" s="104"/>
      <c r="Q26" s="104" t="s">
        <v>2466</v>
      </c>
    </row>
    <row r="27" spans="1:17" ht="18" customHeight="1" x14ac:dyDescent="0.3">
      <c r="A27" s="122" t="str">
        <f>VLOOKUP(E27,'LISTADO ATM'!$A$2:$C$895,3,0)</f>
        <v>DISTRITO NACIONAL</v>
      </c>
      <c r="B27" s="110">
        <v>335776654</v>
      </c>
      <c r="C27" s="102">
        <v>44226.411122685182</v>
      </c>
      <c r="D27" s="122" t="s">
        <v>2189</v>
      </c>
      <c r="E27" s="99">
        <v>640</v>
      </c>
      <c r="F27" s="84" t="str">
        <f>VLOOKUP(E27,VIP!$A$2:$O11483,2,0)</f>
        <v>DRBR640</v>
      </c>
      <c r="G27" s="98" t="str">
        <f>VLOOKUP(E27,'LISTADO ATM'!$A$2:$B$894,2,0)</f>
        <v xml:space="preserve">ATM Ministerio Obras Públicas </v>
      </c>
      <c r="H27" s="98" t="str">
        <f>VLOOKUP(E27,VIP!$A$2:$O16403,7,FALSE)</f>
        <v>Si</v>
      </c>
      <c r="I27" s="98" t="str">
        <f>VLOOKUP(E27,VIP!$A$2:$O8368,8,FALSE)</f>
        <v>Si</v>
      </c>
      <c r="J27" s="98" t="str">
        <f>VLOOKUP(E27,VIP!$A$2:$O8318,8,FALSE)</f>
        <v>Si</v>
      </c>
      <c r="K27" s="98" t="str">
        <f>VLOOKUP(E27,VIP!$A$2:$O11892,6,0)</f>
        <v>NO</v>
      </c>
      <c r="L27" s="105" t="s">
        <v>2228</v>
      </c>
      <c r="M27" s="131" t="s">
        <v>2514</v>
      </c>
      <c r="N27" s="103" t="s">
        <v>2481</v>
      </c>
      <c r="O27" s="122" t="s">
        <v>2483</v>
      </c>
      <c r="P27" s="104"/>
      <c r="Q27" s="132">
        <v>44228.606249999997</v>
      </c>
    </row>
    <row r="28" spans="1:17" ht="18" customHeight="1" x14ac:dyDescent="0.3">
      <c r="A28" s="122" t="str">
        <f>VLOOKUP(E28,'LISTADO ATM'!$A$2:$C$895,3,0)</f>
        <v>DISTRITO NACIONAL</v>
      </c>
      <c r="B28" s="110">
        <v>335776679</v>
      </c>
      <c r="C28" s="102">
        <v>44226.421793981484</v>
      </c>
      <c r="D28" s="122" t="s">
        <v>2477</v>
      </c>
      <c r="E28" s="99">
        <v>554</v>
      </c>
      <c r="F28" s="84" t="str">
        <f>VLOOKUP(E28,VIP!$A$2:$O11488,2,0)</f>
        <v>DRBR011</v>
      </c>
      <c r="G28" s="98" t="str">
        <f>VLOOKUP(E28,'LISTADO ATM'!$A$2:$B$894,2,0)</f>
        <v xml:space="preserve">ATM Oficina Isabel La Católica I </v>
      </c>
      <c r="H28" s="98" t="str">
        <f>VLOOKUP(E28,VIP!$A$2:$O16408,7,FALSE)</f>
        <v>Si</v>
      </c>
      <c r="I28" s="98" t="str">
        <f>VLOOKUP(E28,VIP!$A$2:$O8373,8,FALSE)</f>
        <v>Si</v>
      </c>
      <c r="J28" s="98" t="str">
        <f>VLOOKUP(E28,VIP!$A$2:$O8323,8,FALSE)</f>
        <v>Si</v>
      </c>
      <c r="K28" s="98" t="str">
        <f>VLOOKUP(E28,VIP!$A$2:$O11897,6,0)</f>
        <v>NO</v>
      </c>
      <c r="L28" s="105" t="s">
        <v>2430</v>
      </c>
      <c r="M28" s="104" t="s">
        <v>2473</v>
      </c>
      <c r="N28" s="103" t="s">
        <v>2481</v>
      </c>
      <c r="O28" s="122" t="s">
        <v>2482</v>
      </c>
      <c r="P28" s="104"/>
      <c r="Q28" s="104" t="s">
        <v>2430</v>
      </c>
    </row>
    <row r="29" spans="1:17" ht="18" customHeight="1" x14ac:dyDescent="0.3">
      <c r="A29" s="122" t="str">
        <f>VLOOKUP(E29,'LISTADO ATM'!$A$2:$C$895,3,0)</f>
        <v>DISTRITO NACIONAL</v>
      </c>
      <c r="B29" s="110">
        <v>335776780</v>
      </c>
      <c r="C29" s="102">
        <v>44226.502465277779</v>
      </c>
      <c r="D29" s="122" t="s">
        <v>2477</v>
      </c>
      <c r="E29" s="99">
        <v>2</v>
      </c>
      <c r="F29" s="84" t="str">
        <f>VLOOKUP(E29,VIP!$A$2:$O11503,2,0)</f>
        <v>DRBR002</v>
      </c>
      <c r="G29" s="98" t="str">
        <f>VLOOKUP(E29,'LISTADO ATM'!$A$2:$B$894,2,0)</f>
        <v>ATM Autoservicio Padre Castellano</v>
      </c>
      <c r="H29" s="98" t="str">
        <f>VLOOKUP(E29,VIP!$A$2:$O16423,7,FALSE)</f>
        <v>Si</v>
      </c>
      <c r="I29" s="98" t="str">
        <f>VLOOKUP(E29,VIP!$A$2:$O8388,8,FALSE)</f>
        <v>Si</v>
      </c>
      <c r="J29" s="98" t="str">
        <f>VLOOKUP(E29,VIP!$A$2:$O8338,8,FALSE)</f>
        <v>Si</v>
      </c>
      <c r="K29" s="98" t="str">
        <f>VLOOKUP(E29,VIP!$A$2:$O11912,6,0)</f>
        <v>NO</v>
      </c>
      <c r="L29" s="105" t="s">
        <v>2430</v>
      </c>
      <c r="M29" s="131" t="s">
        <v>2514</v>
      </c>
      <c r="N29" s="103" t="s">
        <v>2481</v>
      </c>
      <c r="O29" s="122" t="s">
        <v>2482</v>
      </c>
      <c r="P29" s="105"/>
      <c r="Q29" s="132">
        <v>44228.645833333336</v>
      </c>
    </row>
    <row r="30" spans="1:17" ht="18" customHeight="1" x14ac:dyDescent="0.3">
      <c r="A30" s="122" t="str">
        <f>VLOOKUP(E30,'LISTADO ATM'!$A$2:$C$895,3,0)</f>
        <v>NORTE</v>
      </c>
      <c r="B30" s="110">
        <v>335776867</v>
      </c>
      <c r="C30" s="102">
        <v>44226.566747685189</v>
      </c>
      <c r="D30" s="122" t="s">
        <v>2190</v>
      </c>
      <c r="E30" s="99">
        <v>40</v>
      </c>
      <c r="F30" s="84" t="str">
        <f>VLOOKUP(E30,VIP!$A$2:$O11510,2,0)</f>
        <v>DRBR040</v>
      </c>
      <c r="G30" s="98" t="str">
        <f>VLOOKUP(E30,'LISTADO ATM'!$A$2:$B$894,2,0)</f>
        <v xml:space="preserve">ATM Oficina El Puñal </v>
      </c>
      <c r="H30" s="98" t="str">
        <f>VLOOKUP(E30,VIP!$A$2:$O16430,7,FALSE)</f>
        <v>Si</v>
      </c>
      <c r="I30" s="98" t="str">
        <f>VLOOKUP(E30,VIP!$A$2:$O8395,8,FALSE)</f>
        <v>Si</v>
      </c>
      <c r="J30" s="98" t="str">
        <f>VLOOKUP(E30,VIP!$A$2:$O8345,8,FALSE)</f>
        <v>Si</v>
      </c>
      <c r="K30" s="98" t="str">
        <f>VLOOKUP(E30,VIP!$A$2:$O11919,6,0)</f>
        <v>NO</v>
      </c>
      <c r="L30" s="105" t="s">
        <v>2228</v>
      </c>
      <c r="M30" s="104" t="s">
        <v>2473</v>
      </c>
      <c r="N30" s="103" t="s">
        <v>2481</v>
      </c>
      <c r="O30" s="122" t="s">
        <v>2490</v>
      </c>
      <c r="P30" s="105"/>
      <c r="Q30" s="104" t="s">
        <v>2228</v>
      </c>
    </row>
    <row r="31" spans="1:17" ht="17.399999999999999" x14ac:dyDescent="0.3">
      <c r="A31" s="122" t="str">
        <f>VLOOKUP(E31,'LISTADO ATM'!$A$2:$C$895,3,0)</f>
        <v>DISTRITO NACIONAL</v>
      </c>
      <c r="B31" s="110">
        <v>335776868</v>
      </c>
      <c r="C31" s="102">
        <v>44226.569965277777</v>
      </c>
      <c r="D31" s="122" t="s">
        <v>2189</v>
      </c>
      <c r="E31" s="99">
        <v>979</v>
      </c>
      <c r="F31" s="84" t="str">
        <f>VLOOKUP(E31,VIP!$A$2:$O11511,2,0)</f>
        <v>DRBR979</v>
      </c>
      <c r="G31" s="98" t="str">
        <f>VLOOKUP(E31,'LISTADO ATM'!$A$2:$B$894,2,0)</f>
        <v xml:space="preserve">ATM Oficina Luperón I </v>
      </c>
      <c r="H31" s="98" t="str">
        <f>VLOOKUP(E31,VIP!$A$2:$O16431,7,FALSE)</f>
        <v>Si</v>
      </c>
      <c r="I31" s="98" t="str">
        <f>VLOOKUP(E31,VIP!$A$2:$O8396,8,FALSE)</f>
        <v>Si</v>
      </c>
      <c r="J31" s="98" t="str">
        <f>VLOOKUP(E31,VIP!$A$2:$O8346,8,FALSE)</f>
        <v>Si</v>
      </c>
      <c r="K31" s="98" t="str">
        <f>VLOOKUP(E31,VIP!$A$2:$O11920,6,0)</f>
        <v>NO</v>
      </c>
      <c r="L31" s="105" t="s">
        <v>2228</v>
      </c>
      <c r="M31" s="104" t="s">
        <v>2473</v>
      </c>
      <c r="N31" s="103" t="s">
        <v>2481</v>
      </c>
      <c r="O31" s="122" t="s">
        <v>2483</v>
      </c>
      <c r="P31" s="105"/>
      <c r="Q31" s="104" t="s">
        <v>2228</v>
      </c>
    </row>
    <row r="32" spans="1:17" ht="17.399999999999999" x14ac:dyDescent="0.3">
      <c r="A32" s="122" t="str">
        <f>VLOOKUP(E32,'LISTADO ATM'!$A$2:$C$895,3,0)</f>
        <v>ESTE</v>
      </c>
      <c r="B32" s="110">
        <v>335776880</v>
      </c>
      <c r="C32" s="102">
        <v>44226.579918981479</v>
      </c>
      <c r="D32" s="122" t="s">
        <v>2189</v>
      </c>
      <c r="E32" s="99">
        <v>217</v>
      </c>
      <c r="F32" s="84" t="str">
        <f>VLOOKUP(E32,VIP!$A$2:$O11514,2,0)</f>
        <v>DRBR217</v>
      </c>
      <c r="G32" s="98" t="str">
        <f>VLOOKUP(E32,'LISTADO ATM'!$A$2:$B$894,2,0)</f>
        <v xml:space="preserve">ATM Oficina Bávaro </v>
      </c>
      <c r="H32" s="98" t="str">
        <f>VLOOKUP(E32,VIP!$A$2:$O16434,7,FALSE)</f>
        <v>Si</v>
      </c>
      <c r="I32" s="98" t="str">
        <f>VLOOKUP(E32,VIP!$A$2:$O8399,8,FALSE)</f>
        <v>Si</v>
      </c>
      <c r="J32" s="98" t="str">
        <f>VLOOKUP(E32,VIP!$A$2:$O8349,8,FALSE)</f>
        <v>Si</v>
      </c>
      <c r="K32" s="98" t="str">
        <f>VLOOKUP(E32,VIP!$A$2:$O11923,6,0)</f>
        <v>NO</v>
      </c>
      <c r="L32" s="105" t="s">
        <v>2228</v>
      </c>
      <c r="M32" s="131" t="s">
        <v>2514</v>
      </c>
      <c r="N32" s="103" t="s">
        <v>2497</v>
      </c>
      <c r="O32" s="122" t="s">
        <v>2483</v>
      </c>
      <c r="P32" s="105"/>
      <c r="Q32" s="132">
        <v>44228.59375</v>
      </c>
    </row>
    <row r="33" spans="1:17" ht="18" customHeight="1" x14ac:dyDescent="0.3">
      <c r="A33" s="122" t="str">
        <f>VLOOKUP(E33,'LISTADO ATM'!$A$2:$C$895,3,0)</f>
        <v>DISTRITO NACIONAL</v>
      </c>
      <c r="B33" s="110">
        <v>335776882</v>
      </c>
      <c r="C33" s="102">
        <v>44226.58258101852</v>
      </c>
      <c r="D33" s="122" t="s">
        <v>2189</v>
      </c>
      <c r="E33" s="99">
        <v>515</v>
      </c>
      <c r="F33" s="84" t="str">
        <f>VLOOKUP(E33,VIP!$A$2:$O11516,2,0)</f>
        <v>DRBR515</v>
      </c>
      <c r="G33" s="98" t="str">
        <f>VLOOKUP(E33,'LISTADO ATM'!$A$2:$B$894,2,0)</f>
        <v xml:space="preserve">ATM Oficina Agora Mall I </v>
      </c>
      <c r="H33" s="98" t="str">
        <f>VLOOKUP(E33,VIP!$A$2:$O16436,7,FALSE)</f>
        <v>Si</v>
      </c>
      <c r="I33" s="98" t="str">
        <f>VLOOKUP(E33,VIP!$A$2:$O8401,8,FALSE)</f>
        <v>Si</v>
      </c>
      <c r="J33" s="98" t="str">
        <f>VLOOKUP(E33,VIP!$A$2:$O8351,8,FALSE)</f>
        <v>Si</v>
      </c>
      <c r="K33" s="98" t="str">
        <f>VLOOKUP(E33,VIP!$A$2:$O11925,6,0)</f>
        <v>SI</v>
      </c>
      <c r="L33" s="105" t="s">
        <v>2463</v>
      </c>
      <c r="M33" s="131" t="s">
        <v>2514</v>
      </c>
      <c r="N33" s="103" t="s">
        <v>2481</v>
      </c>
      <c r="O33" s="122" t="s">
        <v>2483</v>
      </c>
      <c r="P33" s="105"/>
      <c r="Q33" s="132">
        <v>44228.621527777781</v>
      </c>
    </row>
    <row r="34" spans="1:17" ht="18" customHeight="1" x14ac:dyDescent="0.3">
      <c r="A34" s="122" t="str">
        <f>VLOOKUP(E34,'LISTADO ATM'!$A$2:$C$895,3,0)</f>
        <v>SUR</v>
      </c>
      <c r="B34" s="110">
        <v>335776883</v>
      </c>
      <c r="C34" s="102">
        <v>44226.583541666667</v>
      </c>
      <c r="D34" s="124" t="s">
        <v>2189</v>
      </c>
      <c r="E34" s="99">
        <v>182</v>
      </c>
      <c r="F34" s="84" t="str">
        <f>VLOOKUP(E34,VIP!$A$2:$O11517,2,0)</f>
        <v>DRBR182</v>
      </c>
      <c r="G34" s="98" t="str">
        <f>VLOOKUP(E34,'LISTADO ATM'!$A$2:$B$894,2,0)</f>
        <v xml:space="preserve">ATM Barahona Comb </v>
      </c>
      <c r="H34" s="98" t="str">
        <f>VLOOKUP(E34,VIP!$A$2:$O16437,7,FALSE)</f>
        <v>Si</v>
      </c>
      <c r="I34" s="98" t="str">
        <f>VLOOKUP(E34,VIP!$A$2:$O8402,8,FALSE)</f>
        <v>Si</v>
      </c>
      <c r="J34" s="98" t="str">
        <f>VLOOKUP(E34,VIP!$A$2:$O8352,8,FALSE)</f>
        <v>Si</v>
      </c>
      <c r="K34" s="98" t="str">
        <f>VLOOKUP(E34,VIP!$A$2:$O11926,6,0)</f>
        <v>NO</v>
      </c>
      <c r="L34" s="105" t="s">
        <v>2463</v>
      </c>
      <c r="M34" s="131" t="s">
        <v>2514</v>
      </c>
      <c r="N34" s="103" t="s">
        <v>2481</v>
      </c>
      <c r="O34" s="122" t="s">
        <v>2483</v>
      </c>
      <c r="P34" s="105"/>
      <c r="Q34" s="132">
        <v>44228.42291666667</v>
      </c>
    </row>
    <row r="35" spans="1:17" ht="17.399999999999999" x14ac:dyDescent="0.3">
      <c r="A35" s="122" t="str">
        <f>VLOOKUP(E35,'LISTADO ATM'!$A$2:$C$895,3,0)</f>
        <v>NORTE</v>
      </c>
      <c r="B35" s="110">
        <v>335776892</v>
      </c>
      <c r="C35" s="102">
        <v>44226.60193287037</v>
      </c>
      <c r="D35" s="122" t="s">
        <v>2498</v>
      </c>
      <c r="E35" s="99">
        <v>775</v>
      </c>
      <c r="F35" s="84" t="str">
        <f>VLOOKUP(E35,VIP!$A$2:$O11523,2,0)</f>
        <v>DRBR450</v>
      </c>
      <c r="G35" s="98" t="str">
        <f>VLOOKUP(E35,'LISTADO ATM'!$A$2:$B$894,2,0)</f>
        <v xml:space="preserve">ATM S/M Lilo (Montecristi) </v>
      </c>
      <c r="H35" s="98" t="str">
        <f>VLOOKUP(E35,VIP!$A$2:$O16443,7,FALSE)</f>
        <v>Si</v>
      </c>
      <c r="I35" s="98" t="str">
        <f>VLOOKUP(E35,VIP!$A$2:$O8408,8,FALSE)</f>
        <v>Si</v>
      </c>
      <c r="J35" s="98" t="str">
        <f>VLOOKUP(E35,VIP!$A$2:$O8358,8,FALSE)</f>
        <v>Si</v>
      </c>
      <c r="K35" s="98" t="str">
        <f>VLOOKUP(E35,VIP!$A$2:$O11932,6,0)</f>
        <v>NO</v>
      </c>
      <c r="L35" s="105" t="s">
        <v>2430</v>
      </c>
      <c r="M35" s="104" t="s">
        <v>2473</v>
      </c>
      <c r="N35" s="103" t="s">
        <v>2481</v>
      </c>
      <c r="O35" s="122" t="s">
        <v>2499</v>
      </c>
      <c r="P35" s="105"/>
      <c r="Q35" s="104" t="s">
        <v>2430</v>
      </c>
    </row>
    <row r="36" spans="1:17" ht="18" customHeight="1" x14ac:dyDescent="0.3">
      <c r="A36" s="122" t="str">
        <f>VLOOKUP(E36,'LISTADO ATM'!$A$2:$C$895,3,0)</f>
        <v>DISTRITO NACIONAL</v>
      </c>
      <c r="B36" s="110">
        <v>335776893</v>
      </c>
      <c r="C36" s="102">
        <v>44226.626215277778</v>
      </c>
      <c r="D36" s="122" t="s">
        <v>2477</v>
      </c>
      <c r="E36" s="99">
        <v>21</v>
      </c>
      <c r="F36" s="84" t="str">
        <f>VLOOKUP(E36,VIP!$A$2:$O11524,2,0)</f>
        <v>DRBR021</v>
      </c>
      <c r="G36" s="98" t="str">
        <f>VLOOKUP(E36,'LISTADO ATM'!$A$2:$B$894,2,0)</f>
        <v xml:space="preserve">ATM Oficina Mella </v>
      </c>
      <c r="H36" s="98" t="str">
        <f>VLOOKUP(E36,VIP!$A$2:$O16444,7,FALSE)</f>
        <v>Si</v>
      </c>
      <c r="I36" s="98" t="str">
        <f>VLOOKUP(E36,VIP!$A$2:$O8409,8,FALSE)</f>
        <v>No</v>
      </c>
      <c r="J36" s="98" t="str">
        <f>VLOOKUP(E36,VIP!$A$2:$O8359,8,FALSE)</f>
        <v>No</v>
      </c>
      <c r="K36" s="98" t="str">
        <f>VLOOKUP(E36,VIP!$A$2:$O11933,6,0)</f>
        <v>NO</v>
      </c>
      <c r="L36" s="105" t="s">
        <v>2466</v>
      </c>
      <c r="M36" s="131" t="s">
        <v>2514</v>
      </c>
      <c r="N36" s="103" t="s">
        <v>2481</v>
      </c>
      <c r="O36" s="122" t="s">
        <v>2482</v>
      </c>
      <c r="P36" s="105"/>
      <c r="Q36" s="132">
        <v>44228.645833333336</v>
      </c>
    </row>
    <row r="37" spans="1:17" ht="17.399999999999999" x14ac:dyDescent="0.3">
      <c r="A37" s="122" t="str">
        <f>VLOOKUP(E37,'LISTADO ATM'!$A$2:$C$895,3,0)</f>
        <v>DISTRITO NACIONAL</v>
      </c>
      <c r="B37" s="110">
        <v>335776895</v>
      </c>
      <c r="C37" s="102">
        <v>44226.636041666665</v>
      </c>
      <c r="D37" s="122" t="s">
        <v>2477</v>
      </c>
      <c r="E37" s="99">
        <v>821</v>
      </c>
      <c r="F37" s="84" t="str">
        <f>VLOOKUP(E37,VIP!$A$2:$O11526,2,0)</f>
        <v>DRBR821</v>
      </c>
      <c r="G37" s="98" t="str">
        <f>VLOOKUP(E37,'LISTADO ATM'!$A$2:$B$894,2,0)</f>
        <v xml:space="preserve">ATM S/M Bravo Churchill </v>
      </c>
      <c r="H37" s="98" t="str">
        <f>VLOOKUP(E37,VIP!$A$2:$O16446,7,FALSE)</f>
        <v>Si</v>
      </c>
      <c r="I37" s="98" t="str">
        <f>VLOOKUP(E37,VIP!$A$2:$O8411,8,FALSE)</f>
        <v>No</v>
      </c>
      <c r="J37" s="98" t="str">
        <f>VLOOKUP(E37,VIP!$A$2:$O8361,8,FALSE)</f>
        <v>No</v>
      </c>
      <c r="K37" s="98" t="str">
        <f>VLOOKUP(E37,VIP!$A$2:$O11935,6,0)</f>
        <v>SI</v>
      </c>
      <c r="L37" s="105" t="s">
        <v>2430</v>
      </c>
      <c r="M37" s="131" t="s">
        <v>2514</v>
      </c>
      <c r="N37" s="103" t="s">
        <v>2481</v>
      </c>
      <c r="O37" s="122" t="s">
        <v>2482</v>
      </c>
      <c r="P37" s="105"/>
      <c r="Q37" s="132">
        <v>44228.645833333336</v>
      </c>
    </row>
    <row r="38" spans="1:17" ht="17.399999999999999" x14ac:dyDescent="0.3">
      <c r="A38" s="122" t="str">
        <f>VLOOKUP(E38,'LISTADO ATM'!$A$2:$C$895,3,0)</f>
        <v>ESTE</v>
      </c>
      <c r="B38" s="110">
        <v>335776897</v>
      </c>
      <c r="C38" s="102">
        <v>44226.638298611113</v>
      </c>
      <c r="D38" s="122" t="s">
        <v>2477</v>
      </c>
      <c r="E38" s="99">
        <v>386</v>
      </c>
      <c r="F38" s="84" t="str">
        <f>VLOOKUP(E38,VIP!$A$2:$O11527,2,0)</f>
        <v>DRBR386</v>
      </c>
      <c r="G38" s="98" t="str">
        <f>VLOOKUP(E38,'LISTADO ATM'!$A$2:$B$894,2,0)</f>
        <v xml:space="preserve">ATM Plaza Verón II </v>
      </c>
      <c r="H38" s="98" t="str">
        <f>VLOOKUP(E38,VIP!$A$2:$O16447,7,FALSE)</f>
        <v>Si</v>
      </c>
      <c r="I38" s="98" t="str">
        <f>VLOOKUP(E38,VIP!$A$2:$O8412,8,FALSE)</f>
        <v>Si</v>
      </c>
      <c r="J38" s="98" t="str">
        <f>VLOOKUP(E38,VIP!$A$2:$O8362,8,FALSE)</f>
        <v>Si</v>
      </c>
      <c r="K38" s="98" t="str">
        <f>VLOOKUP(E38,VIP!$A$2:$O11936,6,0)</f>
        <v>NO</v>
      </c>
      <c r="L38" s="105" t="s">
        <v>2466</v>
      </c>
      <c r="M38" s="131" t="s">
        <v>2514</v>
      </c>
      <c r="N38" s="103" t="s">
        <v>2481</v>
      </c>
      <c r="O38" s="128" t="s">
        <v>2482</v>
      </c>
      <c r="P38" s="105"/>
      <c r="Q38" s="132">
        <v>44228.458333333336</v>
      </c>
    </row>
    <row r="39" spans="1:17" ht="18" customHeight="1" x14ac:dyDescent="0.3">
      <c r="A39" s="122" t="str">
        <f>VLOOKUP(E39,'LISTADO ATM'!$A$2:$C$895,3,0)</f>
        <v>ESTE</v>
      </c>
      <c r="B39" s="110">
        <v>335776898</v>
      </c>
      <c r="C39" s="102">
        <v>44226.640381944446</v>
      </c>
      <c r="D39" s="124" t="s">
        <v>2477</v>
      </c>
      <c r="E39" s="99">
        <v>104</v>
      </c>
      <c r="F39" s="84" t="str">
        <f>VLOOKUP(E39,VIP!$A$2:$O11528,2,0)</f>
        <v>DRBR104</v>
      </c>
      <c r="G39" s="98" t="str">
        <f>VLOOKUP(E39,'LISTADO ATM'!$A$2:$B$894,2,0)</f>
        <v xml:space="preserve">ATM Jumbo Higuey </v>
      </c>
      <c r="H39" s="98" t="str">
        <f>VLOOKUP(E39,VIP!$A$2:$O16448,7,FALSE)</f>
        <v>Si</v>
      </c>
      <c r="I39" s="98" t="str">
        <f>VLOOKUP(E39,VIP!$A$2:$O8413,8,FALSE)</f>
        <v>Si</v>
      </c>
      <c r="J39" s="98" t="str">
        <f>VLOOKUP(E39,VIP!$A$2:$O8363,8,FALSE)</f>
        <v>Si</v>
      </c>
      <c r="K39" s="98" t="str">
        <f>VLOOKUP(E39,VIP!$A$2:$O11937,6,0)</f>
        <v>NO</v>
      </c>
      <c r="L39" s="105" t="s">
        <v>2430</v>
      </c>
      <c r="M39" s="131" t="s">
        <v>2514</v>
      </c>
      <c r="N39" s="103" t="s">
        <v>2481</v>
      </c>
      <c r="O39" s="124" t="s">
        <v>2482</v>
      </c>
      <c r="P39" s="105"/>
      <c r="Q39" s="132">
        <v>44228.645833333336</v>
      </c>
    </row>
    <row r="40" spans="1:17" ht="17.399999999999999" x14ac:dyDescent="0.3">
      <c r="A40" s="122" t="str">
        <f>VLOOKUP(E40,'LISTADO ATM'!$A$2:$C$895,3,0)</f>
        <v>SUR</v>
      </c>
      <c r="B40" s="110">
        <v>335776899</v>
      </c>
      <c r="C40" s="102">
        <v>44226.641631944447</v>
      </c>
      <c r="D40" s="122" t="s">
        <v>2477</v>
      </c>
      <c r="E40" s="99">
        <v>252</v>
      </c>
      <c r="F40" s="84" t="str">
        <f>VLOOKUP(E40,VIP!$A$2:$O11529,2,0)</f>
        <v>DRBR252</v>
      </c>
      <c r="G40" s="98" t="str">
        <f>VLOOKUP(E40,'LISTADO ATM'!$A$2:$B$894,2,0)</f>
        <v xml:space="preserve">ATM Banco Agrícola (Barahona) </v>
      </c>
      <c r="H40" s="98" t="str">
        <f>VLOOKUP(E40,VIP!$A$2:$O16449,7,FALSE)</f>
        <v>Si</v>
      </c>
      <c r="I40" s="98" t="str">
        <f>VLOOKUP(E40,VIP!$A$2:$O8414,8,FALSE)</f>
        <v>Si</v>
      </c>
      <c r="J40" s="98" t="str">
        <f>VLOOKUP(E40,VIP!$A$2:$O8364,8,FALSE)</f>
        <v>Si</v>
      </c>
      <c r="K40" s="98" t="str">
        <f>VLOOKUP(E40,VIP!$A$2:$O11938,6,0)</f>
        <v>NO</v>
      </c>
      <c r="L40" s="105" t="s">
        <v>2430</v>
      </c>
      <c r="M40" s="131" t="s">
        <v>2514</v>
      </c>
      <c r="N40" s="103" t="s">
        <v>2481</v>
      </c>
      <c r="O40" s="122" t="s">
        <v>2482</v>
      </c>
      <c r="P40" s="105"/>
      <c r="Q40" s="132">
        <v>44228.458333333336</v>
      </c>
    </row>
    <row r="41" spans="1:17" ht="18" customHeight="1" x14ac:dyDescent="0.3">
      <c r="A41" s="122" t="str">
        <f>VLOOKUP(E41,'LISTADO ATM'!$A$2:$C$895,3,0)</f>
        <v>DISTRITO NACIONAL</v>
      </c>
      <c r="B41" s="110">
        <v>335776953</v>
      </c>
      <c r="C41" s="102">
        <v>44226.706759259258</v>
      </c>
      <c r="D41" s="122" t="s">
        <v>2494</v>
      </c>
      <c r="E41" s="99">
        <v>743</v>
      </c>
      <c r="F41" s="84" t="str">
        <f>VLOOKUP(E41,VIP!$A$2:$O11551,2,0)</f>
        <v>DRBR287</v>
      </c>
      <c r="G41" s="98" t="str">
        <f>VLOOKUP(E41,'LISTADO ATM'!$A$2:$B$894,2,0)</f>
        <v xml:space="preserve">ATM Oficina Los Frailes </v>
      </c>
      <c r="H41" s="98" t="str">
        <f>VLOOKUP(E41,VIP!$A$2:$O16471,7,FALSE)</f>
        <v>Si</v>
      </c>
      <c r="I41" s="98" t="str">
        <f>VLOOKUP(E41,VIP!$A$2:$O8436,8,FALSE)</f>
        <v>Si</v>
      </c>
      <c r="J41" s="98" t="str">
        <f>VLOOKUP(E41,VIP!$A$2:$O8386,8,FALSE)</f>
        <v>Si</v>
      </c>
      <c r="K41" s="98" t="str">
        <f>VLOOKUP(E41,VIP!$A$2:$O11960,6,0)</f>
        <v>SI</v>
      </c>
      <c r="L41" s="105" t="s">
        <v>2430</v>
      </c>
      <c r="M41" s="104" t="s">
        <v>2473</v>
      </c>
      <c r="N41" s="103" t="s">
        <v>2481</v>
      </c>
      <c r="O41" s="122" t="s">
        <v>2495</v>
      </c>
      <c r="P41" s="120"/>
      <c r="Q41" s="104" t="s">
        <v>2430</v>
      </c>
    </row>
    <row r="42" spans="1:17" ht="17.399999999999999" x14ac:dyDescent="0.3">
      <c r="A42" s="122" t="str">
        <f>VLOOKUP(E42,'LISTADO ATM'!$A$2:$C$895,3,0)</f>
        <v>ESTE</v>
      </c>
      <c r="B42" s="110">
        <v>335776954</v>
      </c>
      <c r="C42" s="102">
        <v>44226.708113425928</v>
      </c>
      <c r="D42" s="124" t="s">
        <v>2477</v>
      </c>
      <c r="E42" s="99">
        <v>824</v>
      </c>
      <c r="F42" s="84" t="str">
        <f>VLOOKUP(E42,VIP!$A$2:$O11550,2,0)</f>
        <v>DRBR824</v>
      </c>
      <c r="G42" s="98" t="str">
        <f>VLOOKUP(E42,'LISTADO ATM'!$A$2:$B$894,2,0)</f>
        <v xml:space="preserve">ATM Multiplaza (Higuey) </v>
      </c>
      <c r="H42" s="98" t="str">
        <f>VLOOKUP(E42,VIP!$A$2:$O16470,7,FALSE)</f>
        <v>Si</v>
      </c>
      <c r="I42" s="98" t="str">
        <f>VLOOKUP(E42,VIP!$A$2:$O8435,8,FALSE)</f>
        <v>Si</v>
      </c>
      <c r="J42" s="98" t="str">
        <f>VLOOKUP(E42,VIP!$A$2:$O8385,8,FALSE)</f>
        <v>Si</v>
      </c>
      <c r="K42" s="98" t="str">
        <f>VLOOKUP(E42,VIP!$A$2:$O11959,6,0)</f>
        <v>NO</v>
      </c>
      <c r="L42" s="105" t="s">
        <v>2430</v>
      </c>
      <c r="M42" s="131" t="s">
        <v>2514</v>
      </c>
      <c r="N42" s="103" t="s">
        <v>2481</v>
      </c>
      <c r="O42" s="122" t="s">
        <v>2482</v>
      </c>
      <c r="P42" s="120"/>
      <c r="Q42" s="132">
        <v>44228.645833333336</v>
      </c>
    </row>
    <row r="43" spans="1:17" ht="17.399999999999999" x14ac:dyDescent="0.3">
      <c r="A43" s="122" t="str">
        <f>VLOOKUP(E43,'LISTADO ATM'!$A$2:$C$895,3,0)</f>
        <v>DISTRITO NACIONAL</v>
      </c>
      <c r="B43" s="110">
        <v>335776955</v>
      </c>
      <c r="C43" s="102">
        <v>44226.709988425922</v>
      </c>
      <c r="D43" s="124" t="s">
        <v>2477</v>
      </c>
      <c r="E43" s="99">
        <v>930</v>
      </c>
      <c r="F43" s="84" t="str">
        <f>VLOOKUP(E43,VIP!$A$2:$O11549,2,0)</f>
        <v>DRBR930</v>
      </c>
      <c r="G43" s="98" t="str">
        <f>VLOOKUP(E43,'LISTADO ATM'!$A$2:$B$894,2,0)</f>
        <v>ATM Oficina Plaza Spring Center</v>
      </c>
      <c r="H43" s="98" t="str">
        <f>VLOOKUP(E43,VIP!$A$2:$O16469,7,FALSE)</f>
        <v>Si</v>
      </c>
      <c r="I43" s="98" t="str">
        <f>VLOOKUP(E43,VIP!$A$2:$O8434,8,FALSE)</f>
        <v>Si</v>
      </c>
      <c r="J43" s="98" t="str">
        <f>VLOOKUP(E43,VIP!$A$2:$O8384,8,FALSE)</f>
        <v>Si</v>
      </c>
      <c r="K43" s="98" t="str">
        <f>VLOOKUP(E43,VIP!$A$2:$O11958,6,0)</f>
        <v>NO</v>
      </c>
      <c r="L43" s="105" t="s">
        <v>2430</v>
      </c>
      <c r="M43" s="131" t="s">
        <v>2514</v>
      </c>
      <c r="N43" s="103" t="s">
        <v>2481</v>
      </c>
      <c r="O43" s="122" t="s">
        <v>2482</v>
      </c>
      <c r="P43" s="120"/>
      <c r="Q43" s="132">
        <v>44228.645833333336</v>
      </c>
    </row>
    <row r="44" spans="1:17" ht="18" customHeight="1" x14ac:dyDescent="0.3">
      <c r="A44" s="122" t="str">
        <f>VLOOKUP(E44,'LISTADO ATM'!$A$2:$C$895,3,0)</f>
        <v>ESTE</v>
      </c>
      <c r="B44" s="110">
        <v>335776960</v>
      </c>
      <c r="C44" s="102">
        <v>44226.724131944444</v>
      </c>
      <c r="D44" s="124" t="s">
        <v>2189</v>
      </c>
      <c r="E44" s="99">
        <v>480</v>
      </c>
      <c r="F44" s="84" t="str">
        <f>VLOOKUP(E44,VIP!$A$2:$O11544,2,0)</f>
        <v>DRBR480</v>
      </c>
      <c r="G44" s="98" t="str">
        <f>VLOOKUP(E44,'LISTADO ATM'!$A$2:$B$894,2,0)</f>
        <v>ATM UNP Farmaconal Higuey</v>
      </c>
      <c r="H44" s="98" t="str">
        <f>VLOOKUP(E44,VIP!$A$2:$O16464,7,FALSE)</f>
        <v>N/A</v>
      </c>
      <c r="I44" s="98" t="str">
        <f>VLOOKUP(E44,VIP!$A$2:$O8429,8,FALSE)</f>
        <v>N/A</v>
      </c>
      <c r="J44" s="98" t="str">
        <f>VLOOKUP(E44,VIP!$A$2:$O8379,8,FALSE)</f>
        <v>N/A</v>
      </c>
      <c r="K44" s="98" t="str">
        <f>VLOOKUP(E44,VIP!$A$2:$O11953,6,0)</f>
        <v>N/A</v>
      </c>
      <c r="L44" s="105" t="s">
        <v>2228</v>
      </c>
      <c r="M44" s="104" t="s">
        <v>2473</v>
      </c>
      <c r="N44" s="103" t="s">
        <v>2481</v>
      </c>
      <c r="O44" s="122" t="s">
        <v>2483</v>
      </c>
      <c r="P44" s="120"/>
      <c r="Q44" s="104" t="s">
        <v>2228</v>
      </c>
    </row>
    <row r="45" spans="1:17" ht="17.399999999999999" x14ac:dyDescent="0.3">
      <c r="A45" s="122" t="str">
        <f>VLOOKUP(E45,'LISTADO ATM'!$A$2:$C$895,3,0)</f>
        <v>DISTRITO NACIONAL</v>
      </c>
      <c r="B45" s="110">
        <v>335776962</v>
      </c>
      <c r="C45" s="102">
        <v>44226.73133101852</v>
      </c>
      <c r="D45" s="124" t="s">
        <v>2189</v>
      </c>
      <c r="E45" s="99">
        <v>415</v>
      </c>
      <c r="F45" s="84" t="str">
        <f>VLOOKUP(E45,VIP!$A$2:$O11543,2,0)</f>
        <v>DRBR415</v>
      </c>
      <c r="G45" s="98" t="str">
        <f>VLOOKUP(E45,'LISTADO ATM'!$A$2:$B$894,2,0)</f>
        <v xml:space="preserve">ATM Autobanco San Martín I </v>
      </c>
      <c r="H45" s="98" t="str">
        <f>VLOOKUP(E45,VIP!$A$2:$O16463,7,FALSE)</f>
        <v>Si</v>
      </c>
      <c r="I45" s="98" t="str">
        <f>VLOOKUP(E45,VIP!$A$2:$O8428,8,FALSE)</f>
        <v>Si</v>
      </c>
      <c r="J45" s="98" t="str">
        <f>VLOOKUP(E45,VIP!$A$2:$O8378,8,FALSE)</f>
        <v>Si</v>
      </c>
      <c r="K45" s="98" t="str">
        <f>VLOOKUP(E45,VIP!$A$2:$O11952,6,0)</f>
        <v>NO</v>
      </c>
      <c r="L45" s="105" t="s">
        <v>2463</v>
      </c>
      <c r="M45" s="131" t="s">
        <v>2514</v>
      </c>
      <c r="N45" s="103" t="s">
        <v>2481</v>
      </c>
      <c r="O45" s="122" t="s">
        <v>2483</v>
      </c>
      <c r="P45" s="120"/>
      <c r="Q45" s="132">
        <v>44228.61041666667</v>
      </c>
    </row>
    <row r="46" spans="1:17" ht="18" customHeight="1" x14ac:dyDescent="0.3">
      <c r="A46" s="122" t="str">
        <f>VLOOKUP(E46,'LISTADO ATM'!$A$2:$C$895,3,0)</f>
        <v>DISTRITO NACIONAL</v>
      </c>
      <c r="B46" s="110">
        <v>335776976</v>
      </c>
      <c r="C46" s="102">
        <v>44228.09375</v>
      </c>
      <c r="D46" s="124" t="s">
        <v>2477</v>
      </c>
      <c r="E46" s="99">
        <v>165</v>
      </c>
      <c r="F46" s="84" t="str">
        <f>VLOOKUP(E46,VIP!$A$2:$O11491,2,0)</f>
        <v>DRBR165</v>
      </c>
      <c r="G46" s="98" t="str">
        <f>VLOOKUP(E46,'LISTADO ATM'!$A$2:$B$894,2,0)</f>
        <v>ATM Autoservicio Megacentro</v>
      </c>
      <c r="H46" s="98" t="str">
        <f>VLOOKUP(E46,VIP!$A$2:$O16411,7,FALSE)</f>
        <v>Si</v>
      </c>
      <c r="I46" s="98" t="str">
        <f>VLOOKUP(E46,VIP!$A$2:$O8376,8,FALSE)</f>
        <v>Si</v>
      </c>
      <c r="J46" s="98" t="str">
        <f>VLOOKUP(E46,VIP!$A$2:$O8326,8,FALSE)</f>
        <v>Si</v>
      </c>
      <c r="K46" s="98" t="str">
        <f>VLOOKUP(E46,VIP!$A$2:$O11900,6,0)</f>
        <v>SI</v>
      </c>
      <c r="L46" s="105" t="s">
        <v>2430</v>
      </c>
      <c r="M46" s="131" t="s">
        <v>2514</v>
      </c>
      <c r="N46" s="103" t="s">
        <v>2481</v>
      </c>
      <c r="O46" s="128" t="s">
        <v>2482</v>
      </c>
      <c r="P46" s="128"/>
      <c r="Q46" s="132">
        <v>44228.645833333336</v>
      </c>
    </row>
    <row r="47" spans="1:17" ht="18" customHeight="1" x14ac:dyDescent="0.3">
      <c r="A47" s="122" t="str">
        <f>VLOOKUP(E47,'LISTADO ATM'!$A$2:$C$895,3,0)</f>
        <v>DISTRITO NACIONAL</v>
      </c>
      <c r="B47" s="110">
        <v>335776978</v>
      </c>
      <c r="C47" s="102">
        <v>44228.09652777778</v>
      </c>
      <c r="D47" s="124" t="s">
        <v>2477</v>
      </c>
      <c r="E47" s="99">
        <v>409</v>
      </c>
      <c r="F47" s="84" t="str">
        <f>VLOOKUP(E47,VIP!$A$2:$O11487,2,0)</f>
        <v>DRBR409</v>
      </c>
      <c r="G47" s="98" t="str">
        <f>VLOOKUP(E47,'LISTADO ATM'!$A$2:$B$894,2,0)</f>
        <v xml:space="preserve">ATM Oficina Las Palmas de Herrera I </v>
      </c>
      <c r="H47" s="98" t="str">
        <f>VLOOKUP(E47,VIP!$A$2:$O16407,7,FALSE)</f>
        <v>Si</v>
      </c>
      <c r="I47" s="98" t="str">
        <f>VLOOKUP(E47,VIP!$A$2:$O8372,8,FALSE)</f>
        <v>Si</v>
      </c>
      <c r="J47" s="98" t="str">
        <f>VLOOKUP(E47,VIP!$A$2:$O8322,8,FALSE)</f>
        <v>Si</v>
      </c>
      <c r="K47" s="98" t="str">
        <f>VLOOKUP(E47,VIP!$A$2:$O11896,6,0)</f>
        <v>NO</v>
      </c>
      <c r="L47" s="105" t="s">
        <v>2466</v>
      </c>
      <c r="M47" s="104" t="s">
        <v>2473</v>
      </c>
      <c r="N47" s="103" t="s">
        <v>2481</v>
      </c>
      <c r="O47" s="122" t="s">
        <v>2482</v>
      </c>
      <c r="P47" s="128"/>
      <c r="Q47" s="104" t="s">
        <v>2466</v>
      </c>
    </row>
    <row r="48" spans="1:17" ht="18" customHeight="1" x14ac:dyDescent="0.3">
      <c r="A48" s="122" t="str">
        <f>VLOOKUP(E48,'LISTADO ATM'!$A$2:$C$895,3,0)</f>
        <v>DISTRITO NACIONAL</v>
      </c>
      <c r="B48" s="110">
        <v>335776979</v>
      </c>
      <c r="C48" s="102">
        <v>44228.099305555559</v>
      </c>
      <c r="D48" s="124" t="s">
        <v>2189</v>
      </c>
      <c r="E48" s="99">
        <v>560</v>
      </c>
      <c r="F48" s="84" t="str">
        <f>VLOOKUP(E48,VIP!$A$2:$O11504,2,0)</f>
        <v>DRBR229</v>
      </c>
      <c r="G48" s="98" t="str">
        <f>VLOOKUP(E48,'LISTADO ATM'!$A$2:$B$894,2,0)</f>
        <v xml:space="preserve">ATM Junta Central Electoral </v>
      </c>
      <c r="H48" s="98" t="str">
        <f>VLOOKUP(E48,VIP!$A$2:$O16424,7,FALSE)</f>
        <v>Si</v>
      </c>
      <c r="I48" s="98" t="str">
        <f>VLOOKUP(E48,VIP!$A$2:$O8389,8,FALSE)</f>
        <v>Si</v>
      </c>
      <c r="J48" s="98" t="str">
        <f>VLOOKUP(E48,VIP!$A$2:$O8339,8,FALSE)</f>
        <v>Si</v>
      </c>
      <c r="K48" s="98" t="str">
        <f>VLOOKUP(E48,VIP!$A$2:$O11913,6,0)</f>
        <v>SI</v>
      </c>
      <c r="L48" s="105" t="s">
        <v>2254</v>
      </c>
      <c r="M48" s="104" t="s">
        <v>2473</v>
      </c>
      <c r="N48" s="103" t="s">
        <v>2481</v>
      </c>
      <c r="O48" s="122" t="s">
        <v>2483</v>
      </c>
      <c r="P48" s="104"/>
      <c r="Q48" s="104" t="s">
        <v>2254</v>
      </c>
    </row>
    <row r="49" spans="1:17" ht="18" customHeight="1" x14ac:dyDescent="0.3">
      <c r="A49" s="122" t="str">
        <f>VLOOKUP(E49,'LISTADO ATM'!$A$2:$C$895,3,0)</f>
        <v>DISTRITO NACIONAL</v>
      </c>
      <c r="B49" s="127">
        <v>335776980</v>
      </c>
      <c r="C49" s="102">
        <v>44228.100694444445</v>
      </c>
      <c r="D49" s="122" t="s">
        <v>2189</v>
      </c>
      <c r="E49" s="99">
        <v>722</v>
      </c>
      <c r="F49" s="84" t="str">
        <f>VLOOKUP(E49,VIP!$A$2:$O11505,2,0)</f>
        <v>DRBR393</v>
      </c>
      <c r="G49" s="98" t="str">
        <f>VLOOKUP(E49,'LISTADO ATM'!$A$2:$B$894,2,0)</f>
        <v xml:space="preserve">ATM Oficina Charles de Gaulle III </v>
      </c>
      <c r="H49" s="98" t="str">
        <f>VLOOKUP(E49,VIP!$A$2:$O16425,7,FALSE)</f>
        <v>Si</v>
      </c>
      <c r="I49" s="98" t="str">
        <f>VLOOKUP(E49,VIP!$A$2:$O8390,8,FALSE)</f>
        <v>Si</v>
      </c>
      <c r="J49" s="98" t="str">
        <f>VLOOKUP(E49,VIP!$A$2:$O8340,8,FALSE)</f>
        <v>Si</v>
      </c>
      <c r="K49" s="98" t="str">
        <f>VLOOKUP(E49,VIP!$A$2:$O11914,6,0)</f>
        <v>SI</v>
      </c>
      <c r="L49" s="105" t="s">
        <v>2441</v>
      </c>
      <c r="M49" s="131" t="s">
        <v>2514</v>
      </c>
      <c r="N49" s="103" t="s">
        <v>2481</v>
      </c>
      <c r="O49" s="122" t="s">
        <v>2483</v>
      </c>
      <c r="P49" s="104"/>
      <c r="Q49" s="132">
        <v>44228.605555555558</v>
      </c>
    </row>
    <row r="50" spans="1:17" ht="17.399999999999999" x14ac:dyDescent="0.3">
      <c r="A50" s="122" t="str">
        <f>VLOOKUP(E50,'LISTADO ATM'!$A$2:$C$895,3,0)</f>
        <v>DISTRITO NACIONAL</v>
      </c>
      <c r="B50" s="110">
        <v>335776981</v>
      </c>
      <c r="C50" s="102">
        <v>44228.102777777778</v>
      </c>
      <c r="D50" s="122" t="s">
        <v>2189</v>
      </c>
      <c r="E50" s="99">
        <v>769</v>
      </c>
      <c r="F50" s="84" t="str">
        <f>VLOOKUP(E50,VIP!$A$2:$O11540,2,0)</f>
        <v>DRBR769</v>
      </c>
      <c r="G50" s="98" t="str">
        <f>VLOOKUP(E50,'LISTADO ATM'!$A$2:$B$894,2,0)</f>
        <v>ATM UNP Pablo Mella Morales</v>
      </c>
      <c r="H50" s="98" t="str">
        <f>VLOOKUP(E50,VIP!$A$2:$O16460,7,FALSE)</f>
        <v>Si</v>
      </c>
      <c r="I50" s="98" t="str">
        <f>VLOOKUP(E50,VIP!$A$2:$O8425,8,FALSE)</f>
        <v>Si</v>
      </c>
      <c r="J50" s="98" t="str">
        <f>VLOOKUP(E50,VIP!$A$2:$O8375,8,FALSE)</f>
        <v>Si</v>
      </c>
      <c r="K50" s="98" t="str">
        <f>VLOOKUP(E50,VIP!$A$2:$O11949,6,0)</f>
        <v>NO</v>
      </c>
      <c r="L50" s="105" t="s">
        <v>2463</v>
      </c>
      <c r="M50" s="104" t="s">
        <v>2473</v>
      </c>
      <c r="N50" s="103" t="s">
        <v>2481</v>
      </c>
      <c r="O50" s="122" t="s">
        <v>2483</v>
      </c>
      <c r="P50" s="120"/>
      <c r="Q50" s="104" t="s">
        <v>2463</v>
      </c>
    </row>
    <row r="51" spans="1:17" ht="18" customHeight="1" x14ac:dyDescent="0.3">
      <c r="A51" s="122" t="str">
        <f>VLOOKUP(E51,'LISTADO ATM'!$A$2:$C$895,3,0)</f>
        <v>DISTRITO NACIONAL</v>
      </c>
      <c r="B51" s="110">
        <v>335776982</v>
      </c>
      <c r="C51" s="102">
        <v>44228.104166666664</v>
      </c>
      <c r="D51" s="122" t="s">
        <v>2477</v>
      </c>
      <c r="E51" s="99">
        <v>813</v>
      </c>
      <c r="F51" s="84" t="str">
        <f>VLOOKUP(E51,VIP!$A$2:$O11496,2,0)</f>
        <v>DRBR815</v>
      </c>
      <c r="G51" s="98" t="str">
        <f>VLOOKUP(E51,'LISTADO ATM'!$A$2:$B$894,2,0)</f>
        <v>ATM Occidental Mall</v>
      </c>
      <c r="H51" s="98" t="str">
        <f>VLOOKUP(E51,VIP!$A$2:$O16416,7,FALSE)</f>
        <v>Si</v>
      </c>
      <c r="I51" s="98" t="str">
        <f>VLOOKUP(E51,VIP!$A$2:$O8381,8,FALSE)</f>
        <v>Si</v>
      </c>
      <c r="J51" s="98" t="str">
        <f>VLOOKUP(E51,VIP!$A$2:$O8331,8,FALSE)</f>
        <v>Si</v>
      </c>
      <c r="K51" s="98" t="str">
        <f>VLOOKUP(E51,VIP!$A$2:$O11905,6,0)</f>
        <v>NO</v>
      </c>
      <c r="L51" s="105" t="s">
        <v>2430</v>
      </c>
      <c r="M51" s="104" t="s">
        <v>2473</v>
      </c>
      <c r="N51" s="103" t="s">
        <v>2481</v>
      </c>
      <c r="O51" s="122" t="s">
        <v>2482</v>
      </c>
      <c r="P51" s="128"/>
      <c r="Q51" s="104" t="s">
        <v>2430</v>
      </c>
    </row>
    <row r="52" spans="1:17" ht="18" customHeight="1" x14ac:dyDescent="0.3">
      <c r="A52" s="122" t="str">
        <f>VLOOKUP(E52,'LISTADO ATM'!$A$2:$C$895,3,0)</f>
        <v>NORTE</v>
      </c>
      <c r="B52" s="110">
        <v>335776983</v>
      </c>
      <c r="C52" s="102">
        <v>44228.106249999997</v>
      </c>
      <c r="D52" s="124" t="s">
        <v>2190</v>
      </c>
      <c r="E52" s="99">
        <v>853</v>
      </c>
      <c r="F52" s="84" t="str">
        <f>VLOOKUP(E52,VIP!$A$2:$O11509,2,0)</f>
        <v>DRBR853</v>
      </c>
      <c r="G52" s="98" t="str">
        <f>VLOOKUP(E52,'LISTADO ATM'!$A$2:$B$894,2,0)</f>
        <v xml:space="preserve">ATM Inversiones JF Group (Shell Canabacoa) </v>
      </c>
      <c r="H52" s="98" t="str">
        <f>VLOOKUP(E52,VIP!$A$2:$O16429,7,FALSE)</f>
        <v>Si</v>
      </c>
      <c r="I52" s="98" t="str">
        <f>VLOOKUP(E52,VIP!$A$2:$O8394,8,FALSE)</f>
        <v>Si</v>
      </c>
      <c r="J52" s="98" t="str">
        <f>VLOOKUP(E52,VIP!$A$2:$O8344,8,FALSE)</f>
        <v>Si</v>
      </c>
      <c r="K52" s="98" t="str">
        <f>VLOOKUP(E52,VIP!$A$2:$O11918,6,0)</f>
        <v>NO</v>
      </c>
      <c r="L52" s="105" t="s">
        <v>2254</v>
      </c>
      <c r="M52" s="104" t="s">
        <v>2473</v>
      </c>
      <c r="N52" s="103" t="s">
        <v>2481</v>
      </c>
      <c r="O52" s="122" t="s">
        <v>2490</v>
      </c>
      <c r="P52" s="128"/>
      <c r="Q52" s="104" t="s">
        <v>2254</v>
      </c>
    </row>
    <row r="53" spans="1:17" ht="17.399999999999999" x14ac:dyDescent="0.3">
      <c r="A53" s="122" t="str">
        <f>VLOOKUP(E53,'LISTADO ATM'!$A$2:$C$895,3,0)</f>
        <v>NORTE</v>
      </c>
      <c r="B53" s="110">
        <v>335776984</v>
      </c>
      <c r="C53" s="102">
        <v>44228.111111111109</v>
      </c>
      <c r="D53" s="124" t="s">
        <v>2494</v>
      </c>
      <c r="E53" s="99">
        <v>774</v>
      </c>
      <c r="F53" s="84" t="str">
        <f>VLOOKUP(E53,VIP!$A$2:$O11488,2,0)</f>
        <v>DRBR061</v>
      </c>
      <c r="G53" s="98" t="str">
        <f>VLOOKUP(E53,'LISTADO ATM'!$A$2:$B$894,2,0)</f>
        <v xml:space="preserve">ATM Oficina Montecristi </v>
      </c>
      <c r="H53" s="98" t="str">
        <f>VLOOKUP(E53,VIP!$A$2:$O16408,7,FALSE)</f>
        <v>Si</v>
      </c>
      <c r="I53" s="98" t="str">
        <f>VLOOKUP(E53,VIP!$A$2:$O8373,8,FALSE)</f>
        <v>Si</v>
      </c>
      <c r="J53" s="98" t="str">
        <f>VLOOKUP(E53,VIP!$A$2:$O8323,8,FALSE)</f>
        <v>Si</v>
      </c>
      <c r="K53" s="98" t="str">
        <f>VLOOKUP(E53,VIP!$A$2:$O11897,6,0)</f>
        <v>NO</v>
      </c>
      <c r="L53" s="105" t="s">
        <v>2430</v>
      </c>
      <c r="M53" s="131" t="s">
        <v>2514</v>
      </c>
      <c r="N53" s="103" t="s">
        <v>2481</v>
      </c>
      <c r="O53" s="122" t="s">
        <v>2495</v>
      </c>
      <c r="P53" s="130"/>
      <c r="Q53" s="132">
        <v>44228.645833333336</v>
      </c>
    </row>
    <row r="54" spans="1:17" ht="17.399999999999999" x14ac:dyDescent="0.3">
      <c r="A54" s="122" t="str">
        <f>VLOOKUP(E54,'LISTADO ATM'!$A$2:$C$895,3,0)</f>
        <v>DISTRITO NACIONAL</v>
      </c>
      <c r="B54" s="110">
        <v>335776985</v>
      </c>
      <c r="C54" s="102">
        <v>44228.116666666669</v>
      </c>
      <c r="D54" s="122" t="s">
        <v>2477</v>
      </c>
      <c r="E54" s="99">
        <v>23</v>
      </c>
      <c r="F54" s="84" t="str">
        <f>VLOOKUP(E54,VIP!$A$2:$O11485,2,0)</f>
        <v>DRBR023</v>
      </c>
      <c r="G54" s="98" t="str">
        <f>VLOOKUP(E54,'LISTADO ATM'!$A$2:$B$894,2,0)</f>
        <v xml:space="preserve">ATM Oficina México </v>
      </c>
      <c r="H54" s="98" t="str">
        <f>VLOOKUP(E54,VIP!$A$2:$O16405,7,FALSE)</f>
        <v>Si</v>
      </c>
      <c r="I54" s="98" t="str">
        <f>VLOOKUP(E54,VIP!$A$2:$O8370,8,FALSE)</f>
        <v>Si</v>
      </c>
      <c r="J54" s="98" t="str">
        <f>VLOOKUP(E54,VIP!$A$2:$O8320,8,FALSE)</f>
        <v>Si</v>
      </c>
      <c r="K54" s="98" t="str">
        <f>VLOOKUP(E54,VIP!$A$2:$O11894,6,0)</f>
        <v>NO</v>
      </c>
      <c r="L54" s="105" t="s">
        <v>2430</v>
      </c>
      <c r="M54" s="131" t="s">
        <v>2514</v>
      </c>
      <c r="N54" s="103" t="s">
        <v>2481</v>
      </c>
      <c r="O54" s="122" t="s">
        <v>2482</v>
      </c>
      <c r="P54" s="128"/>
      <c r="Q54" s="132">
        <v>44228.645833333336</v>
      </c>
    </row>
    <row r="55" spans="1:17" ht="17.399999999999999" x14ac:dyDescent="0.3">
      <c r="A55" s="122" t="str">
        <f>VLOOKUP(E55,'LISTADO ATM'!$A$2:$C$895,3,0)</f>
        <v>DISTRITO NACIONAL</v>
      </c>
      <c r="B55" s="110">
        <v>335776986</v>
      </c>
      <c r="C55" s="102">
        <v>44228.118750000001</v>
      </c>
      <c r="D55" s="124" t="s">
        <v>2477</v>
      </c>
      <c r="E55" s="99">
        <v>85</v>
      </c>
      <c r="F55" s="84" t="str">
        <f>VLOOKUP(E55,VIP!$A$2:$O11481,2,0)</f>
        <v>DRBR085</v>
      </c>
      <c r="G55" s="98" t="str">
        <f>VLOOKUP(E55,'LISTADO ATM'!$A$2:$B$894,2,0)</f>
        <v xml:space="preserve">ATM Oficina San Isidro (Fuerza Aérea) </v>
      </c>
      <c r="H55" s="98" t="str">
        <f>VLOOKUP(E55,VIP!$A$2:$O16401,7,FALSE)</f>
        <v>Si</v>
      </c>
      <c r="I55" s="98" t="str">
        <f>VLOOKUP(E55,VIP!$A$2:$O8366,8,FALSE)</f>
        <v>Si</v>
      </c>
      <c r="J55" s="98" t="str">
        <f>VLOOKUP(E55,VIP!$A$2:$O8316,8,FALSE)</f>
        <v>Si</v>
      </c>
      <c r="K55" s="98" t="str">
        <f>VLOOKUP(E55,VIP!$A$2:$O11890,6,0)</f>
        <v>NO</v>
      </c>
      <c r="L55" s="105" t="s">
        <v>2430</v>
      </c>
      <c r="M55" s="104" t="s">
        <v>2473</v>
      </c>
      <c r="N55" s="103" t="s">
        <v>2481</v>
      </c>
      <c r="O55" s="122" t="s">
        <v>2482</v>
      </c>
      <c r="P55" s="128"/>
      <c r="Q55" s="104" t="s">
        <v>2430</v>
      </c>
    </row>
    <row r="56" spans="1:17" ht="18" customHeight="1" x14ac:dyDescent="0.3">
      <c r="A56" s="122" t="str">
        <f>VLOOKUP(E56,'LISTADO ATM'!$A$2:$C$895,3,0)</f>
        <v>NORTE</v>
      </c>
      <c r="B56" s="110">
        <v>335776987</v>
      </c>
      <c r="C56" s="102">
        <v>44228.120138888888</v>
      </c>
      <c r="D56" s="122" t="s">
        <v>2498</v>
      </c>
      <c r="E56" s="99">
        <v>88</v>
      </c>
      <c r="F56" s="84" t="str">
        <f>VLOOKUP(E56,VIP!$A$2:$O11494,2,0)</f>
        <v>DRBR088</v>
      </c>
      <c r="G56" s="98" t="str">
        <f>VLOOKUP(E56,'LISTADO ATM'!$A$2:$B$894,2,0)</f>
        <v xml:space="preserve">ATM S/M La Fuente (Santiago) </v>
      </c>
      <c r="H56" s="98" t="str">
        <f>VLOOKUP(E56,VIP!$A$2:$O16414,7,FALSE)</f>
        <v>Si</v>
      </c>
      <c r="I56" s="98" t="str">
        <f>VLOOKUP(E56,VIP!$A$2:$O8379,8,FALSE)</f>
        <v>Si</v>
      </c>
      <c r="J56" s="98" t="str">
        <f>VLOOKUP(E56,VIP!$A$2:$O8329,8,FALSE)</f>
        <v>Si</v>
      </c>
      <c r="K56" s="98" t="str">
        <f>VLOOKUP(E56,VIP!$A$2:$O11903,6,0)</f>
        <v>NO</v>
      </c>
      <c r="L56" s="105" t="s">
        <v>2430</v>
      </c>
      <c r="M56" s="104" t="s">
        <v>2473</v>
      </c>
      <c r="N56" s="103" t="s">
        <v>2481</v>
      </c>
      <c r="O56" s="122" t="s">
        <v>2499</v>
      </c>
      <c r="P56" s="128"/>
      <c r="Q56" s="104" t="s">
        <v>2430</v>
      </c>
    </row>
    <row r="57" spans="1:17" ht="17.399999999999999" x14ac:dyDescent="0.3">
      <c r="A57" s="122" t="str">
        <f>VLOOKUP(E57,'LISTADO ATM'!$A$2:$C$895,3,0)</f>
        <v>ESTE</v>
      </c>
      <c r="B57" s="110">
        <v>335776988</v>
      </c>
      <c r="C57" s="102">
        <v>44228.122916666667</v>
      </c>
      <c r="D57" s="122" t="s">
        <v>2477</v>
      </c>
      <c r="E57" s="99">
        <v>111</v>
      </c>
      <c r="F57" s="84" t="str">
        <f>VLOOKUP(E57,VIP!$A$2:$O11504,2,0)</f>
        <v>DRBR111</v>
      </c>
      <c r="G57" s="98" t="str">
        <f>VLOOKUP(E57,'LISTADO ATM'!$A$2:$B$894,2,0)</f>
        <v xml:space="preserve">ATM Oficina San Pedro </v>
      </c>
      <c r="H57" s="98" t="str">
        <f>VLOOKUP(E57,VIP!$A$2:$O16424,7,FALSE)</f>
        <v>Si</v>
      </c>
      <c r="I57" s="98" t="str">
        <f>VLOOKUP(E57,VIP!$A$2:$O8389,8,FALSE)</f>
        <v>Si</v>
      </c>
      <c r="J57" s="98" t="str">
        <f>VLOOKUP(E57,VIP!$A$2:$O8339,8,FALSE)</f>
        <v>Si</v>
      </c>
      <c r="K57" s="98" t="str">
        <f>VLOOKUP(E57,VIP!$A$2:$O11913,6,0)</f>
        <v>SI</v>
      </c>
      <c r="L57" s="105" t="s">
        <v>2466</v>
      </c>
      <c r="M57" s="131" t="s">
        <v>2514</v>
      </c>
      <c r="N57" s="103" t="s">
        <v>2481</v>
      </c>
      <c r="O57" s="122" t="s">
        <v>2482</v>
      </c>
      <c r="P57" s="128"/>
      <c r="Q57" s="132">
        <v>44228.645833333336</v>
      </c>
    </row>
    <row r="58" spans="1:17" ht="18" customHeight="1" x14ac:dyDescent="0.3">
      <c r="A58" s="122" t="str">
        <f>VLOOKUP(E58,'LISTADO ATM'!$A$2:$C$895,3,0)</f>
        <v>NORTE</v>
      </c>
      <c r="B58" s="110">
        <v>335776989</v>
      </c>
      <c r="C58" s="102">
        <v>44228.125</v>
      </c>
      <c r="D58" s="122" t="s">
        <v>2494</v>
      </c>
      <c r="E58" s="99">
        <v>119</v>
      </c>
      <c r="F58" s="84" t="str">
        <f>VLOOKUP(E58,VIP!$A$2:$O11490,2,0)</f>
        <v>DRBR119</v>
      </c>
      <c r="G58" s="98" t="str">
        <f>VLOOKUP(E58,'LISTADO ATM'!$A$2:$B$894,2,0)</f>
        <v>ATM Oficina La Barranquita</v>
      </c>
      <c r="H58" s="98" t="str">
        <f>VLOOKUP(E58,VIP!$A$2:$O16410,7,FALSE)</f>
        <v>N/A</v>
      </c>
      <c r="I58" s="98" t="str">
        <f>VLOOKUP(E58,VIP!$A$2:$O8375,8,FALSE)</f>
        <v>N/A</v>
      </c>
      <c r="J58" s="98" t="str">
        <f>VLOOKUP(E58,VIP!$A$2:$O8325,8,FALSE)</f>
        <v>N/A</v>
      </c>
      <c r="K58" s="98" t="str">
        <f>VLOOKUP(E58,VIP!$A$2:$O11899,6,0)</f>
        <v>N/A</v>
      </c>
      <c r="L58" s="105" t="s">
        <v>2430</v>
      </c>
      <c r="M58" s="131" t="s">
        <v>2514</v>
      </c>
      <c r="N58" s="103" t="s">
        <v>2481</v>
      </c>
      <c r="O58" s="122" t="s">
        <v>2495</v>
      </c>
      <c r="P58" s="128"/>
      <c r="Q58" s="132">
        <v>44228.645833333336</v>
      </c>
    </row>
    <row r="59" spans="1:17" ht="17.399999999999999" x14ac:dyDescent="0.3">
      <c r="A59" s="122" t="str">
        <f>VLOOKUP(E59,'LISTADO ATM'!$A$2:$C$895,3,0)</f>
        <v>DISTRITO NACIONAL</v>
      </c>
      <c r="B59" s="110">
        <v>335776990</v>
      </c>
      <c r="C59" s="102">
        <v>44228.126388888886</v>
      </c>
      <c r="D59" s="122" t="s">
        <v>2477</v>
      </c>
      <c r="E59" s="99">
        <v>325</v>
      </c>
      <c r="F59" s="84" t="str">
        <f>VLOOKUP(E59,VIP!$A$2:$O11492,2,0)</f>
        <v>DRBR325</v>
      </c>
      <c r="G59" s="98" t="str">
        <f>VLOOKUP(E59,'LISTADO ATM'!$A$2:$B$894,2,0)</f>
        <v>ATM Casa Edwin</v>
      </c>
      <c r="H59" s="98" t="str">
        <f>VLOOKUP(E59,VIP!$A$2:$O16412,7,FALSE)</f>
        <v>Si</v>
      </c>
      <c r="I59" s="98" t="str">
        <f>VLOOKUP(E59,VIP!$A$2:$O8377,8,FALSE)</f>
        <v>Si</v>
      </c>
      <c r="J59" s="98" t="str">
        <f>VLOOKUP(E59,VIP!$A$2:$O8327,8,FALSE)</f>
        <v>Si</v>
      </c>
      <c r="K59" s="98" t="str">
        <f>VLOOKUP(E59,VIP!$A$2:$O11901,6,0)</f>
        <v>NO</v>
      </c>
      <c r="L59" s="105" t="s">
        <v>2430</v>
      </c>
      <c r="M59" s="131" t="s">
        <v>2514</v>
      </c>
      <c r="N59" s="103" t="s">
        <v>2481</v>
      </c>
      <c r="O59" s="128" t="s">
        <v>2482</v>
      </c>
      <c r="P59" s="128"/>
      <c r="Q59" s="132">
        <v>44228.645833333336</v>
      </c>
    </row>
    <row r="60" spans="1:17" ht="17.399999999999999" x14ac:dyDescent="0.3">
      <c r="A60" s="122" t="str">
        <f>VLOOKUP(E60,'LISTADO ATM'!$A$2:$C$895,3,0)</f>
        <v>NORTE</v>
      </c>
      <c r="B60" s="110">
        <v>335776991</v>
      </c>
      <c r="C60" s="102">
        <v>44228.12777777778</v>
      </c>
      <c r="D60" s="122" t="s">
        <v>2498</v>
      </c>
      <c r="E60" s="99">
        <v>136</v>
      </c>
      <c r="F60" s="84" t="str">
        <f>VLOOKUP(E60,VIP!$A$2:$O11498,2,0)</f>
        <v>DRBR136</v>
      </c>
      <c r="G60" s="98" t="str">
        <f>VLOOKUP(E60,'LISTADO ATM'!$A$2:$B$894,2,0)</f>
        <v>ATM S/M Xtra (Santiago)</v>
      </c>
      <c r="H60" s="98" t="str">
        <f>VLOOKUP(E60,VIP!$A$2:$O16418,7,FALSE)</f>
        <v>Si</v>
      </c>
      <c r="I60" s="98" t="str">
        <f>VLOOKUP(E60,VIP!$A$2:$O8383,8,FALSE)</f>
        <v>Si</v>
      </c>
      <c r="J60" s="98" t="str">
        <f>VLOOKUP(E60,VIP!$A$2:$O8333,8,FALSE)</f>
        <v>Si</v>
      </c>
      <c r="K60" s="98" t="str">
        <f>VLOOKUP(E60,VIP!$A$2:$O11907,6,0)</f>
        <v>NO</v>
      </c>
      <c r="L60" s="105" t="s">
        <v>2430</v>
      </c>
      <c r="M60" s="131" t="s">
        <v>2514</v>
      </c>
      <c r="N60" s="103" t="s">
        <v>2481</v>
      </c>
      <c r="O60" s="122" t="s">
        <v>2499</v>
      </c>
      <c r="P60" s="128"/>
      <c r="Q60" s="132">
        <v>44228.645833333336</v>
      </c>
    </row>
    <row r="61" spans="1:17" ht="17.399999999999999" x14ac:dyDescent="0.3">
      <c r="A61" s="122" t="str">
        <f>VLOOKUP(E61,'LISTADO ATM'!$A$2:$C$895,3,0)</f>
        <v>NORTE</v>
      </c>
      <c r="B61" s="110">
        <v>335776992</v>
      </c>
      <c r="C61" s="102">
        <v>44228.129166666666</v>
      </c>
      <c r="D61" s="122" t="s">
        <v>2494</v>
      </c>
      <c r="E61" s="99">
        <v>144</v>
      </c>
      <c r="F61" s="84" t="str">
        <f>VLOOKUP(E61,VIP!$A$2:$O11510,2,0)</f>
        <v>DRBR144</v>
      </c>
      <c r="G61" s="98" t="str">
        <f>VLOOKUP(E61,'LISTADO ATM'!$A$2:$B$894,2,0)</f>
        <v xml:space="preserve">ATM Oficina Villa Altagracia </v>
      </c>
      <c r="H61" s="98" t="str">
        <f>VLOOKUP(E61,VIP!$A$2:$O16430,7,FALSE)</f>
        <v>Si</v>
      </c>
      <c r="I61" s="98" t="str">
        <f>VLOOKUP(E61,VIP!$A$2:$O8395,8,FALSE)</f>
        <v>Si</v>
      </c>
      <c r="J61" s="98" t="str">
        <f>VLOOKUP(E61,VIP!$A$2:$O8345,8,FALSE)</f>
        <v>Si</v>
      </c>
      <c r="K61" s="98" t="str">
        <f>VLOOKUP(E61,VIP!$A$2:$O11919,6,0)</f>
        <v>SI</v>
      </c>
      <c r="L61" s="105" t="s">
        <v>2430</v>
      </c>
      <c r="M61" s="131" t="s">
        <v>2514</v>
      </c>
      <c r="N61" s="103" t="s">
        <v>2481</v>
      </c>
      <c r="O61" s="122" t="s">
        <v>2495</v>
      </c>
      <c r="P61" s="128"/>
      <c r="Q61" s="132">
        <v>44228.645833333336</v>
      </c>
    </row>
    <row r="62" spans="1:17" ht="18" customHeight="1" x14ac:dyDescent="0.3">
      <c r="A62" s="122" t="str">
        <f>VLOOKUP(E62,'LISTADO ATM'!$A$2:$C$895,3,0)</f>
        <v>DISTRITO NACIONAL</v>
      </c>
      <c r="B62" s="110">
        <v>335776993</v>
      </c>
      <c r="C62" s="102">
        <v>44228.131249999999</v>
      </c>
      <c r="D62" s="122" t="s">
        <v>2477</v>
      </c>
      <c r="E62" s="99">
        <v>183</v>
      </c>
      <c r="F62" s="84" t="str">
        <f>VLOOKUP(E62,VIP!$A$2:$O11478,2,0)</f>
        <v>DRBR183</v>
      </c>
      <c r="G62" s="98" t="str">
        <f>VLOOKUP(E62,'LISTADO ATM'!$A$2:$B$894,2,0)</f>
        <v>ATM Estación Nativa Km. 22 Aut. Duarte.</v>
      </c>
      <c r="H62" s="98" t="str">
        <f>VLOOKUP(E62,VIP!$A$2:$O16398,7,FALSE)</f>
        <v>N/A</v>
      </c>
      <c r="I62" s="98" t="str">
        <f>VLOOKUP(E62,VIP!$A$2:$O8363,8,FALSE)</f>
        <v>N/A</v>
      </c>
      <c r="J62" s="98" t="str">
        <f>VLOOKUP(E62,VIP!$A$2:$O8313,8,FALSE)</f>
        <v>N/A</v>
      </c>
      <c r="K62" s="98" t="str">
        <f>VLOOKUP(E62,VIP!$A$2:$O11887,6,0)</f>
        <v>N/A</v>
      </c>
      <c r="L62" s="105" t="s">
        <v>2430</v>
      </c>
      <c r="M62" s="104" t="s">
        <v>2473</v>
      </c>
      <c r="N62" s="103" t="s">
        <v>2481</v>
      </c>
      <c r="O62" s="122" t="s">
        <v>2482</v>
      </c>
      <c r="P62" s="130"/>
      <c r="Q62" s="104" t="s">
        <v>2430</v>
      </c>
    </row>
    <row r="63" spans="1:17" ht="17.399999999999999" x14ac:dyDescent="0.3">
      <c r="A63" s="122" t="str">
        <f>VLOOKUP(E63,'LISTADO ATM'!$A$2:$C$895,3,0)</f>
        <v>DISTRITO NACIONAL</v>
      </c>
      <c r="B63" s="110">
        <v>335776994</v>
      </c>
      <c r="C63" s="102">
        <v>44228.133333333331</v>
      </c>
      <c r="D63" s="122" t="s">
        <v>2494</v>
      </c>
      <c r="E63" s="99">
        <v>231</v>
      </c>
      <c r="F63" s="84" t="str">
        <f>VLOOKUP(E63,VIP!$A$2:$O11516,2,0)</f>
        <v>DRBR231</v>
      </c>
      <c r="G63" s="98" t="str">
        <f>VLOOKUP(E63,'LISTADO ATM'!$A$2:$B$894,2,0)</f>
        <v xml:space="preserve">ATM Oficina Zona Oriental </v>
      </c>
      <c r="H63" s="98" t="str">
        <f>VLOOKUP(E63,VIP!$A$2:$O16436,7,FALSE)</f>
        <v>Si</v>
      </c>
      <c r="I63" s="98" t="str">
        <f>VLOOKUP(E63,VIP!$A$2:$O8401,8,FALSE)</f>
        <v>Si</v>
      </c>
      <c r="J63" s="98" t="str">
        <f>VLOOKUP(E63,VIP!$A$2:$O8351,8,FALSE)</f>
        <v>Si</v>
      </c>
      <c r="K63" s="98" t="str">
        <f>VLOOKUP(E63,VIP!$A$2:$O11925,6,0)</f>
        <v>SI</v>
      </c>
      <c r="L63" s="105" t="s">
        <v>2430</v>
      </c>
      <c r="M63" s="104" t="s">
        <v>2473</v>
      </c>
      <c r="N63" s="103" t="s">
        <v>2481</v>
      </c>
      <c r="O63" s="122" t="s">
        <v>2495</v>
      </c>
      <c r="P63" s="130"/>
      <c r="Q63" s="104" t="s">
        <v>2430</v>
      </c>
    </row>
    <row r="64" spans="1:17" ht="18" customHeight="1" x14ac:dyDescent="0.3">
      <c r="A64" s="122" t="str">
        <f>VLOOKUP(E64,'LISTADO ATM'!$A$2:$C$895,3,0)</f>
        <v>SUR</v>
      </c>
      <c r="B64" s="110">
        <v>335776995</v>
      </c>
      <c r="C64" s="102">
        <v>44228.134722222225</v>
      </c>
      <c r="D64" s="122" t="s">
        <v>2477</v>
      </c>
      <c r="E64" s="99">
        <v>249</v>
      </c>
      <c r="F64" s="84" t="str">
        <f>VLOOKUP(E64,VIP!$A$2:$O11482,2,0)</f>
        <v>DRBR249</v>
      </c>
      <c r="G64" s="98" t="str">
        <f>VLOOKUP(E64,'LISTADO ATM'!$A$2:$B$894,2,0)</f>
        <v xml:space="preserve">ATM Banco Agrícola Neiba </v>
      </c>
      <c r="H64" s="98" t="str">
        <f>VLOOKUP(E64,VIP!$A$2:$O16402,7,FALSE)</f>
        <v>Si</v>
      </c>
      <c r="I64" s="98" t="str">
        <f>VLOOKUP(E64,VIP!$A$2:$O8367,8,FALSE)</f>
        <v>Si</v>
      </c>
      <c r="J64" s="98" t="str">
        <f>VLOOKUP(E64,VIP!$A$2:$O8317,8,FALSE)</f>
        <v>Si</v>
      </c>
      <c r="K64" s="98" t="str">
        <f>VLOOKUP(E64,VIP!$A$2:$O11891,6,0)</f>
        <v>NO</v>
      </c>
      <c r="L64" s="105" t="s">
        <v>2430</v>
      </c>
      <c r="M64" s="131" t="s">
        <v>2514</v>
      </c>
      <c r="N64" s="103" t="s">
        <v>2481</v>
      </c>
      <c r="O64" s="122" t="s">
        <v>2482</v>
      </c>
      <c r="P64" s="128"/>
      <c r="Q64" s="132">
        <v>44228.645833333336</v>
      </c>
    </row>
    <row r="65" spans="1:17" ht="17.399999999999999" x14ac:dyDescent="0.3">
      <c r="A65" s="122" t="str">
        <f>VLOOKUP(E65,'LISTADO ATM'!$A$2:$C$895,3,0)</f>
        <v>NORTE</v>
      </c>
      <c r="B65" s="110">
        <v>335776996</v>
      </c>
      <c r="C65" s="102">
        <v>44228.136805555558</v>
      </c>
      <c r="D65" s="122" t="s">
        <v>2498</v>
      </c>
      <c r="E65" s="99">
        <v>291</v>
      </c>
      <c r="F65" s="84" t="str">
        <f>VLOOKUP(E65,VIP!$A$2:$O11479,2,0)</f>
        <v>DRBR291</v>
      </c>
      <c r="G65" s="98" t="str">
        <f>VLOOKUP(E65,'LISTADO ATM'!$A$2:$B$894,2,0)</f>
        <v xml:space="preserve">ATM S/M Jumbo Las Colinas </v>
      </c>
      <c r="H65" s="98" t="str">
        <f>VLOOKUP(E65,VIP!$A$2:$O16399,7,FALSE)</f>
        <v>Si</v>
      </c>
      <c r="I65" s="98" t="str">
        <f>VLOOKUP(E65,VIP!$A$2:$O8364,8,FALSE)</f>
        <v>Si</v>
      </c>
      <c r="J65" s="98" t="str">
        <f>VLOOKUP(E65,VIP!$A$2:$O8314,8,FALSE)</f>
        <v>Si</v>
      </c>
      <c r="K65" s="98" t="str">
        <f>VLOOKUP(E65,VIP!$A$2:$O11888,6,0)</f>
        <v>NO</v>
      </c>
      <c r="L65" s="105" t="s">
        <v>2430</v>
      </c>
      <c r="M65" s="131" t="s">
        <v>2514</v>
      </c>
      <c r="N65" s="103" t="s">
        <v>2481</v>
      </c>
      <c r="O65" s="122" t="s">
        <v>2499</v>
      </c>
      <c r="P65" s="128"/>
      <c r="Q65" s="132">
        <v>44228.645833333336</v>
      </c>
    </row>
    <row r="66" spans="1:17" ht="18" customHeight="1" x14ac:dyDescent="0.3">
      <c r="A66" s="122" t="str">
        <f>VLOOKUP(E66,'LISTADO ATM'!$A$2:$C$895,3,0)</f>
        <v>ESTE</v>
      </c>
      <c r="B66" s="110">
        <v>335776997</v>
      </c>
      <c r="C66" s="102">
        <v>44228.13958333333</v>
      </c>
      <c r="D66" s="122" t="s">
        <v>2477</v>
      </c>
      <c r="E66" s="99">
        <v>345</v>
      </c>
      <c r="F66" s="84" t="e">
        <f>VLOOKUP(E66,VIP!$A$2:$O11495,2,0)</f>
        <v>#N/A</v>
      </c>
      <c r="G66" s="98" t="str">
        <f>VLOOKUP(E66,'LISTADO ATM'!$A$2:$B$894,2,0)</f>
        <v>ATM Oficina Yamasá  II</v>
      </c>
      <c r="H66" s="98" t="e">
        <f>VLOOKUP(E66,VIP!$A$2:$O16415,7,FALSE)</f>
        <v>#N/A</v>
      </c>
      <c r="I66" s="98" t="e">
        <f>VLOOKUP(E66,VIP!$A$2:$O8380,8,FALSE)</f>
        <v>#N/A</v>
      </c>
      <c r="J66" s="98" t="e">
        <f>VLOOKUP(E66,VIP!$A$2:$O8330,8,FALSE)</f>
        <v>#N/A</v>
      </c>
      <c r="K66" s="98" t="e">
        <f>VLOOKUP(E66,VIP!$A$2:$O11904,6,0)</f>
        <v>#N/A</v>
      </c>
      <c r="L66" s="105" t="s">
        <v>2430</v>
      </c>
      <c r="M66" s="131" t="s">
        <v>2514</v>
      </c>
      <c r="N66" s="103" t="s">
        <v>2481</v>
      </c>
      <c r="O66" s="122" t="s">
        <v>2482</v>
      </c>
      <c r="P66" s="128"/>
      <c r="Q66" s="132">
        <v>44228.645833333336</v>
      </c>
    </row>
    <row r="67" spans="1:17" ht="18" customHeight="1" x14ac:dyDescent="0.3">
      <c r="A67" s="122" t="str">
        <f>VLOOKUP(E67,'LISTADO ATM'!$A$2:$C$895,3,0)</f>
        <v>DISTRITO NACIONAL</v>
      </c>
      <c r="B67" s="110">
        <v>335776998</v>
      </c>
      <c r="C67" s="102">
        <v>44228.14166666667</v>
      </c>
      <c r="D67" s="122" t="s">
        <v>2477</v>
      </c>
      <c r="E67" s="99">
        <v>347</v>
      </c>
      <c r="F67" s="84" t="str">
        <f>VLOOKUP(E67,VIP!$A$2:$O11480,2,0)</f>
        <v>DRBR347</v>
      </c>
      <c r="G67" s="98" t="str">
        <f>VLOOKUP(E67,'LISTADO ATM'!$A$2:$B$894,2,0)</f>
        <v>ATM Patio de Colombia</v>
      </c>
      <c r="H67" s="98" t="str">
        <f>VLOOKUP(E67,VIP!$A$2:$O16400,7,FALSE)</f>
        <v>N/A</v>
      </c>
      <c r="I67" s="98" t="str">
        <f>VLOOKUP(E67,VIP!$A$2:$O8365,8,FALSE)</f>
        <v>N/A</v>
      </c>
      <c r="J67" s="98" t="str">
        <f>VLOOKUP(E67,VIP!$A$2:$O8315,8,FALSE)</f>
        <v>N/A</v>
      </c>
      <c r="K67" s="98" t="str">
        <f>VLOOKUP(E67,VIP!$A$2:$O11889,6,0)</f>
        <v>N/A</v>
      </c>
      <c r="L67" s="105" t="s">
        <v>2430</v>
      </c>
      <c r="M67" s="104" t="s">
        <v>2473</v>
      </c>
      <c r="N67" s="103" t="s">
        <v>2481</v>
      </c>
      <c r="O67" s="122" t="s">
        <v>2482</v>
      </c>
      <c r="P67" s="128"/>
      <c r="Q67" s="104" t="s">
        <v>2430</v>
      </c>
    </row>
    <row r="68" spans="1:17" ht="17.399999999999999" x14ac:dyDescent="0.3">
      <c r="A68" s="122" t="str">
        <f>VLOOKUP(E68,'LISTADO ATM'!$A$2:$C$895,3,0)</f>
        <v>DISTRITO NACIONAL</v>
      </c>
      <c r="B68" s="110">
        <v>335776999</v>
      </c>
      <c r="C68" s="102">
        <v>44228.143055555556</v>
      </c>
      <c r="D68" s="122" t="s">
        <v>2477</v>
      </c>
      <c r="E68" s="99">
        <v>377</v>
      </c>
      <c r="F68" s="84" t="str">
        <f>VLOOKUP(E68,VIP!$A$2:$O11475,2,0)</f>
        <v>DRBR377</v>
      </c>
      <c r="G68" s="98" t="str">
        <f>VLOOKUP(E68,'LISTADO ATM'!$A$2:$B$894,2,0)</f>
        <v>ATM Estación del Metro Eduardo Brito</v>
      </c>
      <c r="H68" s="98" t="str">
        <f>VLOOKUP(E68,VIP!$A$2:$O16395,7,FALSE)</f>
        <v>Si</v>
      </c>
      <c r="I68" s="98" t="str">
        <f>VLOOKUP(E68,VIP!$A$2:$O8360,8,FALSE)</f>
        <v>Si</v>
      </c>
      <c r="J68" s="98" t="str">
        <f>VLOOKUP(E68,VIP!$A$2:$O8310,8,FALSE)</f>
        <v>Si</v>
      </c>
      <c r="K68" s="98" t="str">
        <f>VLOOKUP(E68,VIP!$A$2:$O11884,6,0)</f>
        <v>NO</v>
      </c>
      <c r="L68" s="105" t="s">
        <v>2430</v>
      </c>
      <c r="M68" s="131" t="s">
        <v>2514</v>
      </c>
      <c r="N68" s="103" t="s">
        <v>2481</v>
      </c>
      <c r="O68" s="122" t="s">
        <v>2482</v>
      </c>
      <c r="P68" s="128"/>
      <c r="Q68" s="132">
        <v>44228.458333333336</v>
      </c>
    </row>
    <row r="69" spans="1:17" ht="17.399999999999999" x14ac:dyDescent="0.3">
      <c r="A69" s="122" t="str">
        <f>VLOOKUP(E69,'LISTADO ATM'!$A$2:$C$895,3,0)</f>
        <v>NORTE</v>
      </c>
      <c r="B69" s="110">
        <v>335777000</v>
      </c>
      <c r="C69" s="102">
        <v>44228.144444444442</v>
      </c>
      <c r="D69" s="122" t="s">
        <v>2498</v>
      </c>
      <c r="E69" s="99">
        <v>383</v>
      </c>
      <c r="F69" s="84" t="str">
        <f>VLOOKUP(E69,VIP!$A$2:$O11472,2,0)</f>
        <v>DRBR383</v>
      </c>
      <c r="G69" s="98" t="str">
        <f>VLOOKUP(E69,'LISTADO ATM'!$A$2:$B$894,2,0)</f>
        <v>ATM S/M Daniel (Dajabón)</v>
      </c>
      <c r="H69" s="98" t="str">
        <f>VLOOKUP(E69,VIP!$A$2:$O16392,7,FALSE)</f>
        <v>N/A</v>
      </c>
      <c r="I69" s="98" t="str">
        <f>VLOOKUP(E69,VIP!$A$2:$O8357,8,FALSE)</f>
        <v>N/A</v>
      </c>
      <c r="J69" s="98" t="str">
        <f>VLOOKUP(E69,VIP!$A$2:$O8307,8,FALSE)</f>
        <v>N/A</v>
      </c>
      <c r="K69" s="98" t="str">
        <f>VLOOKUP(E69,VIP!$A$2:$O11881,6,0)</f>
        <v>N/A</v>
      </c>
      <c r="L69" s="105" t="s">
        <v>2430</v>
      </c>
      <c r="M69" s="131" t="s">
        <v>2514</v>
      </c>
      <c r="N69" s="103" t="s">
        <v>2481</v>
      </c>
      <c r="O69" s="122" t="s">
        <v>2499</v>
      </c>
      <c r="P69" s="128"/>
      <c r="Q69" s="132">
        <v>44228.645833333336</v>
      </c>
    </row>
    <row r="70" spans="1:17" ht="17.399999999999999" x14ac:dyDescent="0.3">
      <c r="A70" s="122" t="str">
        <f>VLOOKUP(E70,'LISTADO ATM'!$A$2:$C$895,3,0)</f>
        <v>DISTRITO NACIONAL</v>
      </c>
      <c r="B70" s="110">
        <v>335777001</v>
      </c>
      <c r="C70" s="102">
        <v>44228.146527777775</v>
      </c>
      <c r="D70" s="122" t="s">
        <v>2477</v>
      </c>
      <c r="E70" s="99">
        <v>407</v>
      </c>
      <c r="F70" s="84" t="str">
        <f>VLOOKUP(E70,VIP!$A$2:$O11483,2,0)</f>
        <v>DRBR407</v>
      </c>
      <c r="G70" s="98" t="str">
        <f>VLOOKUP(E70,'LISTADO ATM'!$A$2:$B$894,2,0)</f>
        <v xml:space="preserve">ATM Multicentro La Sirena Villa Mella </v>
      </c>
      <c r="H70" s="98" t="str">
        <f>VLOOKUP(E70,VIP!$A$2:$O16403,7,FALSE)</f>
        <v>Si</v>
      </c>
      <c r="I70" s="98" t="str">
        <f>VLOOKUP(E70,VIP!$A$2:$O8368,8,FALSE)</f>
        <v>Si</v>
      </c>
      <c r="J70" s="98" t="str">
        <f>VLOOKUP(E70,VIP!$A$2:$O8318,8,FALSE)</f>
        <v>Si</v>
      </c>
      <c r="K70" s="98" t="str">
        <f>VLOOKUP(E70,VIP!$A$2:$O11892,6,0)</f>
        <v>NO</v>
      </c>
      <c r="L70" s="105" t="s">
        <v>2430</v>
      </c>
      <c r="M70" s="131" t="s">
        <v>2514</v>
      </c>
      <c r="N70" s="103" t="s">
        <v>2481</v>
      </c>
      <c r="O70" s="122" t="s">
        <v>2482</v>
      </c>
      <c r="P70" s="128"/>
      <c r="Q70" s="132">
        <v>44228.645833333336</v>
      </c>
    </row>
    <row r="71" spans="1:17" ht="17.399999999999999" x14ac:dyDescent="0.3">
      <c r="A71" s="122" t="str">
        <f>VLOOKUP(E71,'LISTADO ATM'!$A$2:$C$895,3,0)</f>
        <v>DISTRITO NACIONAL</v>
      </c>
      <c r="B71" s="110">
        <v>335777002</v>
      </c>
      <c r="C71" s="102">
        <v>44228.147916666669</v>
      </c>
      <c r="D71" s="122" t="s">
        <v>2477</v>
      </c>
      <c r="E71" s="99">
        <v>424</v>
      </c>
      <c r="F71" s="84" t="str">
        <f>VLOOKUP(E71,VIP!$A$2:$O11473,2,0)</f>
        <v>DRBR424</v>
      </c>
      <c r="G71" s="98" t="str">
        <f>VLOOKUP(E71,'LISTADO ATM'!$A$2:$B$894,2,0)</f>
        <v xml:space="preserve">ATM UNP Jumbo Luperón I </v>
      </c>
      <c r="H71" s="98" t="str">
        <f>VLOOKUP(E71,VIP!$A$2:$O16393,7,FALSE)</f>
        <v>Si</v>
      </c>
      <c r="I71" s="98" t="str">
        <f>VLOOKUP(E71,VIP!$A$2:$O8358,8,FALSE)</f>
        <v>Si</v>
      </c>
      <c r="J71" s="98" t="str">
        <f>VLOOKUP(E71,VIP!$A$2:$O8308,8,FALSE)</f>
        <v>Si</v>
      </c>
      <c r="K71" s="98" t="str">
        <f>VLOOKUP(E71,VIP!$A$2:$O11882,6,0)</f>
        <v>NO</v>
      </c>
      <c r="L71" s="105" t="s">
        <v>2430</v>
      </c>
      <c r="M71" s="131" t="s">
        <v>2514</v>
      </c>
      <c r="N71" s="103" t="s">
        <v>2481</v>
      </c>
      <c r="O71" s="122" t="s">
        <v>2482</v>
      </c>
      <c r="P71" s="128"/>
      <c r="Q71" s="132">
        <v>44228.645833333336</v>
      </c>
    </row>
    <row r="72" spans="1:17" ht="18" customHeight="1" x14ac:dyDescent="0.3">
      <c r="A72" s="122" t="str">
        <f>VLOOKUP(E72,'LISTADO ATM'!$A$2:$C$895,3,0)</f>
        <v>DISTRITO NACIONAL</v>
      </c>
      <c r="B72" s="110">
        <v>335777003</v>
      </c>
      <c r="C72" s="102">
        <v>44228.149305555555</v>
      </c>
      <c r="D72" s="124" t="s">
        <v>2477</v>
      </c>
      <c r="E72" s="99">
        <v>425</v>
      </c>
      <c r="F72" s="84" t="str">
        <f>VLOOKUP(E72,VIP!$A$2:$O11486,2,0)</f>
        <v>DRBR425</v>
      </c>
      <c r="G72" s="98" t="str">
        <f>VLOOKUP(E72,'LISTADO ATM'!$A$2:$B$894,2,0)</f>
        <v xml:space="preserve">ATM UNP Jumbo Luperón II </v>
      </c>
      <c r="H72" s="98" t="str">
        <f>VLOOKUP(E72,VIP!$A$2:$O16406,7,FALSE)</f>
        <v>Si</v>
      </c>
      <c r="I72" s="98" t="str">
        <f>VLOOKUP(E72,VIP!$A$2:$O8371,8,FALSE)</f>
        <v>Si</v>
      </c>
      <c r="J72" s="98" t="str">
        <f>VLOOKUP(E72,VIP!$A$2:$O8321,8,FALSE)</f>
        <v>Si</v>
      </c>
      <c r="K72" s="98" t="str">
        <f>VLOOKUP(E72,VIP!$A$2:$O11895,6,0)</f>
        <v>NO</v>
      </c>
      <c r="L72" s="105" t="s">
        <v>2430</v>
      </c>
      <c r="M72" s="131" t="s">
        <v>2514</v>
      </c>
      <c r="N72" s="103" t="s">
        <v>2481</v>
      </c>
      <c r="O72" s="122" t="s">
        <v>2482</v>
      </c>
      <c r="P72" s="128"/>
      <c r="Q72" s="132">
        <v>44228.645833333336</v>
      </c>
    </row>
    <row r="73" spans="1:17" ht="18" customHeight="1" x14ac:dyDescent="0.3">
      <c r="A73" s="122" t="str">
        <f>VLOOKUP(E73,'LISTADO ATM'!$A$2:$C$895,3,0)</f>
        <v>NORTE</v>
      </c>
      <c r="B73" s="110">
        <v>335777004</v>
      </c>
      <c r="C73" s="102">
        <v>44228.150694444441</v>
      </c>
      <c r="D73" s="124" t="s">
        <v>2498</v>
      </c>
      <c r="E73" s="99">
        <v>463</v>
      </c>
      <c r="F73" s="84" t="str">
        <f>VLOOKUP(E73,VIP!$A$2:$O11481,2,0)</f>
        <v>DRBR463</v>
      </c>
      <c r="G73" s="98" t="str">
        <f>VLOOKUP(E73,'LISTADO ATM'!$A$2:$B$894,2,0)</f>
        <v xml:space="preserve">ATM La Sirena El Embrujo </v>
      </c>
      <c r="H73" s="98" t="str">
        <f>VLOOKUP(E73,VIP!$A$2:$O16401,7,FALSE)</f>
        <v>Si</v>
      </c>
      <c r="I73" s="98" t="str">
        <f>VLOOKUP(E73,VIP!$A$2:$O8366,8,FALSE)</f>
        <v>Si</v>
      </c>
      <c r="J73" s="98" t="str">
        <f>VLOOKUP(E73,VIP!$A$2:$O8316,8,FALSE)</f>
        <v>Si</v>
      </c>
      <c r="K73" s="98" t="str">
        <f>VLOOKUP(E73,VIP!$A$2:$O11890,6,0)</f>
        <v>NO</v>
      </c>
      <c r="L73" s="105" t="s">
        <v>2430</v>
      </c>
      <c r="M73" s="131" t="s">
        <v>2514</v>
      </c>
      <c r="N73" s="103" t="s">
        <v>2481</v>
      </c>
      <c r="O73" s="122" t="s">
        <v>2499</v>
      </c>
      <c r="P73" s="128"/>
      <c r="Q73" s="132">
        <v>44228.645833333336</v>
      </c>
    </row>
    <row r="74" spans="1:17" ht="17.399999999999999" x14ac:dyDescent="0.3">
      <c r="A74" s="122" t="str">
        <f>VLOOKUP(E74,'LISTADO ATM'!$A$2:$C$895,3,0)</f>
        <v>NORTE</v>
      </c>
      <c r="B74" s="110">
        <v>335777005</v>
      </c>
      <c r="C74" s="102">
        <v>44228.152083333334</v>
      </c>
      <c r="D74" s="124" t="s">
        <v>2494</v>
      </c>
      <c r="E74" s="99">
        <v>497</v>
      </c>
      <c r="F74" s="84" t="str">
        <f>VLOOKUP(E74,VIP!$A$2:$O11493,2,0)</f>
        <v>DRBR497</v>
      </c>
      <c r="G74" s="98" t="str">
        <f>VLOOKUP(E74,'LISTADO ATM'!$A$2:$B$894,2,0)</f>
        <v xml:space="preserve">ATM Oficina El Portal II (Santiago) </v>
      </c>
      <c r="H74" s="98" t="str">
        <f>VLOOKUP(E74,VIP!$A$2:$O16413,7,FALSE)</f>
        <v>Si</v>
      </c>
      <c r="I74" s="98" t="str">
        <f>VLOOKUP(E74,VIP!$A$2:$O8378,8,FALSE)</f>
        <v>Si</v>
      </c>
      <c r="J74" s="98" t="str">
        <f>VLOOKUP(E74,VIP!$A$2:$O8328,8,FALSE)</f>
        <v>Si</v>
      </c>
      <c r="K74" s="98" t="str">
        <f>VLOOKUP(E74,VIP!$A$2:$O11902,6,0)</f>
        <v>SI</v>
      </c>
      <c r="L74" s="105" t="s">
        <v>2430</v>
      </c>
      <c r="M74" s="131" t="s">
        <v>2514</v>
      </c>
      <c r="N74" s="103" t="s">
        <v>2481</v>
      </c>
      <c r="O74" s="122" t="s">
        <v>2495</v>
      </c>
      <c r="P74" s="128"/>
      <c r="Q74" s="132">
        <v>44228.645833333336</v>
      </c>
    </row>
    <row r="75" spans="1:17" ht="17.399999999999999" x14ac:dyDescent="0.3">
      <c r="A75" s="122" t="str">
        <f>VLOOKUP(E75,'LISTADO ATM'!$A$2:$C$895,3,0)</f>
        <v>NORTE</v>
      </c>
      <c r="B75" s="110">
        <v>335777006</v>
      </c>
      <c r="C75" s="102">
        <v>44228.154166666667</v>
      </c>
      <c r="D75" s="124" t="s">
        <v>2498</v>
      </c>
      <c r="E75" s="99">
        <v>599</v>
      </c>
      <c r="F75" s="84" t="str">
        <f>VLOOKUP(E75,VIP!$A$2:$O11500,2,0)</f>
        <v>DRBR258</v>
      </c>
      <c r="G75" s="98" t="str">
        <f>VLOOKUP(E75,'LISTADO ATM'!$A$2:$B$894,2,0)</f>
        <v xml:space="preserve">ATM Oficina Plaza Internacional (Santiago) </v>
      </c>
      <c r="H75" s="98" t="str">
        <f>VLOOKUP(E75,VIP!$A$2:$O16420,7,FALSE)</f>
        <v>Si</v>
      </c>
      <c r="I75" s="98" t="str">
        <f>VLOOKUP(E75,VIP!$A$2:$O8385,8,FALSE)</f>
        <v>Si</v>
      </c>
      <c r="J75" s="98" t="str">
        <f>VLOOKUP(E75,VIP!$A$2:$O8335,8,FALSE)</f>
        <v>Si</v>
      </c>
      <c r="K75" s="98" t="str">
        <f>VLOOKUP(E75,VIP!$A$2:$O11909,6,0)</f>
        <v>NO</v>
      </c>
      <c r="L75" s="105" t="s">
        <v>2430</v>
      </c>
      <c r="M75" s="131" t="s">
        <v>2514</v>
      </c>
      <c r="N75" s="103" t="s">
        <v>2481</v>
      </c>
      <c r="O75" s="122" t="s">
        <v>2499</v>
      </c>
      <c r="P75" s="128"/>
      <c r="Q75" s="132">
        <v>44228.645833333336</v>
      </c>
    </row>
    <row r="76" spans="1:17" ht="18" customHeight="1" x14ac:dyDescent="0.3">
      <c r="A76" s="122" t="str">
        <f>VLOOKUP(E76,'LISTADO ATM'!$A$2:$C$895,3,0)</f>
        <v>ESTE</v>
      </c>
      <c r="B76" s="110">
        <v>335777007</v>
      </c>
      <c r="C76" s="102">
        <v>44228.155555555553</v>
      </c>
      <c r="D76" s="124" t="s">
        <v>2477</v>
      </c>
      <c r="E76" s="99">
        <v>613</v>
      </c>
      <c r="F76" s="84" t="str">
        <f>VLOOKUP(E76,VIP!$A$2:$O11484,2,0)</f>
        <v>DRBR145</v>
      </c>
      <c r="G76" s="98" t="str">
        <f>VLOOKUP(E76,'LISTADO ATM'!$A$2:$B$894,2,0)</f>
        <v xml:space="preserve">ATM Almacenes Zaglul (La Altagracia) </v>
      </c>
      <c r="H76" s="98" t="str">
        <f>VLOOKUP(E76,VIP!$A$2:$O16404,7,FALSE)</f>
        <v>Si</v>
      </c>
      <c r="I76" s="98" t="str">
        <f>VLOOKUP(E76,VIP!$A$2:$O8369,8,FALSE)</f>
        <v>Si</v>
      </c>
      <c r="J76" s="98" t="str">
        <f>VLOOKUP(E76,VIP!$A$2:$O8319,8,FALSE)</f>
        <v>Si</v>
      </c>
      <c r="K76" s="98" t="str">
        <f>VLOOKUP(E76,VIP!$A$2:$O11893,6,0)</f>
        <v>NO</v>
      </c>
      <c r="L76" s="105" t="s">
        <v>2430</v>
      </c>
      <c r="M76" s="131" t="s">
        <v>2514</v>
      </c>
      <c r="N76" s="103" t="s">
        <v>2481</v>
      </c>
      <c r="O76" s="122" t="s">
        <v>2482</v>
      </c>
      <c r="P76" s="128"/>
      <c r="Q76" s="132">
        <v>44228.645833333336</v>
      </c>
    </row>
    <row r="77" spans="1:17" ht="18" customHeight="1" x14ac:dyDescent="0.3">
      <c r="A77" s="122" t="str">
        <f>VLOOKUP(E77,'LISTADO ATM'!$A$2:$C$895,3,0)</f>
        <v>DISTRITO NACIONAL</v>
      </c>
      <c r="B77" s="110">
        <v>335777008</v>
      </c>
      <c r="C77" s="102">
        <v>44228.160416666666</v>
      </c>
      <c r="D77" s="124" t="s">
        <v>2477</v>
      </c>
      <c r="E77" s="99">
        <v>628</v>
      </c>
      <c r="F77" s="84" t="str">
        <f>VLOOKUP(E77,VIP!$A$2:$O11484,2,0)</f>
        <v>DRBR086</v>
      </c>
      <c r="G77" s="98" t="str">
        <f>VLOOKUP(E77,'LISTADO ATM'!$A$2:$B$894,2,0)</f>
        <v xml:space="preserve">ATM Autobanco San Isidro </v>
      </c>
      <c r="H77" s="98" t="str">
        <f>VLOOKUP(E77,VIP!$A$2:$O16404,7,FALSE)</f>
        <v>Si</v>
      </c>
      <c r="I77" s="98" t="str">
        <f>VLOOKUP(E77,VIP!$A$2:$O8369,8,FALSE)</f>
        <v>Si</v>
      </c>
      <c r="J77" s="98" t="str">
        <f>VLOOKUP(E77,VIP!$A$2:$O8319,8,FALSE)</f>
        <v>Si</v>
      </c>
      <c r="K77" s="98" t="str">
        <f>VLOOKUP(E77,VIP!$A$2:$O11893,6,0)</f>
        <v>SI</v>
      </c>
      <c r="L77" s="105" t="s">
        <v>2430</v>
      </c>
      <c r="M77" s="131" t="s">
        <v>2514</v>
      </c>
      <c r="N77" s="103" t="s">
        <v>2481</v>
      </c>
      <c r="O77" s="122" t="s">
        <v>2482</v>
      </c>
      <c r="P77" s="128"/>
      <c r="Q77" s="132">
        <v>44228.645833333336</v>
      </c>
    </row>
    <row r="78" spans="1:17" ht="18" customHeight="1" x14ac:dyDescent="0.3">
      <c r="A78" s="122" t="str">
        <f>VLOOKUP(E78,'LISTADO ATM'!$A$2:$C$895,3,0)</f>
        <v>NORTE</v>
      </c>
      <c r="B78" s="110">
        <v>335777009</v>
      </c>
      <c r="C78" s="102">
        <v>44228.161111111112</v>
      </c>
      <c r="D78" s="124" t="s">
        <v>2498</v>
      </c>
      <c r="E78" s="99">
        <v>633</v>
      </c>
      <c r="F78" s="84" t="str">
        <f>VLOOKUP(E78,VIP!$A$2:$O11482,2,0)</f>
        <v>DRBR260</v>
      </c>
      <c r="G78" s="98" t="str">
        <f>VLOOKUP(E78,'LISTADO ATM'!$A$2:$B$894,2,0)</f>
        <v xml:space="preserve">ATM Autobanco Las Colinas </v>
      </c>
      <c r="H78" s="98" t="str">
        <f>VLOOKUP(E78,VIP!$A$2:$O16402,7,FALSE)</f>
        <v>Si</v>
      </c>
      <c r="I78" s="98" t="str">
        <f>VLOOKUP(E78,VIP!$A$2:$O8367,8,FALSE)</f>
        <v>Si</v>
      </c>
      <c r="J78" s="98" t="str">
        <f>VLOOKUP(E78,VIP!$A$2:$O8317,8,FALSE)</f>
        <v>Si</v>
      </c>
      <c r="K78" s="98" t="str">
        <f>VLOOKUP(E78,VIP!$A$2:$O11891,6,0)</f>
        <v>SI</v>
      </c>
      <c r="L78" s="105" t="s">
        <v>2430</v>
      </c>
      <c r="M78" s="131" t="s">
        <v>2514</v>
      </c>
      <c r="N78" s="103" t="s">
        <v>2481</v>
      </c>
      <c r="O78" s="122" t="s">
        <v>2499</v>
      </c>
      <c r="P78" s="128"/>
      <c r="Q78" s="132">
        <v>44228.645833333336</v>
      </c>
    </row>
    <row r="79" spans="1:17" ht="17.399999999999999" x14ac:dyDescent="0.3">
      <c r="A79" s="122" t="str">
        <f>VLOOKUP(E79,'LISTADO ATM'!$A$2:$C$895,3,0)</f>
        <v>NORTE</v>
      </c>
      <c r="B79" s="110">
        <v>335777010</v>
      </c>
      <c r="C79" s="102">
        <v>44228.163194444445</v>
      </c>
      <c r="D79" s="124" t="s">
        <v>2498</v>
      </c>
      <c r="E79" s="99">
        <v>687</v>
      </c>
      <c r="F79" s="84" t="str">
        <f>VLOOKUP(E79,VIP!$A$2:$O11514,2,0)</f>
        <v>DRBR687</v>
      </c>
      <c r="G79" s="98" t="str">
        <f>VLOOKUP(E79,'LISTADO ATM'!$A$2:$B$894,2,0)</f>
        <v>ATM Oficina Monterrico II</v>
      </c>
      <c r="H79" s="98" t="str">
        <f>VLOOKUP(E79,VIP!$A$2:$O16434,7,FALSE)</f>
        <v>NO</v>
      </c>
      <c r="I79" s="98" t="str">
        <f>VLOOKUP(E79,VIP!$A$2:$O8399,8,FALSE)</f>
        <v>NO</v>
      </c>
      <c r="J79" s="98" t="str">
        <f>VLOOKUP(E79,VIP!$A$2:$O8349,8,FALSE)</f>
        <v>NO</v>
      </c>
      <c r="K79" s="98" t="str">
        <f>VLOOKUP(E79,VIP!$A$2:$O11923,6,0)</f>
        <v>SI</v>
      </c>
      <c r="L79" s="105" t="s">
        <v>2430</v>
      </c>
      <c r="M79" s="131" t="s">
        <v>2514</v>
      </c>
      <c r="N79" s="103" t="s">
        <v>2481</v>
      </c>
      <c r="O79" s="122" t="s">
        <v>2499</v>
      </c>
      <c r="P79" s="130"/>
      <c r="Q79" s="132">
        <v>44228.645833333336</v>
      </c>
    </row>
    <row r="80" spans="1:17" ht="18" customHeight="1" x14ac:dyDescent="0.3">
      <c r="A80" s="122" t="str">
        <f>VLOOKUP(E80,'LISTADO ATM'!$A$2:$C$895,3,0)</f>
        <v>DISTRITO NACIONAL</v>
      </c>
      <c r="B80" s="110">
        <v>335777011</v>
      </c>
      <c r="C80" s="102">
        <v>44228.165277777778</v>
      </c>
      <c r="D80" s="124" t="s">
        <v>2477</v>
      </c>
      <c r="E80" s="99">
        <v>717</v>
      </c>
      <c r="F80" s="84" t="str">
        <f>VLOOKUP(E80,VIP!$A$2:$O11479,2,0)</f>
        <v>DRBR24K</v>
      </c>
      <c r="G80" s="98" t="str">
        <f>VLOOKUP(E80,'LISTADO ATM'!$A$2:$B$894,2,0)</f>
        <v xml:space="preserve">ATM Oficina Los Alcarrizos </v>
      </c>
      <c r="H80" s="98" t="str">
        <f>VLOOKUP(E80,VIP!$A$2:$O16399,7,FALSE)</f>
        <v>Si</v>
      </c>
      <c r="I80" s="98" t="str">
        <f>VLOOKUP(E80,VIP!$A$2:$O8364,8,FALSE)</f>
        <v>Si</v>
      </c>
      <c r="J80" s="98" t="str">
        <f>VLOOKUP(E80,VIP!$A$2:$O8314,8,FALSE)</f>
        <v>Si</v>
      </c>
      <c r="K80" s="98" t="str">
        <f>VLOOKUP(E80,VIP!$A$2:$O11888,6,0)</f>
        <v>SI</v>
      </c>
      <c r="L80" s="105" t="s">
        <v>2430</v>
      </c>
      <c r="M80" s="104" t="s">
        <v>2473</v>
      </c>
      <c r="N80" s="103" t="s">
        <v>2481</v>
      </c>
      <c r="O80" s="122" t="s">
        <v>2482</v>
      </c>
      <c r="P80" s="130"/>
      <c r="Q80" s="104" t="s">
        <v>2430</v>
      </c>
    </row>
    <row r="81" spans="1:17" ht="18" customHeight="1" x14ac:dyDescent="0.3">
      <c r="A81" s="122" t="str">
        <f>VLOOKUP(E81,'LISTADO ATM'!$A$2:$C$895,3,0)</f>
        <v>DISTRITO NACIONAL</v>
      </c>
      <c r="B81" s="110">
        <v>335777012</v>
      </c>
      <c r="C81" s="102">
        <v>44228.166666666664</v>
      </c>
      <c r="D81" s="124" t="s">
        <v>2494</v>
      </c>
      <c r="E81" s="99">
        <v>721</v>
      </c>
      <c r="F81" s="84" t="str">
        <f>VLOOKUP(E81,VIP!$A$2:$O11474,2,0)</f>
        <v>DRBR23A</v>
      </c>
      <c r="G81" s="98" t="str">
        <f>VLOOKUP(E81,'LISTADO ATM'!$A$2:$B$894,2,0)</f>
        <v xml:space="preserve">ATM Oficina Charles de Gaulle II </v>
      </c>
      <c r="H81" s="98" t="str">
        <f>VLOOKUP(E81,VIP!$A$2:$O16394,7,FALSE)</f>
        <v>Si</v>
      </c>
      <c r="I81" s="98" t="str">
        <f>VLOOKUP(E81,VIP!$A$2:$O8359,8,FALSE)</f>
        <v>Si</v>
      </c>
      <c r="J81" s="98" t="str">
        <f>VLOOKUP(E81,VIP!$A$2:$O8309,8,FALSE)</f>
        <v>Si</v>
      </c>
      <c r="K81" s="98" t="str">
        <f>VLOOKUP(E81,VIP!$A$2:$O11883,6,0)</f>
        <v>NO</v>
      </c>
      <c r="L81" s="105" t="s">
        <v>2430</v>
      </c>
      <c r="M81" s="104" t="s">
        <v>2473</v>
      </c>
      <c r="N81" s="103" t="s">
        <v>2481</v>
      </c>
      <c r="O81" s="122" t="s">
        <v>2495</v>
      </c>
      <c r="P81" s="130"/>
      <c r="Q81" s="104" t="s">
        <v>2430</v>
      </c>
    </row>
    <row r="82" spans="1:17" ht="18" customHeight="1" x14ac:dyDescent="0.3">
      <c r="A82" s="122" t="str">
        <f>VLOOKUP(E82,'LISTADO ATM'!$A$2:$C$895,3,0)</f>
        <v>NORTE</v>
      </c>
      <c r="B82" s="110">
        <v>335777013</v>
      </c>
      <c r="C82" s="102">
        <v>44228.168055555558</v>
      </c>
      <c r="D82" s="124" t="s">
        <v>2498</v>
      </c>
      <c r="E82" s="99">
        <v>747</v>
      </c>
      <c r="F82" s="84" t="str">
        <f>VLOOKUP(E82,VIP!$A$2:$O11487,2,0)</f>
        <v>DRBR200</v>
      </c>
      <c r="G82" s="98" t="str">
        <f>VLOOKUP(E82,'LISTADO ATM'!$A$2:$B$894,2,0)</f>
        <v xml:space="preserve">ATM Club BR (Santiago) </v>
      </c>
      <c r="H82" s="98" t="str">
        <f>VLOOKUP(E82,VIP!$A$2:$O16407,7,FALSE)</f>
        <v>Si</v>
      </c>
      <c r="I82" s="98" t="str">
        <f>VLOOKUP(E82,VIP!$A$2:$O8372,8,FALSE)</f>
        <v>Si</v>
      </c>
      <c r="J82" s="98" t="str">
        <f>VLOOKUP(E82,VIP!$A$2:$O8322,8,FALSE)</f>
        <v>Si</v>
      </c>
      <c r="K82" s="98" t="str">
        <f>VLOOKUP(E82,VIP!$A$2:$O11896,6,0)</f>
        <v>SI</v>
      </c>
      <c r="L82" s="105" t="s">
        <v>2430</v>
      </c>
      <c r="M82" s="131" t="s">
        <v>2514</v>
      </c>
      <c r="N82" s="103" t="s">
        <v>2481</v>
      </c>
      <c r="O82" s="122" t="s">
        <v>2499</v>
      </c>
      <c r="P82" s="128"/>
      <c r="Q82" s="132">
        <v>44228.645833333336</v>
      </c>
    </row>
    <row r="83" spans="1:17" ht="18" customHeight="1" x14ac:dyDescent="0.3">
      <c r="A83" s="122" t="str">
        <f>VLOOKUP(E83,'LISTADO ATM'!$A$2:$C$895,3,0)</f>
        <v>NORTE</v>
      </c>
      <c r="B83" s="110">
        <v>335777014</v>
      </c>
      <c r="C83" s="102">
        <v>44228.17083333333</v>
      </c>
      <c r="D83" s="124" t="s">
        <v>2494</v>
      </c>
      <c r="E83" s="99">
        <v>760</v>
      </c>
      <c r="F83" s="84" t="str">
        <f>VLOOKUP(E83,VIP!$A$2:$O11501,2,0)</f>
        <v>DRBR760</v>
      </c>
      <c r="G83" s="98" t="str">
        <f>VLOOKUP(E83,'LISTADO ATM'!$A$2:$B$894,2,0)</f>
        <v xml:space="preserve">ATM UNP Cruce Guayacanes (Mao) </v>
      </c>
      <c r="H83" s="98" t="str">
        <f>VLOOKUP(E83,VIP!$A$2:$O16421,7,FALSE)</f>
        <v>Si</v>
      </c>
      <c r="I83" s="98" t="str">
        <f>VLOOKUP(E83,VIP!$A$2:$O8386,8,FALSE)</f>
        <v>Si</v>
      </c>
      <c r="J83" s="98" t="str">
        <f>VLOOKUP(E83,VIP!$A$2:$O8336,8,FALSE)</f>
        <v>Si</v>
      </c>
      <c r="K83" s="98" t="str">
        <f>VLOOKUP(E83,VIP!$A$2:$O11910,6,0)</f>
        <v>NO</v>
      </c>
      <c r="L83" s="105" t="s">
        <v>2430</v>
      </c>
      <c r="M83" s="131" t="s">
        <v>2514</v>
      </c>
      <c r="N83" s="103" t="s">
        <v>2481</v>
      </c>
      <c r="O83" s="122" t="s">
        <v>2495</v>
      </c>
      <c r="P83" s="130"/>
      <c r="Q83" s="132">
        <v>44228.645833333336</v>
      </c>
    </row>
    <row r="84" spans="1:17" ht="18" customHeight="1" x14ac:dyDescent="0.3">
      <c r="A84" s="122" t="str">
        <f>VLOOKUP(E84,'LISTADO ATM'!$A$2:$C$895,3,0)</f>
        <v>SUR</v>
      </c>
      <c r="B84" s="110">
        <v>335777015</v>
      </c>
      <c r="C84" s="102">
        <v>44228.17291666667</v>
      </c>
      <c r="D84" s="124" t="s">
        <v>2494</v>
      </c>
      <c r="E84" s="99">
        <v>767</v>
      </c>
      <c r="F84" s="84" t="str">
        <f>VLOOKUP(E84,VIP!$A$2:$O11475,2,0)</f>
        <v>DRBR059</v>
      </c>
      <c r="G84" s="98" t="str">
        <f>VLOOKUP(E84,'LISTADO ATM'!$A$2:$B$894,2,0)</f>
        <v xml:space="preserve">ATM S/M Diverso (Azua) </v>
      </c>
      <c r="H84" s="98" t="str">
        <f>VLOOKUP(E84,VIP!$A$2:$O16395,7,FALSE)</f>
        <v>Si</v>
      </c>
      <c r="I84" s="98" t="str">
        <f>VLOOKUP(E84,VIP!$A$2:$O8360,8,FALSE)</f>
        <v>No</v>
      </c>
      <c r="J84" s="98" t="str">
        <f>VLOOKUP(E84,VIP!$A$2:$O8310,8,FALSE)</f>
        <v>No</v>
      </c>
      <c r="K84" s="98" t="str">
        <f>VLOOKUP(E84,VIP!$A$2:$O11884,6,0)</f>
        <v>NO</v>
      </c>
      <c r="L84" s="105" t="s">
        <v>2430</v>
      </c>
      <c r="M84" s="104" t="s">
        <v>2473</v>
      </c>
      <c r="N84" s="103" t="s">
        <v>2481</v>
      </c>
      <c r="O84" s="122" t="s">
        <v>2495</v>
      </c>
      <c r="P84" s="128"/>
      <c r="Q84" s="104" t="s">
        <v>2430</v>
      </c>
    </row>
    <row r="85" spans="1:17" ht="17.399999999999999" x14ac:dyDescent="0.3">
      <c r="A85" s="122" t="str">
        <f>VLOOKUP(E85,'LISTADO ATM'!$A$2:$C$895,3,0)</f>
        <v>ESTE</v>
      </c>
      <c r="B85" s="110">
        <v>335777016</v>
      </c>
      <c r="C85" s="102">
        <v>44228.175000000003</v>
      </c>
      <c r="D85" s="124" t="s">
        <v>2494</v>
      </c>
      <c r="E85" s="99">
        <v>772</v>
      </c>
      <c r="F85" s="84" t="str">
        <f>VLOOKUP(E85,VIP!$A$2:$O11471,2,0)</f>
        <v>DRBR215</v>
      </c>
      <c r="G85" s="98" t="str">
        <f>VLOOKUP(E85,'LISTADO ATM'!$A$2:$B$894,2,0)</f>
        <v xml:space="preserve">ATM UNP Yamasá </v>
      </c>
      <c r="H85" s="98" t="str">
        <f>VLOOKUP(E85,VIP!$A$2:$O16391,7,FALSE)</f>
        <v>Si</v>
      </c>
      <c r="I85" s="98" t="str">
        <f>VLOOKUP(E85,VIP!$A$2:$O8356,8,FALSE)</f>
        <v>Si</v>
      </c>
      <c r="J85" s="98" t="str">
        <f>VLOOKUP(E85,VIP!$A$2:$O8306,8,FALSE)</f>
        <v>Si</v>
      </c>
      <c r="K85" s="98" t="str">
        <f>VLOOKUP(E85,VIP!$A$2:$O11880,6,0)</f>
        <v>NO</v>
      </c>
      <c r="L85" s="105" t="s">
        <v>2430</v>
      </c>
      <c r="M85" s="131" t="s">
        <v>2514</v>
      </c>
      <c r="N85" s="103" t="s">
        <v>2481</v>
      </c>
      <c r="O85" s="122" t="s">
        <v>2495</v>
      </c>
      <c r="P85" s="130"/>
      <c r="Q85" s="132">
        <v>44228.645833333336</v>
      </c>
    </row>
    <row r="86" spans="1:17" ht="18" customHeight="1" x14ac:dyDescent="0.3">
      <c r="A86" s="122" t="str">
        <f>VLOOKUP(E86,'LISTADO ATM'!$A$2:$C$895,3,0)</f>
        <v>NORTE</v>
      </c>
      <c r="B86" s="110">
        <v>335776959</v>
      </c>
      <c r="C86" s="102">
        <v>44228.177777777775</v>
      </c>
      <c r="D86" s="124" t="s">
        <v>2498</v>
      </c>
      <c r="E86" s="99">
        <v>837</v>
      </c>
      <c r="F86" s="84" t="str">
        <f>VLOOKUP(E86,VIP!$A$2:$O11503,2,0)</f>
        <v>DRBR837</v>
      </c>
      <c r="G86" s="98" t="str">
        <f>VLOOKUP(E86,'LISTADO ATM'!$A$2:$B$894,2,0)</f>
        <v>ATM Estación Next Canabacoa</v>
      </c>
      <c r="H86" s="98" t="str">
        <f>VLOOKUP(E86,VIP!$A$2:$O16423,7,FALSE)</f>
        <v>Si</v>
      </c>
      <c r="I86" s="98" t="str">
        <f>VLOOKUP(E86,VIP!$A$2:$O8388,8,FALSE)</f>
        <v>Si</v>
      </c>
      <c r="J86" s="98" t="str">
        <f>VLOOKUP(E86,VIP!$A$2:$O8338,8,FALSE)</f>
        <v>Si</v>
      </c>
      <c r="K86" s="98" t="str">
        <f>VLOOKUP(E86,VIP!$A$2:$O11912,6,0)</f>
        <v>NO</v>
      </c>
      <c r="L86" s="105" t="s">
        <v>2430</v>
      </c>
      <c r="M86" s="104" t="s">
        <v>2473</v>
      </c>
      <c r="N86" s="103" t="s">
        <v>2481</v>
      </c>
      <c r="O86" s="122" t="s">
        <v>2499</v>
      </c>
      <c r="P86" s="128"/>
      <c r="Q86" s="104" t="s">
        <v>2430</v>
      </c>
    </row>
    <row r="87" spans="1:17" ht="18" customHeight="1" x14ac:dyDescent="0.3">
      <c r="A87" s="122" t="str">
        <f>VLOOKUP(E87,'LISTADO ATM'!$A$2:$C$895,3,0)</f>
        <v>SUR</v>
      </c>
      <c r="B87" s="110">
        <v>335777017</v>
      </c>
      <c r="C87" s="102">
        <v>44228.178472222222</v>
      </c>
      <c r="D87" s="124" t="s">
        <v>2494</v>
      </c>
      <c r="E87" s="99">
        <v>881</v>
      </c>
      <c r="F87" s="84" t="str">
        <f>VLOOKUP(E87,VIP!$A$2:$O11480,2,0)</f>
        <v>DRBR881</v>
      </c>
      <c r="G87" s="98" t="str">
        <f>VLOOKUP(E87,'LISTADO ATM'!$A$2:$B$894,2,0)</f>
        <v xml:space="preserve">ATM UNP Yaguate (San Cristóbal) </v>
      </c>
      <c r="H87" s="98" t="str">
        <f>VLOOKUP(E87,VIP!$A$2:$O16400,7,FALSE)</f>
        <v>Si</v>
      </c>
      <c r="I87" s="98" t="str">
        <f>VLOOKUP(E87,VIP!$A$2:$O8365,8,FALSE)</f>
        <v>Si</v>
      </c>
      <c r="J87" s="98" t="str">
        <f>VLOOKUP(E87,VIP!$A$2:$O8315,8,FALSE)</f>
        <v>Si</v>
      </c>
      <c r="K87" s="98" t="str">
        <f>VLOOKUP(E87,VIP!$A$2:$O11889,6,0)</f>
        <v>NO</v>
      </c>
      <c r="L87" s="105" t="s">
        <v>2430</v>
      </c>
      <c r="M87" s="104" t="s">
        <v>2473</v>
      </c>
      <c r="N87" s="103" t="s">
        <v>2481</v>
      </c>
      <c r="O87" s="122" t="s">
        <v>2495</v>
      </c>
      <c r="P87" s="130"/>
      <c r="Q87" s="104" t="s">
        <v>2430</v>
      </c>
    </row>
    <row r="88" spans="1:17" ht="17.399999999999999" x14ac:dyDescent="0.3">
      <c r="A88" s="122" t="str">
        <f>VLOOKUP(E88,'LISTADO ATM'!$A$2:$C$895,3,0)</f>
        <v>DISTRITO NACIONAL</v>
      </c>
      <c r="B88" s="110">
        <v>335777018</v>
      </c>
      <c r="C88" s="102">
        <v>44228.180555555555</v>
      </c>
      <c r="D88" s="124" t="s">
        <v>2494</v>
      </c>
      <c r="E88" s="99">
        <v>883</v>
      </c>
      <c r="F88" s="84" t="str">
        <f>VLOOKUP(E88,VIP!$A$2:$O11502,2,0)</f>
        <v>DRBR883</v>
      </c>
      <c r="G88" s="98" t="str">
        <f>VLOOKUP(E88,'LISTADO ATM'!$A$2:$B$894,2,0)</f>
        <v xml:space="preserve">ATM Oficina Filadelfia Plaza </v>
      </c>
      <c r="H88" s="98" t="str">
        <f>VLOOKUP(E88,VIP!$A$2:$O16422,7,FALSE)</f>
        <v>Si</v>
      </c>
      <c r="I88" s="98" t="str">
        <f>VLOOKUP(E88,VIP!$A$2:$O8387,8,FALSE)</f>
        <v>Si</v>
      </c>
      <c r="J88" s="98" t="str">
        <f>VLOOKUP(E88,VIP!$A$2:$O8337,8,FALSE)</f>
        <v>Si</v>
      </c>
      <c r="K88" s="98" t="str">
        <f>VLOOKUP(E88,VIP!$A$2:$O11911,6,0)</f>
        <v>NO</v>
      </c>
      <c r="L88" s="105" t="s">
        <v>2430</v>
      </c>
      <c r="M88" s="131" t="s">
        <v>2514</v>
      </c>
      <c r="N88" s="103" t="s">
        <v>2481</v>
      </c>
      <c r="O88" s="128" t="s">
        <v>2495</v>
      </c>
      <c r="P88" s="130"/>
      <c r="Q88" s="132">
        <v>44228.645833333336</v>
      </c>
    </row>
    <row r="89" spans="1:17" ht="17.399999999999999" x14ac:dyDescent="0.3">
      <c r="A89" s="122" t="str">
        <f>VLOOKUP(E89,'LISTADO ATM'!$A$2:$C$895,3,0)</f>
        <v>NORTE</v>
      </c>
      <c r="B89" s="110">
        <v>335777019</v>
      </c>
      <c r="C89" s="102">
        <v>44228.181944444441</v>
      </c>
      <c r="D89" s="124" t="s">
        <v>2494</v>
      </c>
      <c r="E89" s="99">
        <v>950</v>
      </c>
      <c r="F89" s="84" t="str">
        <f>VLOOKUP(E89,VIP!$A$2:$O11476,2,0)</f>
        <v>DRBR12G</v>
      </c>
      <c r="G89" s="98" t="str">
        <f>VLOOKUP(E89,'LISTADO ATM'!$A$2:$B$894,2,0)</f>
        <v xml:space="preserve">ATM Oficina Monterrico </v>
      </c>
      <c r="H89" s="98" t="str">
        <f>VLOOKUP(E89,VIP!$A$2:$O16396,7,FALSE)</f>
        <v>Si</v>
      </c>
      <c r="I89" s="98" t="str">
        <f>VLOOKUP(E89,VIP!$A$2:$O8361,8,FALSE)</f>
        <v>Si</v>
      </c>
      <c r="J89" s="98" t="str">
        <f>VLOOKUP(E89,VIP!$A$2:$O8311,8,FALSE)</f>
        <v>Si</v>
      </c>
      <c r="K89" s="98" t="str">
        <f>VLOOKUP(E89,VIP!$A$2:$O11885,6,0)</f>
        <v>SI</v>
      </c>
      <c r="L89" s="105" t="s">
        <v>2430</v>
      </c>
      <c r="M89" s="131" t="s">
        <v>2514</v>
      </c>
      <c r="N89" s="103" t="s">
        <v>2481</v>
      </c>
      <c r="O89" s="122" t="s">
        <v>2495</v>
      </c>
      <c r="P89" s="128"/>
      <c r="Q89" s="132">
        <v>44228.645833333336</v>
      </c>
    </row>
    <row r="90" spans="1:17" ht="18" customHeight="1" x14ac:dyDescent="0.3">
      <c r="A90" s="122" t="str">
        <f>VLOOKUP(E90,'LISTADO ATM'!$A$2:$C$895,3,0)</f>
        <v>NORTE</v>
      </c>
      <c r="B90" s="110">
        <v>335777020</v>
      </c>
      <c r="C90" s="102">
        <v>44228.184027777781</v>
      </c>
      <c r="D90" s="122" t="s">
        <v>2494</v>
      </c>
      <c r="E90" s="99">
        <v>965</v>
      </c>
      <c r="F90" s="84" t="str">
        <f>VLOOKUP(E90,VIP!$A$2:$O11477,2,0)</f>
        <v>DRBR965</v>
      </c>
      <c r="G90" s="98" t="str">
        <f>VLOOKUP(E90,'LISTADO ATM'!$A$2:$B$894,2,0)</f>
        <v xml:space="preserve">ATM S/M La Fuente FUN (Santiago) </v>
      </c>
      <c r="H90" s="98" t="str">
        <f>VLOOKUP(E90,VIP!$A$2:$O16397,7,FALSE)</f>
        <v>Si</v>
      </c>
      <c r="I90" s="98" t="str">
        <f>VLOOKUP(E90,VIP!$A$2:$O8362,8,FALSE)</f>
        <v>Si</v>
      </c>
      <c r="J90" s="98" t="str">
        <f>VLOOKUP(E90,VIP!$A$2:$O8312,8,FALSE)</f>
        <v>Si</v>
      </c>
      <c r="K90" s="98" t="str">
        <f>VLOOKUP(E90,VIP!$A$2:$O11886,6,0)</f>
        <v>NO</v>
      </c>
      <c r="L90" s="105" t="s">
        <v>2430</v>
      </c>
      <c r="M90" s="131" t="s">
        <v>2514</v>
      </c>
      <c r="N90" s="103" t="s">
        <v>2481</v>
      </c>
      <c r="O90" s="122" t="s">
        <v>2495</v>
      </c>
      <c r="P90" s="128"/>
      <c r="Q90" s="132">
        <v>44228.645833333336</v>
      </c>
    </row>
    <row r="91" spans="1:17" ht="18" customHeight="1" x14ac:dyDescent="0.3">
      <c r="A91" s="122" t="str">
        <f>VLOOKUP(E91,'LISTADO ATM'!$A$2:$C$895,3,0)</f>
        <v>DISTRITO NACIONAL</v>
      </c>
      <c r="B91" s="110">
        <v>335777021</v>
      </c>
      <c r="C91" s="102">
        <v>44228.189583333333</v>
      </c>
      <c r="D91" s="124" t="s">
        <v>2477</v>
      </c>
      <c r="E91" s="99">
        <v>152</v>
      </c>
      <c r="F91" s="84" t="str">
        <f>VLOOKUP(E91,VIP!$A$2:$O11505,2,0)</f>
        <v>DRBR152</v>
      </c>
      <c r="G91" s="98" t="str">
        <f>VLOOKUP(E91,'LISTADO ATM'!$A$2:$B$894,2,0)</f>
        <v xml:space="preserve">ATM Kiosco Megacentro II </v>
      </c>
      <c r="H91" s="98" t="str">
        <f>VLOOKUP(E91,VIP!$A$2:$O16425,7,FALSE)</f>
        <v>Si</v>
      </c>
      <c r="I91" s="98" t="str">
        <f>VLOOKUP(E91,VIP!$A$2:$O8390,8,FALSE)</f>
        <v>Si</v>
      </c>
      <c r="J91" s="98" t="str">
        <f>VLOOKUP(E91,VIP!$A$2:$O8340,8,FALSE)</f>
        <v>Si</v>
      </c>
      <c r="K91" s="98" t="str">
        <f>VLOOKUP(E91,VIP!$A$2:$O11914,6,0)</f>
        <v>NO</v>
      </c>
      <c r="L91" s="105" t="s">
        <v>2466</v>
      </c>
      <c r="M91" s="104" t="s">
        <v>2473</v>
      </c>
      <c r="N91" s="103" t="s">
        <v>2481</v>
      </c>
      <c r="O91" s="122" t="s">
        <v>2482</v>
      </c>
      <c r="P91" s="130"/>
      <c r="Q91" s="104" t="s">
        <v>2466</v>
      </c>
    </row>
    <row r="92" spans="1:17" ht="17.399999999999999" x14ac:dyDescent="0.3">
      <c r="A92" s="122" t="str">
        <f>VLOOKUP(E92,'LISTADO ATM'!$A$2:$C$895,3,0)</f>
        <v>DISTRITO NACIONAL</v>
      </c>
      <c r="B92" s="110">
        <v>335777022</v>
      </c>
      <c r="C92" s="102">
        <v>44228.190972222219</v>
      </c>
      <c r="D92" s="124" t="s">
        <v>2477</v>
      </c>
      <c r="E92" s="99">
        <v>194</v>
      </c>
      <c r="F92" s="84" t="str">
        <f>VLOOKUP(E92,VIP!$A$2:$O11515,2,0)</f>
        <v>DRBR194</v>
      </c>
      <c r="G92" s="98" t="str">
        <f>VLOOKUP(E92,'LISTADO ATM'!$A$2:$B$894,2,0)</f>
        <v xml:space="preserve">ATM UNP Pantoja </v>
      </c>
      <c r="H92" s="98" t="str">
        <f>VLOOKUP(E92,VIP!$A$2:$O16435,7,FALSE)</f>
        <v>Si</v>
      </c>
      <c r="I92" s="98" t="str">
        <f>VLOOKUP(E92,VIP!$A$2:$O8400,8,FALSE)</f>
        <v>No</v>
      </c>
      <c r="J92" s="98" t="str">
        <f>VLOOKUP(E92,VIP!$A$2:$O8350,8,FALSE)</f>
        <v>No</v>
      </c>
      <c r="K92" s="98" t="str">
        <f>VLOOKUP(E92,VIP!$A$2:$O11924,6,0)</f>
        <v>NO</v>
      </c>
      <c r="L92" s="105" t="s">
        <v>2466</v>
      </c>
      <c r="M92" s="131" t="s">
        <v>2514</v>
      </c>
      <c r="N92" s="103" t="s">
        <v>2481</v>
      </c>
      <c r="O92" s="122" t="s">
        <v>2482</v>
      </c>
      <c r="P92" s="128"/>
      <c r="Q92" s="132">
        <v>44228.645833333336</v>
      </c>
    </row>
    <row r="93" spans="1:17" ht="17.25" customHeight="1" x14ac:dyDescent="0.3">
      <c r="A93" s="122" t="str">
        <f>VLOOKUP(E93,'LISTADO ATM'!$A$2:$C$895,3,0)</f>
        <v>DISTRITO NACIONAL</v>
      </c>
      <c r="B93" s="110">
        <v>335777023</v>
      </c>
      <c r="C93" s="102">
        <v>44228.192361111112</v>
      </c>
      <c r="D93" s="124" t="s">
        <v>2477</v>
      </c>
      <c r="E93" s="99">
        <v>267</v>
      </c>
      <c r="F93" s="84" t="str">
        <f>VLOOKUP(E93,VIP!$A$2:$O11486,2,0)</f>
        <v>DRBR267</v>
      </c>
      <c r="G93" s="98" t="str">
        <f>VLOOKUP(E93,'LISTADO ATM'!$A$2:$B$894,2,0)</f>
        <v xml:space="preserve">ATM Centro de Caja México </v>
      </c>
      <c r="H93" s="98" t="str">
        <f>VLOOKUP(E93,VIP!$A$2:$O16406,7,FALSE)</f>
        <v>Si</v>
      </c>
      <c r="I93" s="98" t="str">
        <f>VLOOKUP(E93,VIP!$A$2:$O8371,8,FALSE)</f>
        <v>Si</v>
      </c>
      <c r="J93" s="98" t="str">
        <f>VLOOKUP(E93,VIP!$A$2:$O8321,8,FALSE)</f>
        <v>Si</v>
      </c>
      <c r="K93" s="98" t="str">
        <f>VLOOKUP(E93,VIP!$A$2:$O11895,6,0)</f>
        <v>NO</v>
      </c>
      <c r="L93" s="105" t="s">
        <v>2466</v>
      </c>
      <c r="M93" s="131" t="s">
        <v>2514</v>
      </c>
      <c r="N93" s="103" t="s">
        <v>2481</v>
      </c>
      <c r="O93" s="128" t="s">
        <v>2482</v>
      </c>
      <c r="P93" s="128"/>
      <c r="Q93" s="132">
        <v>44228.458333333336</v>
      </c>
    </row>
    <row r="94" spans="1:17" ht="18" customHeight="1" x14ac:dyDescent="0.3">
      <c r="A94" s="122" t="str">
        <f>VLOOKUP(E94,'LISTADO ATM'!$A$2:$C$895,3,0)</f>
        <v>DISTRITO NACIONAL</v>
      </c>
      <c r="B94" s="110">
        <v>335777024</v>
      </c>
      <c r="C94" s="102">
        <v>44228.193749999999</v>
      </c>
      <c r="D94" s="124" t="s">
        <v>2494</v>
      </c>
      <c r="E94" s="99">
        <v>314</v>
      </c>
      <c r="F94" s="84" t="str">
        <f>VLOOKUP(E94,VIP!$A$2:$O11498,2,0)</f>
        <v>DRBR314</v>
      </c>
      <c r="G94" s="98" t="str">
        <f>VLOOKUP(E94,'LISTADO ATM'!$A$2:$B$894,2,0)</f>
        <v xml:space="preserve">ATM UNP Cambita Garabito (San Cristóbal) </v>
      </c>
      <c r="H94" s="98" t="str">
        <f>VLOOKUP(E94,VIP!$A$2:$O16418,7,FALSE)</f>
        <v>Si</v>
      </c>
      <c r="I94" s="98" t="str">
        <f>VLOOKUP(E94,VIP!$A$2:$O8383,8,FALSE)</f>
        <v>Si</v>
      </c>
      <c r="J94" s="98" t="str">
        <f>VLOOKUP(E94,VIP!$A$2:$O8333,8,FALSE)</f>
        <v>Si</v>
      </c>
      <c r="K94" s="98" t="str">
        <f>VLOOKUP(E94,VIP!$A$2:$O11907,6,0)</f>
        <v>NO</v>
      </c>
      <c r="L94" s="105" t="s">
        <v>2466</v>
      </c>
      <c r="M94" s="131" t="s">
        <v>2514</v>
      </c>
      <c r="N94" s="103" t="s">
        <v>2481</v>
      </c>
      <c r="O94" s="122" t="s">
        <v>2495</v>
      </c>
      <c r="P94" s="128"/>
      <c r="Q94" s="132">
        <v>44228.458333333336</v>
      </c>
    </row>
    <row r="95" spans="1:17" ht="17.399999999999999" x14ac:dyDescent="0.3">
      <c r="A95" s="122" t="str">
        <f>VLOOKUP(E95,'LISTADO ATM'!$A$2:$C$895,3,0)</f>
        <v>NORTE</v>
      </c>
      <c r="B95" s="110">
        <v>335777025</v>
      </c>
      <c r="C95" s="102">
        <v>44228.197222222225</v>
      </c>
      <c r="D95" s="124" t="s">
        <v>2498</v>
      </c>
      <c r="E95" s="99">
        <v>315</v>
      </c>
      <c r="F95" s="84" t="str">
        <f>VLOOKUP(E95,VIP!$A$2:$O11489,2,0)</f>
        <v>DRBR315</v>
      </c>
      <c r="G95" s="98" t="str">
        <f>VLOOKUP(E95,'LISTADO ATM'!$A$2:$B$894,2,0)</f>
        <v xml:space="preserve">ATM Oficina Estrella Sadalá </v>
      </c>
      <c r="H95" s="98" t="str">
        <f>VLOOKUP(E95,VIP!$A$2:$O16409,7,FALSE)</f>
        <v>Si</v>
      </c>
      <c r="I95" s="98" t="str">
        <f>VLOOKUP(E95,VIP!$A$2:$O8374,8,FALSE)</f>
        <v>Si</v>
      </c>
      <c r="J95" s="98" t="str">
        <f>VLOOKUP(E95,VIP!$A$2:$O8324,8,FALSE)</f>
        <v>Si</v>
      </c>
      <c r="K95" s="98" t="str">
        <f>VLOOKUP(E95,VIP!$A$2:$O11898,6,0)</f>
        <v>NO</v>
      </c>
      <c r="L95" s="105" t="s">
        <v>2466</v>
      </c>
      <c r="M95" s="131" t="s">
        <v>2514</v>
      </c>
      <c r="N95" s="103" t="s">
        <v>2481</v>
      </c>
      <c r="O95" s="122" t="s">
        <v>2499</v>
      </c>
      <c r="P95" s="128"/>
      <c r="Q95" s="132">
        <v>44228.645833333336</v>
      </c>
    </row>
    <row r="96" spans="1:17" ht="17.399999999999999" x14ac:dyDescent="0.3">
      <c r="A96" s="123" t="str">
        <f>VLOOKUP(E96,'LISTADO ATM'!$A$2:$C$895,3,0)</f>
        <v>DISTRITO NACIONAL</v>
      </c>
      <c r="B96" s="110">
        <v>335777026</v>
      </c>
      <c r="C96" s="102">
        <v>44228.200694444444</v>
      </c>
      <c r="D96" s="124" t="s">
        <v>2494</v>
      </c>
      <c r="E96" s="99">
        <v>567</v>
      </c>
      <c r="F96" s="84" t="str">
        <f>VLOOKUP(E96,VIP!$A$2:$O11499,2,0)</f>
        <v>DRBR015</v>
      </c>
      <c r="G96" s="98" t="str">
        <f>VLOOKUP(E96,'LISTADO ATM'!$A$2:$B$894,2,0)</f>
        <v xml:space="preserve">ATM Oficina Máximo Gómez </v>
      </c>
      <c r="H96" s="98" t="str">
        <f>VLOOKUP(E96,VIP!$A$2:$O16419,7,FALSE)</f>
        <v>Si</v>
      </c>
      <c r="I96" s="98" t="str">
        <f>VLOOKUP(E96,VIP!$A$2:$O8384,8,FALSE)</f>
        <v>Si</v>
      </c>
      <c r="J96" s="98" t="str">
        <f>VLOOKUP(E96,VIP!$A$2:$O8334,8,FALSE)</f>
        <v>Si</v>
      </c>
      <c r="K96" s="98" t="str">
        <f>VLOOKUP(E96,VIP!$A$2:$O11908,6,0)</f>
        <v>NO</v>
      </c>
      <c r="L96" s="105" t="s">
        <v>2466</v>
      </c>
      <c r="M96" s="131" t="s">
        <v>2514</v>
      </c>
      <c r="N96" s="103" t="s">
        <v>2481</v>
      </c>
      <c r="O96" s="128" t="s">
        <v>2495</v>
      </c>
      <c r="P96" s="128"/>
      <c r="Q96" s="132">
        <v>44228.645833333336</v>
      </c>
    </row>
    <row r="97" spans="1:17" ht="18" customHeight="1" x14ac:dyDescent="0.3">
      <c r="A97" s="123" t="str">
        <f>VLOOKUP(E97,'LISTADO ATM'!$A$2:$C$895,3,0)</f>
        <v>DISTRITO NACIONAL</v>
      </c>
      <c r="B97" s="110">
        <v>335777027</v>
      </c>
      <c r="C97" s="102">
        <v>44228.20208333333</v>
      </c>
      <c r="D97" s="123" t="s">
        <v>2477</v>
      </c>
      <c r="E97" s="99">
        <v>713</v>
      </c>
      <c r="F97" s="84" t="str">
        <f>VLOOKUP(E97,VIP!$A$2:$O11499,2,0)</f>
        <v>DRBR016</v>
      </c>
      <c r="G97" s="98" t="str">
        <f>VLOOKUP(E97,'LISTADO ATM'!$A$2:$B$894,2,0)</f>
        <v xml:space="preserve">ATM Oficina Las Américas </v>
      </c>
      <c r="H97" s="98" t="str">
        <f>VLOOKUP(E97,VIP!$A$2:$O16419,7,FALSE)</f>
        <v>Si</v>
      </c>
      <c r="I97" s="98" t="str">
        <f>VLOOKUP(E97,VIP!$A$2:$O8384,8,FALSE)</f>
        <v>Si</v>
      </c>
      <c r="J97" s="98" t="str">
        <f>VLOOKUP(E97,VIP!$A$2:$O8334,8,FALSE)</f>
        <v>Si</v>
      </c>
      <c r="K97" s="98" t="str">
        <f>VLOOKUP(E97,VIP!$A$2:$O11908,6,0)</f>
        <v>NO</v>
      </c>
      <c r="L97" s="105" t="s">
        <v>2466</v>
      </c>
      <c r="M97" s="104" t="s">
        <v>2473</v>
      </c>
      <c r="N97" s="103" t="s">
        <v>2481</v>
      </c>
      <c r="O97" s="123" t="s">
        <v>2482</v>
      </c>
      <c r="P97" s="128"/>
      <c r="Q97" s="104" t="s">
        <v>2466</v>
      </c>
    </row>
    <row r="98" spans="1:17" ht="18" customHeight="1" x14ac:dyDescent="0.3">
      <c r="A98" s="123" t="str">
        <f>VLOOKUP(E98,'LISTADO ATM'!$A$2:$C$895,3,0)</f>
        <v>DISTRITO NACIONAL</v>
      </c>
      <c r="B98" s="110">
        <v>335777028</v>
      </c>
      <c r="C98" s="102">
        <v>44228.207638888889</v>
      </c>
      <c r="D98" s="124" t="s">
        <v>2494</v>
      </c>
      <c r="E98" s="99">
        <v>734</v>
      </c>
      <c r="F98" s="84" t="str">
        <f>VLOOKUP(E98,VIP!$A$2:$O11506,2,0)</f>
        <v>DRBR178</v>
      </c>
      <c r="G98" s="98" t="str">
        <f>VLOOKUP(E98,'LISTADO ATM'!$A$2:$B$894,2,0)</f>
        <v xml:space="preserve">ATM Oficina Independencia I </v>
      </c>
      <c r="H98" s="98" t="str">
        <f>VLOOKUP(E98,VIP!$A$2:$O16426,7,FALSE)</f>
        <v>Si</v>
      </c>
      <c r="I98" s="98" t="str">
        <f>VLOOKUP(E98,VIP!$A$2:$O8391,8,FALSE)</f>
        <v>Si</v>
      </c>
      <c r="J98" s="98" t="str">
        <f>VLOOKUP(E98,VIP!$A$2:$O8341,8,FALSE)</f>
        <v>Si</v>
      </c>
      <c r="K98" s="98" t="str">
        <f>VLOOKUP(E98,VIP!$A$2:$O11915,6,0)</f>
        <v>SI</v>
      </c>
      <c r="L98" s="105" t="s">
        <v>2466</v>
      </c>
      <c r="M98" s="104" t="s">
        <v>2473</v>
      </c>
      <c r="N98" s="103" t="s">
        <v>2481</v>
      </c>
      <c r="O98" s="123" t="s">
        <v>2495</v>
      </c>
      <c r="P98" s="128"/>
      <c r="Q98" s="104" t="s">
        <v>2466</v>
      </c>
    </row>
    <row r="99" spans="1:17" ht="18" customHeight="1" x14ac:dyDescent="0.3">
      <c r="A99" s="123" t="str">
        <f>VLOOKUP(E99,'LISTADO ATM'!$A$2:$C$895,3,0)</f>
        <v>NORTE</v>
      </c>
      <c r="B99" s="110">
        <v>335777029</v>
      </c>
      <c r="C99" s="102">
        <v>44228.210416666669</v>
      </c>
      <c r="D99" s="123" t="s">
        <v>2494</v>
      </c>
      <c r="E99" s="99">
        <v>796</v>
      </c>
      <c r="F99" s="84" t="str">
        <f>VLOOKUP(E99,VIP!$A$2:$O11485,2,0)</f>
        <v>DRBR155</v>
      </c>
      <c r="G99" s="98" t="str">
        <f>VLOOKUP(E99,'LISTADO ATM'!$A$2:$B$894,2,0)</f>
        <v xml:space="preserve">ATM Oficina Plaza Ventura (Nagua) </v>
      </c>
      <c r="H99" s="98" t="str">
        <f>VLOOKUP(E99,VIP!$A$2:$O16405,7,FALSE)</f>
        <v>Si</v>
      </c>
      <c r="I99" s="98" t="str">
        <f>VLOOKUP(E99,VIP!$A$2:$O8370,8,FALSE)</f>
        <v>Si</v>
      </c>
      <c r="J99" s="98" t="str">
        <f>VLOOKUP(E99,VIP!$A$2:$O8320,8,FALSE)</f>
        <v>Si</v>
      </c>
      <c r="K99" s="98" t="str">
        <f>VLOOKUP(E99,VIP!$A$2:$O11894,6,0)</f>
        <v>SI</v>
      </c>
      <c r="L99" s="105" t="s">
        <v>2430</v>
      </c>
      <c r="M99" s="131" t="s">
        <v>2514</v>
      </c>
      <c r="N99" s="103" t="s">
        <v>2481</v>
      </c>
      <c r="O99" s="123" t="s">
        <v>2495</v>
      </c>
      <c r="P99" s="130"/>
      <c r="Q99" s="132">
        <v>44228.645833333336</v>
      </c>
    </row>
    <row r="100" spans="1:17" ht="18" customHeight="1" x14ac:dyDescent="0.3">
      <c r="A100" s="123" t="str">
        <f>VLOOKUP(E100,'LISTADO ATM'!$A$2:$C$895,3,0)</f>
        <v>NORTE</v>
      </c>
      <c r="B100" s="110">
        <v>335777030</v>
      </c>
      <c r="C100" s="102">
        <v>44228.212500000001</v>
      </c>
      <c r="D100" s="123" t="s">
        <v>2494</v>
      </c>
      <c r="E100" s="99">
        <v>886</v>
      </c>
      <c r="F100" s="84" t="str">
        <f>VLOOKUP(E100,VIP!$A$2:$O11488,2,0)</f>
        <v>DRBR886</v>
      </c>
      <c r="G100" s="98" t="str">
        <f>VLOOKUP(E100,'LISTADO ATM'!$A$2:$B$894,2,0)</f>
        <v xml:space="preserve">ATM Oficina Guayubín </v>
      </c>
      <c r="H100" s="98" t="str">
        <f>VLOOKUP(E100,VIP!$A$2:$O16408,7,FALSE)</f>
        <v>Si</v>
      </c>
      <c r="I100" s="98" t="str">
        <f>VLOOKUP(E100,VIP!$A$2:$O8373,8,FALSE)</f>
        <v>Si</v>
      </c>
      <c r="J100" s="98" t="str">
        <f>VLOOKUP(E100,VIP!$A$2:$O8323,8,FALSE)</f>
        <v>Si</v>
      </c>
      <c r="K100" s="98" t="str">
        <f>VLOOKUP(E100,VIP!$A$2:$O11897,6,0)</f>
        <v>NO</v>
      </c>
      <c r="L100" s="105" t="s">
        <v>2466</v>
      </c>
      <c r="M100" s="131" t="s">
        <v>2514</v>
      </c>
      <c r="N100" s="103" t="s">
        <v>2481</v>
      </c>
      <c r="O100" s="123" t="s">
        <v>2495</v>
      </c>
      <c r="P100" s="128"/>
      <c r="Q100" s="132">
        <v>44228.458333333336</v>
      </c>
    </row>
    <row r="101" spans="1:17" ht="18" customHeight="1" x14ac:dyDescent="0.3">
      <c r="A101" s="123" t="str">
        <f>VLOOKUP(E101,'LISTADO ATM'!$A$2:$C$895,3,0)</f>
        <v>DISTRITO NACIONAL</v>
      </c>
      <c r="B101" s="110">
        <v>335777031</v>
      </c>
      <c r="C101" s="102">
        <v>44228.215277777781</v>
      </c>
      <c r="D101" s="123" t="s">
        <v>2477</v>
      </c>
      <c r="E101" s="99">
        <v>911</v>
      </c>
      <c r="F101" s="84" t="str">
        <f>VLOOKUP(E101,VIP!$A$2:$O11500,2,0)</f>
        <v>DRBR911</v>
      </c>
      <c r="G101" s="98" t="str">
        <f>VLOOKUP(E101,'LISTADO ATM'!$A$2:$B$894,2,0)</f>
        <v xml:space="preserve">ATM Oficina Venezuela II </v>
      </c>
      <c r="H101" s="98" t="str">
        <f>VLOOKUP(E101,VIP!$A$2:$O16420,7,FALSE)</f>
        <v>Si</v>
      </c>
      <c r="I101" s="98" t="str">
        <f>VLOOKUP(E101,VIP!$A$2:$O8385,8,FALSE)</f>
        <v>Si</v>
      </c>
      <c r="J101" s="98" t="str">
        <f>VLOOKUP(E101,VIP!$A$2:$O8335,8,FALSE)</f>
        <v>Si</v>
      </c>
      <c r="K101" s="98" t="str">
        <f>VLOOKUP(E101,VIP!$A$2:$O11909,6,0)</f>
        <v>SI</v>
      </c>
      <c r="L101" s="105" t="s">
        <v>2466</v>
      </c>
      <c r="M101" s="131" t="s">
        <v>2514</v>
      </c>
      <c r="N101" s="103" t="s">
        <v>2481</v>
      </c>
      <c r="O101" s="123" t="s">
        <v>2482</v>
      </c>
      <c r="P101" s="128"/>
      <c r="Q101" s="132">
        <v>44228.458333333336</v>
      </c>
    </row>
    <row r="102" spans="1:17" ht="17.399999999999999" x14ac:dyDescent="0.3">
      <c r="A102" s="123" t="str">
        <f>VLOOKUP(E102,'LISTADO ATM'!$A$2:$C$895,3,0)</f>
        <v>DISTRITO NACIONAL</v>
      </c>
      <c r="B102" s="110">
        <v>335777032</v>
      </c>
      <c r="C102" s="102">
        <v>44228.217361111114</v>
      </c>
      <c r="D102" s="124" t="s">
        <v>2477</v>
      </c>
      <c r="E102" s="99">
        <v>993</v>
      </c>
      <c r="F102" s="84" t="str">
        <f>VLOOKUP(E102,VIP!$A$2:$O11497,2,0)</f>
        <v>DRBR993</v>
      </c>
      <c r="G102" s="98" t="str">
        <f>VLOOKUP(E102,'LISTADO ATM'!$A$2:$B$894,2,0)</f>
        <v xml:space="preserve">ATM Centro Medico Integral II </v>
      </c>
      <c r="H102" s="98" t="str">
        <f>VLOOKUP(E102,VIP!$A$2:$O16417,7,FALSE)</f>
        <v>Si</v>
      </c>
      <c r="I102" s="98" t="str">
        <f>VLOOKUP(E102,VIP!$A$2:$O8382,8,FALSE)</f>
        <v>Si</v>
      </c>
      <c r="J102" s="98" t="str">
        <f>VLOOKUP(E102,VIP!$A$2:$O8332,8,FALSE)</f>
        <v>Si</v>
      </c>
      <c r="K102" s="98" t="str">
        <f>VLOOKUP(E102,VIP!$A$2:$O11906,6,0)</f>
        <v>NO</v>
      </c>
      <c r="L102" s="105" t="s">
        <v>2466</v>
      </c>
      <c r="M102" s="104" t="s">
        <v>2473</v>
      </c>
      <c r="N102" s="103" t="s">
        <v>2481</v>
      </c>
      <c r="O102" s="123" t="s">
        <v>2482</v>
      </c>
      <c r="P102" s="128"/>
      <c r="Q102" s="104" t="s">
        <v>2466</v>
      </c>
    </row>
    <row r="103" spans="1:17" ht="18" customHeight="1" x14ac:dyDescent="0.3">
      <c r="A103" s="123" t="str">
        <f>VLOOKUP(E103,'LISTADO ATM'!$A$2:$C$895,3,0)</f>
        <v>NORTE</v>
      </c>
      <c r="B103" s="110">
        <v>335777033</v>
      </c>
      <c r="C103" s="102">
        <v>44228.21875</v>
      </c>
      <c r="D103" s="123" t="s">
        <v>2190</v>
      </c>
      <c r="E103" s="99">
        <v>129</v>
      </c>
      <c r="F103" s="84" t="str">
        <f>VLOOKUP(E103,VIP!$A$2:$O11511,2,0)</f>
        <v>DRBR129</v>
      </c>
      <c r="G103" s="98" t="str">
        <f>VLOOKUP(E103,'LISTADO ATM'!$A$2:$B$894,2,0)</f>
        <v xml:space="preserve">ATM Multicentro La Sirena (Santiago) </v>
      </c>
      <c r="H103" s="98" t="str">
        <f>VLOOKUP(E103,VIP!$A$2:$O16431,7,FALSE)</f>
        <v>Si</v>
      </c>
      <c r="I103" s="98" t="str">
        <f>VLOOKUP(E103,VIP!$A$2:$O8396,8,FALSE)</f>
        <v>Si</v>
      </c>
      <c r="J103" s="98" t="str">
        <f>VLOOKUP(E103,VIP!$A$2:$O8346,8,FALSE)</f>
        <v>Si</v>
      </c>
      <c r="K103" s="98" t="str">
        <f>VLOOKUP(E103,VIP!$A$2:$O11920,6,0)</f>
        <v>SI</v>
      </c>
      <c r="L103" s="105" t="s">
        <v>2463</v>
      </c>
      <c r="M103" s="131" t="s">
        <v>2514</v>
      </c>
      <c r="N103" s="103" t="s">
        <v>2481</v>
      </c>
      <c r="O103" s="123" t="s">
        <v>2490</v>
      </c>
      <c r="P103" s="126"/>
      <c r="Q103" s="132">
        <v>44228.424305555556</v>
      </c>
    </row>
    <row r="104" spans="1:17" ht="18" customHeight="1" x14ac:dyDescent="0.3">
      <c r="A104" s="123" t="str">
        <f>VLOOKUP(E104,'LISTADO ATM'!$A$2:$C$895,3,0)</f>
        <v>ESTE</v>
      </c>
      <c r="B104" s="110">
        <v>335777034</v>
      </c>
      <c r="C104" s="102">
        <v>44228.224305555559</v>
      </c>
      <c r="D104" s="123" t="s">
        <v>2189</v>
      </c>
      <c r="E104" s="99">
        <v>268</v>
      </c>
      <c r="F104" s="84" t="str">
        <f>VLOOKUP(E104,VIP!$A$2:$O11509,2,0)</f>
        <v>DRBR268</v>
      </c>
      <c r="G104" s="98" t="str">
        <f>VLOOKUP(E104,'LISTADO ATM'!$A$2:$B$894,2,0)</f>
        <v xml:space="preserve">ATM Autobanco La Altagracia (Higuey) </v>
      </c>
      <c r="H104" s="98" t="str">
        <f>VLOOKUP(E104,VIP!$A$2:$O16429,7,FALSE)</f>
        <v>Si</v>
      </c>
      <c r="I104" s="98" t="str">
        <f>VLOOKUP(E104,VIP!$A$2:$O8394,8,FALSE)</f>
        <v>Si</v>
      </c>
      <c r="J104" s="98" t="str">
        <f>VLOOKUP(E104,VIP!$A$2:$O8344,8,FALSE)</f>
        <v>Si</v>
      </c>
      <c r="K104" s="98" t="str">
        <f>VLOOKUP(E104,VIP!$A$2:$O11918,6,0)</f>
        <v>NO</v>
      </c>
      <c r="L104" s="105" t="s">
        <v>2463</v>
      </c>
      <c r="M104" s="131" t="s">
        <v>2514</v>
      </c>
      <c r="N104" s="103" t="s">
        <v>2481</v>
      </c>
      <c r="O104" s="123" t="s">
        <v>2483</v>
      </c>
      <c r="P104" s="128"/>
      <c r="Q104" s="132">
        <v>44228.427777777775</v>
      </c>
    </row>
    <row r="105" spans="1:17" ht="17.399999999999999" x14ac:dyDescent="0.3">
      <c r="A105" s="123" t="str">
        <f>VLOOKUP(E105,'LISTADO ATM'!$A$2:$C$895,3,0)</f>
        <v>NORTE</v>
      </c>
      <c r="B105" s="110">
        <v>335777035</v>
      </c>
      <c r="C105" s="102">
        <v>44228.225694444445</v>
      </c>
      <c r="D105" s="123" t="s">
        <v>2190</v>
      </c>
      <c r="E105" s="99">
        <v>857</v>
      </c>
      <c r="F105" s="84" t="str">
        <f>VLOOKUP(E105,VIP!$A$2:$O11470,2,0)</f>
        <v>DRBR857</v>
      </c>
      <c r="G105" s="98" t="str">
        <f>VLOOKUP(E105,'LISTADO ATM'!$A$2:$B$894,2,0)</f>
        <v xml:space="preserve">ATM Oficina Los Alamos </v>
      </c>
      <c r="H105" s="98" t="str">
        <f>VLOOKUP(E105,VIP!$A$2:$O16390,7,FALSE)</f>
        <v>Si</v>
      </c>
      <c r="I105" s="98" t="str">
        <f>VLOOKUP(E105,VIP!$A$2:$O8355,8,FALSE)</f>
        <v>Si</v>
      </c>
      <c r="J105" s="98" t="str">
        <f>VLOOKUP(E105,VIP!$A$2:$O8305,8,FALSE)</f>
        <v>Si</v>
      </c>
      <c r="K105" s="98" t="str">
        <f>VLOOKUP(E105,VIP!$A$2:$O11879,6,0)</f>
        <v>NO</v>
      </c>
      <c r="L105" s="105" t="s">
        <v>2463</v>
      </c>
      <c r="M105" s="131" t="s">
        <v>2514</v>
      </c>
      <c r="N105" s="103" t="s">
        <v>2481</v>
      </c>
      <c r="O105" s="123" t="s">
        <v>2490</v>
      </c>
      <c r="P105" s="128"/>
      <c r="Q105" s="132">
        <v>44228.623611111114</v>
      </c>
    </row>
    <row r="106" spans="1:17" ht="18" customHeight="1" x14ac:dyDescent="0.3">
      <c r="A106" s="123" t="str">
        <f>VLOOKUP(E106,'LISTADO ATM'!$A$2:$C$895,3,0)</f>
        <v>NORTE</v>
      </c>
      <c r="B106" s="110">
        <v>335777036</v>
      </c>
      <c r="C106" s="102">
        <v>44228.227083333331</v>
      </c>
      <c r="D106" s="123" t="s">
        <v>2494</v>
      </c>
      <c r="E106" s="99">
        <v>304</v>
      </c>
      <c r="F106" s="84" t="str">
        <f>VLOOKUP(E106,VIP!$A$2:$O11508,2,0)</f>
        <v>DRBR304</v>
      </c>
      <c r="G106" s="98" t="str">
        <f>VLOOKUP(E106,'LISTADO ATM'!$A$2:$B$894,2,0)</f>
        <v xml:space="preserve">ATM Multicentro La Sirena Estrella Sadhala </v>
      </c>
      <c r="H106" s="98" t="str">
        <f>VLOOKUP(E106,VIP!$A$2:$O16428,7,FALSE)</f>
        <v>Si</v>
      </c>
      <c r="I106" s="98" t="str">
        <f>VLOOKUP(E106,VIP!$A$2:$O8393,8,FALSE)</f>
        <v>Si</v>
      </c>
      <c r="J106" s="98" t="str">
        <f>VLOOKUP(E106,VIP!$A$2:$O8343,8,FALSE)</f>
        <v>Si</v>
      </c>
      <c r="K106" s="98" t="str">
        <f>VLOOKUP(E106,VIP!$A$2:$O11917,6,0)</f>
        <v>NO</v>
      </c>
      <c r="L106" s="105" t="s">
        <v>2502</v>
      </c>
      <c r="M106" s="104" t="s">
        <v>2473</v>
      </c>
      <c r="N106" s="103" t="s">
        <v>2481</v>
      </c>
      <c r="O106" s="123" t="s">
        <v>2495</v>
      </c>
      <c r="P106" s="123"/>
      <c r="Q106" s="104" t="s">
        <v>2502</v>
      </c>
    </row>
    <row r="107" spans="1:17" ht="18" customHeight="1" x14ac:dyDescent="0.3">
      <c r="A107" s="123" t="str">
        <f>VLOOKUP(E107,'LISTADO ATM'!$A$2:$C$895,3,0)</f>
        <v>NORTE</v>
      </c>
      <c r="B107" s="110">
        <v>335777037</v>
      </c>
      <c r="C107" s="102">
        <v>44228.228472222225</v>
      </c>
      <c r="D107" s="123" t="s">
        <v>2494</v>
      </c>
      <c r="E107" s="99">
        <v>809</v>
      </c>
      <c r="F107" s="84" t="str">
        <f>VLOOKUP(E107,VIP!$A$2:$O11507,2,0)</f>
        <v>DRBR809</v>
      </c>
      <c r="G107" s="98" t="str">
        <f>VLOOKUP(E107,'LISTADO ATM'!$A$2:$B$894,2,0)</f>
        <v>ATM Yoma (Cotuí)</v>
      </c>
      <c r="H107" s="98" t="str">
        <f>VLOOKUP(E107,VIP!$A$2:$O16427,7,FALSE)</f>
        <v>Si</v>
      </c>
      <c r="I107" s="98" t="str">
        <f>VLOOKUP(E107,VIP!$A$2:$O8392,8,FALSE)</f>
        <v>Si</v>
      </c>
      <c r="J107" s="98" t="str">
        <f>VLOOKUP(E107,VIP!$A$2:$O8342,8,FALSE)</f>
        <v>Si</v>
      </c>
      <c r="K107" s="98" t="str">
        <f>VLOOKUP(E107,VIP!$A$2:$O11916,6,0)</f>
        <v>NO</v>
      </c>
      <c r="L107" s="105" t="s">
        <v>2502</v>
      </c>
      <c r="M107" s="104" t="s">
        <v>2473</v>
      </c>
      <c r="N107" s="103" t="s">
        <v>2481</v>
      </c>
      <c r="O107" s="123" t="s">
        <v>2495</v>
      </c>
      <c r="P107" s="128"/>
      <c r="Q107" s="104" t="s">
        <v>2502</v>
      </c>
    </row>
    <row r="108" spans="1:17" ht="17.399999999999999" x14ac:dyDescent="0.3">
      <c r="A108" s="123" t="str">
        <f>VLOOKUP(E108,'LISTADO ATM'!$A$2:$C$895,3,0)</f>
        <v>NORTE</v>
      </c>
      <c r="B108" s="110">
        <v>335777038</v>
      </c>
      <c r="C108" s="102">
        <v>44228.230555555558</v>
      </c>
      <c r="D108" s="123" t="s">
        <v>2494</v>
      </c>
      <c r="E108" s="99">
        <v>944</v>
      </c>
      <c r="F108" s="84" t="str">
        <f>VLOOKUP(E108,VIP!$A$2:$O11517,2,0)</f>
        <v>DRBR944</v>
      </c>
      <c r="G108" s="98" t="str">
        <f>VLOOKUP(E108,'LISTADO ATM'!$A$2:$B$894,2,0)</f>
        <v xml:space="preserve">ATM UNP Mao </v>
      </c>
      <c r="H108" s="98" t="str">
        <f>VLOOKUP(E108,VIP!$A$2:$O16437,7,FALSE)</f>
        <v>Si</v>
      </c>
      <c r="I108" s="98" t="str">
        <f>VLOOKUP(E108,VIP!$A$2:$O8402,8,FALSE)</f>
        <v>Si</v>
      </c>
      <c r="J108" s="98" t="str">
        <f>VLOOKUP(E108,VIP!$A$2:$O8352,8,FALSE)</f>
        <v>Si</v>
      </c>
      <c r="K108" s="98" t="str">
        <f>VLOOKUP(E108,VIP!$A$2:$O11926,6,0)</f>
        <v>NO</v>
      </c>
      <c r="L108" s="105" t="s">
        <v>2502</v>
      </c>
      <c r="M108" s="104" t="s">
        <v>2473</v>
      </c>
      <c r="N108" s="103" t="s">
        <v>2481</v>
      </c>
      <c r="O108" s="123" t="s">
        <v>2495</v>
      </c>
      <c r="P108" s="128"/>
      <c r="Q108" s="104" t="s">
        <v>2502</v>
      </c>
    </row>
    <row r="109" spans="1:17" ht="17.399999999999999" x14ac:dyDescent="0.3">
      <c r="A109" s="123" t="str">
        <f>VLOOKUP(E109,'LISTADO ATM'!$A$2:$C$895,3,0)</f>
        <v>SUR</v>
      </c>
      <c r="B109" s="110">
        <v>335777039</v>
      </c>
      <c r="C109" s="102">
        <v>44228.232638888891</v>
      </c>
      <c r="D109" s="123" t="s">
        <v>2189</v>
      </c>
      <c r="E109" s="99">
        <v>751</v>
      </c>
      <c r="F109" s="84" t="str">
        <f>VLOOKUP(E109,VIP!$A$2:$O11396,2,0)</f>
        <v>DRBR751</v>
      </c>
      <c r="G109" s="98" t="str">
        <f>VLOOKUP(E109,'LISTADO ATM'!$A$2:$B$894,2,0)</f>
        <v>ATM Eco Petroleo Camilo</v>
      </c>
      <c r="H109" s="98" t="str">
        <f>VLOOKUP(E109,VIP!$A$2:$O16316,7,FALSE)</f>
        <v>N/A</v>
      </c>
      <c r="I109" s="98" t="str">
        <f>VLOOKUP(E109,VIP!$A$2:$O8281,8,FALSE)</f>
        <v>N/A</v>
      </c>
      <c r="J109" s="98" t="str">
        <f>VLOOKUP(E109,VIP!$A$2:$O8231,8,FALSE)</f>
        <v>N/A</v>
      </c>
      <c r="K109" s="98" t="str">
        <f>VLOOKUP(E109,VIP!$A$2:$O11805,6,0)</f>
        <v>N/A</v>
      </c>
      <c r="L109" s="105" t="s">
        <v>2228</v>
      </c>
      <c r="M109" s="104" t="s">
        <v>2473</v>
      </c>
      <c r="N109" s="103" t="s">
        <v>2481</v>
      </c>
      <c r="O109" s="123" t="s">
        <v>2483</v>
      </c>
      <c r="P109" s="126"/>
      <c r="Q109" s="104" t="s">
        <v>2228</v>
      </c>
    </row>
    <row r="110" spans="1:17" ht="17.399999999999999" x14ac:dyDescent="0.3">
      <c r="A110" s="123" t="str">
        <f>VLOOKUP(E110,'LISTADO ATM'!$A$2:$C$895,3,0)</f>
        <v>DISTRITO NACIONAL</v>
      </c>
      <c r="B110" s="110">
        <v>335777040</v>
      </c>
      <c r="C110" s="102">
        <v>44228.251388888886</v>
      </c>
      <c r="D110" s="123" t="s">
        <v>2189</v>
      </c>
      <c r="E110" s="99">
        <v>708</v>
      </c>
      <c r="F110" s="84" t="str">
        <f>VLOOKUP(E110,VIP!$A$2:$O11469,2,0)</f>
        <v>DRBR505</v>
      </c>
      <c r="G110" s="98" t="str">
        <f>VLOOKUP(E110,'LISTADO ATM'!$A$2:$B$894,2,0)</f>
        <v xml:space="preserve">ATM El Vestir De Hoy </v>
      </c>
      <c r="H110" s="98" t="str">
        <f>VLOOKUP(E110,VIP!$A$2:$O16389,7,FALSE)</f>
        <v>Si</v>
      </c>
      <c r="I110" s="98" t="str">
        <f>VLOOKUP(E110,VIP!$A$2:$O8354,8,FALSE)</f>
        <v>Si</v>
      </c>
      <c r="J110" s="98" t="str">
        <f>VLOOKUP(E110,VIP!$A$2:$O8304,8,FALSE)</f>
        <v>Si</v>
      </c>
      <c r="K110" s="98" t="str">
        <f>VLOOKUP(E110,VIP!$A$2:$O11878,6,0)</f>
        <v>NO</v>
      </c>
      <c r="L110" s="105" t="s">
        <v>2228</v>
      </c>
      <c r="M110" s="104" t="s">
        <v>2473</v>
      </c>
      <c r="N110" s="103" t="s">
        <v>2481</v>
      </c>
      <c r="O110" s="123" t="s">
        <v>2483</v>
      </c>
      <c r="P110" s="130"/>
      <c r="Q110" s="104" t="s">
        <v>2228</v>
      </c>
    </row>
    <row r="111" spans="1:17" ht="18" customHeight="1" x14ac:dyDescent="0.3">
      <c r="A111" s="123" t="str">
        <f>VLOOKUP(E111,'LISTADO ATM'!$A$2:$C$895,3,0)</f>
        <v>DISTRITO NACIONAL</v>
      </c>
      <c r="B111" s="110">
        <v>335777041</v>
      </c>
      <c r="C111" s="102">
        <v>44228.252083333333</v>
      </c>
      <c r="D111" s="123" t="s">
        <v>2189</v>
      </c>
      <c r="E111" s="99">
        <v>115</v>
      </c>
      <c r="F111" s="84" t="str">
        <f>VLOOKUP(E111,VIP!$A$2:$O11503,2,0)</f>
        <v>DRBR115</v>
      </c>
      <c r="G111" s="98" t="str">
        <f>VLOOKUP(E111,'LISTADO ATM'!$A$2:$B$894,2,0)</f>
        <v xml:space="preserve">ATM Oficina Megacentro I </v>
      </c>
      <c r="H111" s="98" t="str">
        <f>VLOOKUP(E111,VIP!$A$2:$O16423,7,FALSE)</f>
        <v>Si</v>
      </c>
      <c r="I111" s="98" t="str">
        <f>VLOOKUP(E111,VIP!$A$2:$O8388,8,FALSE)</f>
        <v>Si</v>
      </c>
      <c r="J111" s="98" t="str">
        <f>VLOOKUP(E111,VIP!$A$2:$O8338,8,FALSE)</f>
        <v>Si</v>
      </c>
      <c r="K111" s="98" t="str">
        <f>VLOOKUP(E111,VIP!$A$2:$O11912,6,0)</f>
        <v>SI</v>
      </c>
      <c r="L111" s="105" t="s">
        <v>2228</v>
      </c>
      <c r="M111" s="131" t="s">
        <v>2514</v>
      </c>
      <c r="N111" s="132" t="s">
        <v>2525</v>
      </c>
      <c r="O111" s="123" t="s">
        <v>2483</v>
      </c>
      <c r="P111" s="128"/>
      <c r="Q111" s="132">
        <v>44228.601388888892</v>
      </c>
    </row>
    <row r="112" spans="1:17" ht="17.399999999999999" x14ac:dyDescent="0.3">
      <c r="A112" s="123" t="str">
        <f>VLOOKUP(E112,'LISTADO ATM'!$A$2:$C$895,3,0)</f>
        <v>DISTRITO NACIONAL</v>
      </c>
      <c r="B112" s="110">
        <v>335777043</v>
      </c>
      <c r="C112" s="102">
        <v>44228.25277777778</v>
      </c>
      <c r="D112" s="123" t="s">
        <v>2189</v>
      </c>
      <c r="E112" s="99">
        <v>378</v>
      </c>
      <c r="F112" s="84" t="str">
        <f>VLOOKUP(E112,VIP!$A$2:$O11508,2,0)</f>
        <v>DRBR378</v>
      </c>
      <c r="G112" s="98" t="str">
        <f>VLOOKUP(E112,'LISTADO ATM'!$A$2:$B$894,2,0)</f>
        <v>ATM UNP Villa Flores</v>
      </c>
      <c r="H112" s="98" t="str">
        <f>VLOOKUP(E112,VIP!$A$2:$O16428,7,FALSE)</f>
        <v>N/A</v>
      </c>
      <c r="I112" s="98" t="str">
        <f>VLOOKUP(E112,VIP!$A$2:$O8393,8,FALSE)</f>
        <v>N/A</v>
      </c>
      <c r="J112" s="98" t="str">
        <f>VLOOKUP(E112,VIP!$A$2:$O8343,8,FALSE)</f>
        <v>N/A</v>
      </c>
      <c r="K112" s="98" t="str">
        <f>VLOOKUP(E112,VIP!$A$2:$O11917,6,0)</f>
        <v>N/A</v>
      </c>
      <c r="L112" s="105" t="s">
        <v>2228</v>
      </c>
      <c r="M112" s="131" t="s">
        <v>2514</v>
      </c>
      <c r="N112" s="103" t="s">
        <v>2515</v>
      </c>
      <c r="O112" s="123" t="s">
        <v>2483</v>
      </c>
      <c r="P112" s="128"/>
      <c r="Q112" s="132">
        <v>44228.411805555559</v>
      </c>
    </row>
    <row r="113" spans="1:17" ht="17.399999999999999" x14ac:dyDescent="0.3">
      <c r="A113" s="123" t="str">
        <f>VLOOKUP(E113,'LISTADO ATM'!$A$2:$C$895,3,0)</f>
        <v>NORTE</v>
      </c>
      <c r="B113" s="110">
        <v>335777042</v>
      </c>
      <c r="C113" s="102">
        <v>44228.25277777778</v>
      </c>
      <c r="D113" s="123" t="s">
        <v>2189</v>
      </c>
      <c r="E113" s="99">
        <v>757</v>
      </c>
      <c r="F113" s="84" t="str">
        <f>VLOOKUP(E113,VIP!$A$2:$O11507,2,0)</f>
        <v>DRBR757</v>
      </c>
      <c r="G113" s="98" t="str">
        <f>VLOOKUP(E113,'LISTADO ATM'!$A$2:$B$894,2,0)</f>
        <v xml:space="preserve">ATM UNP Plaza Paseo (Santiago) </v>
      </c>
      <c r="H113" s="98" t="str">
        <f>VLOOKUP(E113,VIP!$A$2:$O16427,7,FALSE)</f>
        <v>Si</v>
      </c>
      <c r="I113" s="98" t="str">
        <f>VLOOKUP(E113,VIP!$A$2:$O8392,8,FALSE)</f>
        <v>Si</v>
      </c>
      <c r="J113" s="98" t="str">
        <f>VLOOKUP(E113,VIP!$A$2:$O8342,8,FALSE)</f>
        <v>Si</v>
      </c>
      <c r="K113" s="98" t="str">
        <f>VLOOKUP(E113,VIP!$A$2:$O11916,6,0)</f>
        <v>NO</v>
      </c>
      <c r="L113" s="105" t="s">
        <v>2228</v>
      </c>
      <c r="M113" s="131" t="s">
        <v>2514</v>
      </c>
      <c r="N113" s="103" t="s">
        <v>2481</v>
      </c>
      <c r="O113" s="123" t="s">
        <v>2483</v>
      </c>
      <c r="P113" s="128"/>
      <c r="Q113" s="132">
        <v>44228.606249999997</v>
      </c>
    </row>
    <row r="114" spans="1:17" ht="18" customHeight="1" x14ac:dyDescent="0.3">
      <c r="A114" s="123" t="str">
        <f>VLOOKUP(E114,'LISTADO ATM'!$A$2:$C$895,3,0)</f>
        <v>ESTE</v>
      </c>
      <c r="B114" s="110">
        <v>335777044</v>
      </c>
      <c r="C114" s="102">
        <v>44228.254166666666</v>
      </c>
      <c r="D114" s="123" t="s">
        <v>2189</v>
      </c>
      <c r="E114" s="99">
        <v>385</v>
      </c>
      <c r="F114" s="84" t="str">
        <f>VLOOKUP(E114,VIP!$A$2:$O11474,2,0)</f>
        <v>DRBR385</v>
      </c>
      <c r="G114" s="98" t="str">
        <f>VLOOKUP(E114,'LISTADO ATM'!$A$2:$B$894,2,0)</f>
        <v xml:space="preserve">ATM Plaza Verón I </v>
      </c>
      <c r="H114" s="98" t="str">
        <f>VLOOKUP(E114,VIP!$A$2:$O16394,7,FALSE)</f>
        <v>Si</v>
      </c>
      <c r="I114" s="98" t="str">
        <f>VLOOKUP(E114,VIP!$A$2:$O8359,8,FALSE)</f>
        <v>Si</v>
      </c>
      <c r="J114" s="98" t="str">
        <f>VLOOKUP(E114,VIP!$A$2:$O8309,8,FALSE)</f>
        <v>Si</v>
      </c>
      <c r="K114" s="98" t="str">
        <f>VLOOKUP(E114,VIP!$A$2:$O11883,6,0)</f>
        <v>NO</v>
      </c>
      <c r="L114" s="105" t="s">
        <v>2228</v>
      </c>
      <c r="M114" s="131" t="s">
        <v>2514</v>
      </c>
      <c r="N114" s="132" t="s">
        <v>2525</v>
      </c>
      <c r="O114" s="123" t="s">
        <v>2483</v>
      </c>
      <c r="P114" s="128"/>
      <c r="Q114" s="132">
        <v>44228.604166666664</v>
      </c>
    </row>
    <row r="115" spans="1:17" ht="17.399999999999999" x14ac:dyDescent="0.3">
      <c r="A115" s="126" t="str">
        <f>VLOOKUP(E115,'LISTADO ATM'!$A$2:$C$895,3,0)</f>
        <v>DISTRITO NACIONAL</v>
      </c>
      <c r="B115" s="110">
        <v>335777045</v>
      </c>
      <c r="C115" s="102">
        <v>44228.254861111112</v>
      </c>
      <c r="D115" s="126" t="s">
        <v>2189</v>
      </c>
      <c r="E115" s="99">
        <v>812</v>
      </c>
      <c r="F115" s="84" t="str">
        <f>VLOOKUP(E115,VIP!$A$2:$O11465,2,0)</f>
        <v>DRBR812</v>
      </c>
      <c r="G115" s="98" t="str">
        <f>VLOOKUP(E115,'LISTADO ATM'!$A$2:$B$894,2,0)</f>
        <v xml:space="preserve">ATM Canasta del Pueblo </v>
      </c>
      <c r="H115" s="98" t="str">
        <f>VLOOKUP(E115,VIP!$A$2:$O16385,7,FALSE)</f>
        <v>Si</v>
      </c>
      <c r="I115" s="98" t="str">
        <f>VLOOKUP(E115,VIP!$A$2:$O8350,8,FALSE)</f>
        <v>Si</v>
      </c>
      <c r="J115" s="98" t="str">
        <f>VLOOKUP(E115,VIP!$A$2:$O8300,8,FALSE)</f>
        <v>Si</v>
      </c>
      <c r="K115" s="98" t="str">
        <f>VLOOKUP(E115,VIP!$A$2:$O11874,6,0)</f>
        <v>NO</v>
      </c>
      <c r="L115" s="105" t="s">
        <v>2228</v>
      </c>
      <c r="M115" s="131" t="s">
        <v>2514</v>
      </c>
      <c r="N115" s="103" t="s">
        <v>2481</v>
      </c>
      <c r="O115" s="126" t="s">
        <v>2483</v>
      </c>
      <c r="P115" s="128"/>
      <c r="Q115" s="132">
        <v>44228.607638888891</v>
      </c>
    </row>
    <row r="116" spans="1:17" ht="17.399999999999999" x14ac:dyDescent="0.3">
      <c r="A116" s="126" t="str">
        <f>VLOOKUP(E116,'LISTADO ATM'!$A$2:$C$895,3,0)</f>
        <v>DISTRITO NACIONAL</v>
      </c>
      <c r="B116" s="110">
        <v>335777046</v>
      </c>
      <c r="C116" s="102">
        <v>44228.255555555559</v>
      </c>
      <c r="D116" s="126" t="s">
        <v>2189</v>
      </c>
      <c r="E116" s="99">
        <v>473</v>
      </c>
      <c r="F116" s="84" t="str">
        <f>VLOOKUP(E116,VIP!$A$2:$O11499,2,0)</f>
        <v>DRBR473</v>
      </c>
      <c r="G116" s="98" t="str">
        <f>VLOOKUP(E116,'LISTADO ATM'!$A$2:$B$894,2,0)</f>
        <v xml:space="preserve">ATM Oficina Carrefour II </v>
      </c>
      <c r="H116" s="98" t="str">
        <f>VLOOKUP(E116,VIP!$A$2:$O16419,7,FALSE)</f>
        <v>Si</v>
      </c>
      <c r="I116" s="98" t="str">
        <f>VLOOKUP(E116,VIP!$A$2:$O8384,8,FALSE)</f>
        <v>Si</v>
      </c>
      <c r="J116" s="98" t="str">
        <f>VLOOKUP(E116,VIP!$A$2:$O8334,8,FALSE)</f>
        <v>Si</v>
      </c>
      <c r="K116" s="98" t="str">
        <f>VLOOKUP(E116,VIP!$A$2:$O11908,6,0)</f>
        <v>NO</v>
      </c>
      <c r="L116" s="105" t="s">
        <v>2228</v>
      </c>
      <c r="M116" s="131" t="s">
        <v>2514</v>
      </c>
      <c r="N116" s="132" t="s">
        <v>2525</v>
      </c>
      <c r="O116" s="126" t="s">
        <v>2483</v>
      </c>
      <c r="P116" s="128"/>
      <c r="Q116" s="132">
        <v>44228.604861111111</v>
      </c>
    </row>
    <row r="117" spans="1:17" ht="18" customHeight="1" x14ac:dyDescent="0.3">
      <c r="A117" s="126" t="str">
        <f>VLOOKUP(E117,'LISTADO ATM'!$A$2:$C$895,3,0)</f>
        <v>ESTE</v>
      </c>
      <c r="B117" s="110">
        <v>335777047</v>
      </c>
      <c r="C117" s="102">
        <v>44228.256944444445</v>
      </c>
      <c r="D117" s="126" t="s">
        <v>2189</v>
      </c>
      <c r="E117" s="99">
        <v>838</v>
      </c>
      <c r="F117" s="84" t="str">
        <f>VLOOKUP(E117,VIP!$A$2:$O11506,2,0)</f>
        <v>DRBR838</v>
      </c>
      <c r="G117" s="98" t="str">
        <f>VLOOKUP(E117,'LISTADO ATM'!$A$2:$B$894,2,0)</f>
        <v xml:space="preserve">ATM UNP Consuelo </v>
      </c>
      <c r="H117" s="98" t="str">
        <f>VLOOKUP(E117,VIP!$A$2:$O16426,7,FALSE)</f>
        <v>Si</v>
      </c>
      <c r="I117" s="98" t="str">
        <f>VLOOKUP(E117,VIP!$A$2:$O8391,8,FALSE)</f>
        <v>Si</v>
      </c>
      <c r="J117" s="98" t="str">
        <f>VLOOKUP(E117,VIP!$A$2:$O8341,8,FALSE)</f>
        <v>Si</v>
      </c>
      <c r="K117" s="98" t="str">
        <f>VLOOKUP(E117,VIP!$A$2:$O11915,6,0)</f>
        <v>NO</v>
      </c>
      <c r="L117" s="105" t="s">
        <v>2228</v>
      </c>
      <c r="M117" s="131" t="s">
        <v>2514</v>
      </c>
      <c r="N117" s="103" t="s">
        <v>2481</v>
      </c>
      <c r="O117" s="126" t="s">
        <v>2483</v>
      </c>
      <c r="P117" s="128"/>
      <c r="Q117" s="132">
        <v>44228.606944444444</v>
      </c>
    </row>
    <row r="118" spans="1:17" ht="17.399999999999999" x14ac:dyDescent="0.3">
      <c r="A118" s="126" t="str">
        <f>VLOOKUP(E118,'LISTADO ATM'!$A$2:$C$895,3,0)</f>
        <v>DISTRITO NACIONAL</v>
      </c>
      <c r="B118" s="110">
        <v>335777048</v>
      </c>
      <c r="C118" s="102">
        <v>44228.256944444445</v>
      </c>
      <c r="D118" s="126" t="s">
        <v>2189</v>
      </c>
      <c r="E118" s="99">
        <v>542</v>
      </c>
      <c r="F118" s="84" t="str">
        <f>VLOOKUP(E118,VIP!$A$2:$O11500,2,0)</f>
        <v>DRBR542</v>
      </c>
      <c r="G118" s="98" t="str">
        <f>VLOOKUP(E118,'LISTADO ATM'!$A$2:$B$894,2,0)</f>
        <v>ATM S/M la Cadena Carretera Mella</v>
      </c>
      <c r="H118" s="98" t="str">
        <f>VLOOKUP(E118,VIP!$A$2:$O16420,7,FALSE)</f>
        <v>NO</v>
      </c>
      <c r="I118" s="98" t="str">
        <f>VLOOKUP(E118,VIP!$A$2:$O8385,8,FALSE)</f>
        <v>SI</v>
      </c>
      <c r="J118" s="98" t="str">
        <f>VLOOKUP(E118,VIP!$A$2:$O8335,8,FALSE)</f>
        <v>SI</v>
      </c>
      <c r="K118" s="98" t="str">
        <f>VLOOKUP(E118,VIP!$A$2:$O11909,6,0)</f>
        <v>NO</v>
      </c>
      <c r="L118" s="105" t="s">
        <v>2228</v>
      </c>
      <c r="M118" s="104" t="s">
        <v>2473</v>
      </c>
      <c r="N118" s="103" t="s">
        <v>2481</v>
      </c>
      <c r="O118" s="126" t="s">
        <v>2483</v>
      </c>
      <c r="P118" s="128"/>
      <c r="Q118" s="104" t="s">
        <v>2228</v>
      </c>
    </row>
    <row r="119" spans="1:17" ht="17.399999999999999" x14ac:dyDescent="0.3">
      <c r="A119" s="126" t="str">
        <f>VLOOKUP(E119,'LISTADO ATM'!$A$2:$C$895,3,0)</f>
        <v>DISTRITO NACIONAL</v>
      </c>
      <c r="B119" s="110">
        <v>335777049</v>
      </c>
      <c r="C119" s="102">
        <v>44228.257638888892</v>
      </c>
      <c r="D119" s="126" t="s">
        <v>2189</v>
      </c>
      <c r="E119" s="99">
        <v>488</v>
      </c>
      <c r="F119" s="84" t="str">
        <f>VLOOKUP(E119,VIP!$A$2:$O11506,2,0)</f>
        <v>DRBR488</v>
      </c>
      <c r="G119" s="98" t="str">
        <f>VLOOKUP(E119,'LISTADO ATM'!$A$2:$B$894,2,0)</f>
        <v xml:space="preserve">ATM Aeropuerto El Higuero </v>
      </c>
      <c r="H119" s="98" t="str">
        <f>VLOOKUP(E119,VIP!$A$2:$O16426,7,FALSE)</f>
        <v>Si</v>
      </c>
      <c r="I119" s="98" t="str">
        <f>VLOOKUP(E119,VIP!$A$2:$O8391,8,FALSE)</f>
        <v>Si</v>
      </c>
      <c r="J119" s="98" t="str">
        <f>VLOOKUP(E119,VIP!$A$2:$O8341,8,FALSE)</f>
        <v>Si</v>
      </c>
      <c r="K119" s="98" t="str">
        <f>VLOOKUP(E119,VIP!$A$2:$O11915,6,0)</f>
        <v>NO</v>
      </c>
      <c r="L119" s="105" t="s">
        <v>2228</v>
      </c>
      <c r="M119" s="104" t="s">
        <v>2473</v>
      </c>
      <c r="N119" s="103" t="s">
        <v>2481</v>
      </c>
      <c r="O119" s="126" t="s">
        <v>2483</v>
      </c>
      <c r="P119" s="128"/>
      <c r="Q119" s="104" t="s">
        <v>2228</v>
      </c>
    </row>
    <row r="120" spans="1:17" ht="17.399999999999999" x14ac:dyDescent="0.3">
      <c r="A120" s="126" t="str">
        <f>VLOOKUP(E120,'LISTADO ATM'!$A$2:$C$895,3,0)</f>
        <v>DISTRITO NACIONAL</v>
      </c>
      <c r="B120" s="110">
        <v>335777050</v>
      </c>
      <c r="C120" s="102">
        <v>44228.259027777778</v>
      </c>
      <c r="D120" s="126" t="s">
        <v>2189</v>
      </c>
      <c r="E120" s="99">
        <v>686</v>
      </c>
      <c r="F120" s="84" t="str">
        <f>VLOOKUP(E120,VIP!$A$2:$O11513,2,0)</f>
        <v>DRBR686</v>
      </c>
      <c r="G120" s="98" t="str">
        <f>VLOOKUP(E120,'LISTADO ATM'!$A$2:$B$894,2,0)</f>
        <v>ATM Autoservicio Oficina Máximo Gómez</v>
      </c>
      <c r="H120" s="98" t="str">
        <f>VLOOKUP(E120,VIP!$A$2:$O16433,7,FALSE)</f>
        <v>Si</v>
      </c>
      <c r="I120" s="98" t="str">
        <f>VLOOKUP(E120,VIP!$A$2:$O8398,8,FALSE)</f>
        <v>Si</v>
      </c>
      <c r="J120" s="98" t="str">
        <f>VLOOKUP(E120,VIP!$A$2:$O8348,8,FALSE)</f>
        <v>Si</v>
      </c>
      <c r="K120" s="98" t="str">
        <f>VLOOKUP(E120,VIP!$A$2:$O11922,6,0)</f>
        <v>NO</v>
      </c>
      <c r="L120" s="105" t="s">
        <v>2228</v>
      </c>
      <c r="M120" s="104" t="s">
        <v>2473</v>
      </c>
      <c r="N120" s="103" t="s">
        <v>2481</v>
      </c>
      <c r="O120" s="126" t="s">
        <v>2483</v>
      </c>
      <c r="P120" s="128"/>
      <c r="Q120" s="104" t="s">
        <v>2228</v>
      </c>
    </row>
    <row r="121" spans="1:17" ht="18" customHeight="1" x14ac:dyDescent="0.3">
      <c r="A121" s="126" t="str">
        <f>VLOOKUP(E121,'LISTADO ATM'!$A$2:$C$895,3,0)</f>
        <v>DISTRITO NACIONAL</v>
      </c>
      <c r="B121" s="110">
        <v>335777051</v>
      </c>
      <c r="C121" s="102">
        <v>44228.259027777778</v>
      </c>
      <c r="D121" s="126" t="s">
        <v>2189</v>
      </c>
      <c r="E121" s="99">
        <v>875</v>
      </c>
      <c r="F121" s="84" t="str">
        <f>VLOOKUP(E121,VIP!$A$2:$O11512,2,0)</f>
        <v>DRBR875</v>
      </c>
      <c r="G121" s="98" t="str">
        <f>VLOOKUP(E121,'LISTADO ATM'!$A$2:$B$894,2,0)</f>
        <v xml:space="preserve">ATM Texaco Aut. Duarte KM 14 1/2 (Los Alcarrizos) </v>
      </c>
      <c r="H121" s="98" t="str">
        <f>VLOOKUP(E121,VIP!$A$2:$O16432,7,FALSE)</f>
        <v>Si</v>
      </c>
      <c r="I121" s="98" t="str">
        <f>VLOOKUP(E121,VIP!$A$2:$O8397,8,FALSE)</f>
        <v>Si</v>
      </c>
      <c r="J121" s="98" t="str">
        <f>VLOOKUP(E121,VIP!$A$2:$O8347,8,FALSE)</f>
        <v>Si</v>
      </c>
      <c r="K121" s="98" t="str">
        <f>VLOOKUP(E121,VIP!$A$2:$O11921,6,0)</f>
        <v>NO</v>
      </c>
      <c r="L121" s="105" t="s">
        <v>2228</v>
      </c>
      <c r="M121" s="104" t="s">
        <v>2473</v>
      </c>
      <c r="N121" s="103" t="s">
        <v>2481</v>
      </c>
      <c r="O121" s="126" t="s">
        <v>2483</v>
      </c>
      <c r="P121" s="126"/>
      <c r="Q121" s="104" t="s">
        <v>2228</v>
      </c>
    </row>
    <row r="122" spans="1:17" ht="18" customHeight="1" x14ac:dyDescent="0.3">
      <c r="A122" s="128" t="str">
        <f>VLOOKUP(E122,'LISTADO ATM'!$A$2:$C$895,3,0)</f>
        <v>DISTRITO NACIONAL</v>
      </c>
      <c r="B122" s="110">
        <v>335777052</v>
      </c>
      <c r="C122" s="102">
        <v>44228.259722222225</v>
      </c>
      <c r="D122" s="128" t="s">
        <v>2189</v>
      </c>
      <c r="E122" s="99">
        <v>915</v>
      </c>
      <c r="F122" s="84" t="str">
        <f>VLOOKUP(E122,VIP!$A$2:$O11501,2,0)</f>
        <v>DRBR24F</v>
      </c>
      <c r="G122" s="98" t="str">
        <f>VLOOKUP(E122,'LISTADO ATM'!$A$2:$B$894,2,0)</f>
        <v xml:space="preserve">ATM Multicentro La Sirena Aut. Duarte </v>
      </c>
      <c r="H122" s="98" t="str">
        <f>VLOOKUP(E122,VIP!$A$2:$O16421,7,FALSE)</f>
        <v>Si</v>
      </c>
      <c r="I122" s="98" t="str">
        <f>VLOOKUP(E122,VIP!$A$2:$O8386,8,FALSE)</f>
        <v>Si</v>
      </c>
      <c r="J122" s="98" t="str">
        <f>VLOOKUP(E122,VIP!$A$2:$O8336,8,FALSE)</f>
        <v>Si</v>
      </c>
      <c r="K122" s="98" t="str">
        <f>VLOOKUP(E122,VIP!$A$2:$O11910,6,0)</f>
        <v>SI</v>
      </c>
      <c r="L122" s="105" t="s">
        <v>2228</v>
      </c>
      <c r="M122" s="131" t="s">
        <v>2514</v>
      </c>
      <c r="N122" s="103" t="s">
        <v>2481</v>
      </c>
      <c r="O122" s="128" t="s">
        <v>2483</v>
      </c>
      <c r="P122" s="128"/>
      <c r="Q122" s="132">
        <v>44228.609027777777</v>
      </c>
    </row>
    <row r="123" spans="1:17" ht="18" customHeight="1" x14ac:dyDescent="0.3">
      <c r="A123" s="128" t="str">
        <f>VLOOKUP(E123,'LISTADO ATM'!$A$2:$C$895,3,0)</f>
        <v>DISTRITO NACIONAL</v>
      </c>
      <c r="B123" s="110">
        <v>335777053</v>
      </c>
      <c r="C123" s="102">
        <v>44228.260416666664</v>
      </c>
      <c r="D123" s="128" t="s">
        <v>2189</v>
      </c>
      <c r="E123" s="99">
        <v>951</v>
      </c>
      <c r="F123" s="84" t="str">
        <f>VLOOKUP(E123,VIP!$A$2:$O11502,2,0)</f>
        <v>DRBR203</v>
      </c>
      <c r="G123" s="98" t="str">
        <f>VLOOKUP(E123,'LISTADO ATM'!$A$2:$B$894,2,0)</f>
        <v xml:space="preserve">ATM Oficina Plaza Haché JFK </v>
      </c>
      <c r="H123" s="98" t="str">
        <f>VLOOKUP(E123,VIP!$A$2:$O16422,7,FALSE)</f>
        <v>Si</v>
      </c>
      <c r="I123" s="98" t="str">
        <f>VLOOKUP(E123,VIP!$A$2:$O8387,8,FALSE)</f>
        <v>Si</v>
      </c>
      <c r="J123" s="98" t="str">
        <f>VLOOKUP(E123,VIP!$A$2:$O8337,8,FALSE)</f>
        <v>Si</v>
      </c>
      <c r="K123" s="98" t="str">
        <f>VLOOKUP(E123,VIP!$A$2:$O11911,6,0)</f>
        <v>NO</v>
      </c>
      <c r="L123" s="105" t="s">
        <v>2228</v>
      </c>
      <c r="M123" s="131" t="s">
        <v>2514</v>
      </c>
      <c r="N123" s="103" t="s">
        <v>2481</v>
      </c>
      <c r="O123" s="128" t="s">
        <v>2483</v>
      </c>
      <c r="P123" s="128"/>
      <c r="Q123" s="132">
        <v>44228.606944444444</v>
      </c>
    </row>
    <row r="124" spans="1:17" ht="18" customHeight="1" x14ac:dyDescent="0.3">
      <c r="A124" s="128" t="str">
        <f>VLOOKUP(E124,'LISTADO ATM'!$A$2:$C$895,3,0)</f>
        <v>SUR</v>
      </c>
      <c r="B124" s="110" t="s">
        <v>2513</v>
      </c>
      <c r="C124" s="102">
        <v>44228.262754629628</v>
      </c>
      <c r="D124" s="128" t="s">
        <v>2189</v>
      </c>
      <c r="E124" s="99">
        <v>297</v>
      </c>
      <c r="F124" s="84" t="str">
        <f>VLOOKUP(E124,VIP!$A$2:$O11503,2,0)</f>
        <v>DRBR297</v>
      </c>
      <c r="G124" s="98" t="str">
        <f>VLOOKUP(E124,'LISTADO ATM'!$A$2:$B$894,2,0)</f>
        <v xml:space="preserve">ATM S/M Cadena Ocoa </v>
      </c>
      <c r="H124" s="98" t="str">
        <f>VLOOKUP(E124,VIP!$A$2:$O16423,7,FALSE)</f>
        <v>Si</v>
      </c>
      <c r="I124" s="98" t="str">
        <f>VLOOKUP(E124,VIP!$A$2:$O8388,8,FALSE)</f>
        <v>Si</v>
      </c>
      <c r="J124" s="98" t="str">
        <f>VLOOKUP(E124,VIP!$A$2:$O8338,8,FALSE)</f>
        <v>Si</v>
      </c>
      <c r="K124" s="98" t="str">
        <f>VLOOKUP(E124,VIP!$A$2:$O11912,6,0)</f>
        <v>NO</v>
      </c>
      <c r="L124" s="105" t="s">
        <v>2228</v>
      </c>
      <c r="M124" s="104" t="s">
        <v>2473</v>
      </c>
      <c r="N124" s="103" t="s">
        <v>2481</v>
      </c>
      <c r="O124" s="128" t="s">
        <v>2483</v>
      </c>
      <c r="P124" s="128"/>
      <c r="Q124" s="104" t="s">
        <v>2228</v>
      </c>
    </row>
    <row r="125" spans="1:17" ht="18" customHeight="1" x14ac:dyDescent="0.3">
      <c r="A125" s="128" t="str">
        <f>VLOOKUP(E125,'LISTADO ATM'!$A$2:$C$895,3,0)</f>
        <v>DISTRITO NACIONAL</v>
      </c>
      <c r="B125" s="110" t="s">
        <v>2512</v>
      </c>
      <c r="C125" s="102">
        <v>44228.264143518521</v>
      </c>
      <c r="D125" s="128" t="s">
        <v>2189</v>
      </c>
      <c r="E125" s="99">
        <v>570</v>
      </c>
      <c r="F125" s="84" t="str">
        <f>VLOOKUP(E125,VIP!$A$2:$O11504,2,0)</f>
        <v>DRBR478</v>
      </c>
      <c r="G125" s="98" t="str">
        <f>VLOOKUP(E125,'LISTADO ATM'!$A$2:$B$894,2,0)</f>
        <v xml:space="preserve">ATM S/M Liverpool Villa Mella </v>
      </c>
      <c r="H125" s="98" t="str">
        <f>VLOOKUP(E125,VIP!$A$2:$O16424,7,FALSE)</f>
        <v>Si</v>
      </c>
      <c r="I125" s="98" t="str">
        <f>VLOOKUP(E125,VIP!$A$2:$O8389,8,FALSE)</f>
        <v>Si</v>
      </c>
      <c r="J125" s="98" t="str">
        <f>VLOOKUP(E125,VIP!$A$2:$O8339,8,FALSE)</f>
        <v>Si</v>
      </c>
      <c r="K125" s="98" t="str">
        <f>VLOOKUP(E125,VIP!$A$2:$O11913,6,0)</f>
        <v>NO</v>
      </c>
      <c r="L125" s="105" t="s">
        <v>2228</v>
      </c>
      <c r="M125" s="131" t="s">
        <v>2514</v>
      </c>
      <c r="N125" s="103" t="s">
        <v>2481</v>
      </c>
      <c r="O125" s="128" t="s">
        <v>2483</v>
      </c>
      <c r="P125" s="128"/>
      <c r="Q125" s="132">
        <v>44228.416666666664</v>
      </c>
    </row>
    <row r="126" spans="1:17" ht="18" customHeight="1" x14ac:dyDescent="0.3">
      <c r="A126" s="128" t="str">
        <f>VLOOKUP(E126,'LISTADO ATM'!$A$2:$C$895,3,0)</f>
        <v>SUR</v>
      </c>
      <c r="B126" s="110" t="s">
        <v>2511</v>
      </c>
      <c r="C126" s="102">
        <v>44228.266180555554</v>
      </c>
      <c r="D126" s="128" t="s">
        <v>2189</v>
      </c>
      <c r="E126" s="99">
        <v>470</v>
      </c>
      <c r="F126" s="84" t="str">
        <f>VLOOKUP(E126,VIP!$A$2:$O11505,2,0)</f>
        <v>DRBR470</v>
      </c>
      <c r="G126" s="98" t="str">
        <f>VLOOKUP(E126,'LISTADO ATM'!$A$2:$B$894,2,0)</f>
        <v xml:space="preserve">ATM Hospital Taiwán (Azua) </v>
      </c>
      <c r="H126" s="98" t="str">
        <f>VLOOKUP(E126,VIP!$A$2:$O16425,7,FALSE)</f>
        <v>Si</v>
      </c>
      <c r="I126" s="98" t="str">
        <f>VLOOKUP(E126,VIP!$A$2:$O8390,8,FALSE)</f>
        <v>Si</v>
      </c>
      <c r="J126" s="98" t="str">
        <f>VLOOKUP(E126,VIP!$A$2:$O8340,8,FALSE)</f>
        <v>Si</v>
      </c>
      <c r="K126" s="98" t="str">
        <f>VLOOKUP(E126,VIP!$A$2:$O11914,6,0)</f>
        <v>NO</v>
      </c>
      <c r="L126" s="105" t="s">
        <v>2254</v>
      </c>
      <c r="M126" s="131" t="s">
        <v>2514</v>
      </c>
      <c r="N126" s="103" t="s">
        <v>2481</v>
      </c>
      <c r="O126" s="128" t="s">
        <v>2483</v>
      </c>
      <c r="P126" s="128"/>
      <c r="Q126" s="132">
        <v>44228.613194444442</v>
      </c>
    </row>
    <row r="127" spans="1:17" ht="18" customHeight="1" x14ac:dyDescent="0.3">
      <c r="A127" s="128" t="str">
        <f>VLOOKUP(E127,'LISTADO ATM'!$A$2:$C$895,3,0)</f>
        <v>SUR</v>
      </c>
      <c r="B127" s="110" t="s">
        <v>2510</v>
      </c>
      <c r="C127" s="102">
        <v>44228.267314814817</v>
      </c>
      <c r="D127" s="128" t="s">
        <v>2189</v>
      </c>
      <c r="E127" s="99">
        <v>730</v>
      </c>
      <c r="F127" s="84" t="str">
        <f>VLOOKUP(E127,VIP!$A$2:$O11506,2,0)</f>
        <v>DRBR082</v>
      </c>
      <c r="G127" s="98" t="str">
        <f>VLOOKUP(E127,'LISTADO ATM'!$A$2:$B$894,2,0)</f>
        <v xml:space="preserve">ATM Palacio de Justicia Barahona </v>
      </c>
      <c r="H127" s="98" t="str">
        <f>VLOOKUP(E127,VIP!$A$2:$O16426,7,FALSE)</f>
        <v>Si</v>
      </c>
      <c r="I127" s="98" t="str">
        <f>VLOOKUP(E127,VIP!$A$2:$O8391,8,FALSE)</f>
        <v>Si</v>
      </c>
      <c r="J127" s="98" t="str">
        <f>VLOOKUP(E127,VIP!$A$2:$O8341,8,FALSE)</f>
        <v>Si</v>
      </c>
      <c r="K127" s="98" t="str">
        <f>VLOOKUP(E127,VIP!$A$2:$O11915,6,0)</f>
        <v>NO</v>
      </c>
      <c r="L127" s="105" t="s">
        <v>2254</v>
      </c>
      <c r="M127" s="131" t="s">
        <v>2514</v>
      </c>
      <c r="N127" s="103" t="s">
        <v>2481</v>
      </c>
      <c r="O127" s="128" t="s">
        <v>2483</v>
      </c>
      <c r="P127" s="128"/>
      <c r="Q127" s="132">
        <v>44228.421527777777</v>
      </c>
    </row>
    <row r="128" spans="1:17" ht="18" customHeight="1" x14ac:dyDescent="0.3">
      <c r="A128" s="128" t="str">
        <f>VLOOKUP(E128,'LISTADO ATM'!$A$2:$C$895,3,0)</f>
        <v>DISTRITO NACIONAL</v>
      </c>
      <c r="B128" s="110" t="s">
        <v>2509</v>
      </c>
      <c r="C128" s="102">
        <v>44228.268993055557</v>
      </c>
      <c r="D128" s="128" t="s">
        <v>2189</v>
      </c>
      <c r="E128" s="99">
        <v>587</v>
      </c>
      <c r="F128" s="84" t="str">
        <f>VLOOKUP(E128,VIP!$A$2:$O11507,2,0)</f>
        <v>DRBR123</v>
      </c>
      <c r="G128" s="98" t="str">
        <f>VLOOKUP(E128,'LISTADO ATM'!$A$2:$B$894,2,0)</f>
        <v xml:space="preserve">ATM Cuerpo de Ayudantes Militares </v>
      </c>
      <c r="H128" s="98" t="str">
        <f>VLOOKUP(E128,VIP!$A$2:$O16427,7,FALSE)</f>
        <v>Si</v>
      </c>
      <c r="I128" s="98" t="str">
        <f>VLOOKUP(E128,VIP!$A$2:$O8392,8,FALSE)</f>
        <v>Si</v>
      </c>
      <c r="J128" s="98" t="str">
        <f>VLOOKUP(E128,VIP!$A$2:$O8342,8,FALSE)</f>
        <v>Si</v>
      </c>
      <c r="K128" s="98" t="str">
        <f>VLOOKUP(E128,VIP!$A$2:$O11916,6,0)</f>
        <v>NO</v>
      </c>
      <c r="L128" s="105" t="s">
        <v>2435</v>
      </c>
      <c r="M128" s="131" t="s">
        <v>2514</v>
      </c>
      <c r="N128" s="103" t="s">
        <v>2481</v>
      </c>
      <c r="O128" s="128" t="s">
        <v>2483</v>
      </c>
      <c r="P128" s="128"/>
      <c r="Q128" s="132">
        <v>44228.599305555559</v>
      </c>
    </row>
    <row r="129" spans="1:17" ht="18" customHeight="1" x14ac:dyDescent="0.3">
      <c r="A129" s="128" t="str">
        <f>VLOOKUP(E129,'LISTADO ATM'!$A$2:$C$895,3,0)</f>
        <v>NORTE</v>
      </c>
      <c r="B129" s="110" t="s">
        <v>2508</v>
      </c>
      <c r="C129" s="102">
        <v>44228.302337962959</v>
      </c>
      <c r="D129" s="128" t="s">
        <v>2190</v>
      </c>
      <c r="E129" s="99">
        <v>595</v>
      </c>
      <c r="F129" s="84" t="str">
        <f>VLOOKUP(E129,VIP!$A$2:$O11508,2,0)</f>
        <v>DRBR595</v>
      </c>
      <c r="G129" s="98" t="str">
        <f>VLOOKUP(E129,'LISTADO ATM'!$A$2:$B$894,2,0)</f>
        <v xml:space="preserve">ATM S/M Central I (Santiago) </v>
      </c>
      <c r="H129" s="98" t="str">
        <f>VLOOKUP(E129,VIP!$A$2:$O16428,7,FALSE)</f>
        <v>Si</v>
      </c>
      <c r="I129" s="98" t="str">
        <f>VLOOKUP(E129,VIP!$A$2:$O8393,8,FALSE)</f>
        <v>Si</v>
      </c>
      <c r="J129" s="98" t="str">
        <f>VLOOKUP(E129,VIP!$A$2:$O8343,8,FALSE)</f>
        <v>Si</v>
      </c>
      <c r="K129" s="98" t="str">
        <f>VLOOKUP(E129,VIP!$A$2:$O11917,6,0)</f>
        <v>NO</v>
      </c>
      <c r="L129" s="105" t="s">
        <v>2254</v>
      </c>
      <c r="M129" s="131" t="s">
        <v>2514</v>
      </c>
      <c r="N129" s="103" t="s">
        <v>2481</v>
      </c>
      <c r="O129" s="128" t="s">
        <v>2506</v>
      </c>
      <c r="P129" s="128"/>
      <c r="Q129" s="132">
        <v>44228.613888888889</v>
      </c>
    </row>
    <row r="130" spans="1:17" ht="18" customHeight="1" x14ac:dyDescent="0.3">
      <c r="A130" s="128" t="str">
        <f>VLOOKUP(E130,'LISTADO ATM'!$A$2:$C$895,3,0)</f>
        <v>ESTE</v>
      </c>
      <c r="B130" s="110" t="s">
        <v>2507</v>
      </c>
      <c r="C130" s="102">
        <v>44228.307118055556</v>
      </c>
      <c r="D130" s="128" t="s">
        <v>2189</v>
      </c>
      <c r="E130" s="99">
        <v>158</v>
      </c>
      <c r="F130" s="84" t="str">
        <f>VLOOKUP(E130,VIP!$A$2:$O11509,2,0)</f>
        <v>DRBR158</v>
      </c>
      <c r="G130" s="98" t="str">
        <f>VLOOKUP(E130,'LISTADO ATM'!$A$2:$B$894,2,0)</f>
        <v xml:space="preserve">ATM Oficina Romana Norte </v>
      </c>
      <c r="H130" s="98" t="str">
        <f>VLOOKUP(E130,VIP!$A$2:$O16429,7,FALSE)</f>
        <v>Si</v>
      </c>
      <c r="I130" s="98" t="str">
        <f>VLOOKUP(E130,VIP!$A$2:$O8394,8,FALSE)</f>
        <v>Si</v>
      </c>
      <c r="J130" s="98" t="str">
        <f>VLOOKUP(E130,VIP!$A$2:$O8344,8,FALSE)</f>
        <v>Si</v>
      </c>
      <c r="K130" s="98" t="str">
        <f>VLOOKUP(E130,VIP!$A$2:$O11918,6,0)</f>
        <v>SI</v>
      </c>
      <c r="L130" s="105" t="s">
        <v>2463</v>
      </c>
      <c r="M130" s="131" t="s">
        <v>2514</v>
      </c>
      <c r="N130" s="103" t="s">
        <v>2481</v>
      </c>
      <c r="O130" s="128" t="s">
        <v>2483</v>
      </c>
      <c r="P130" s="128"/>
      <c r="Q130" s="132">
        <v>44228.599305555559</v>
      </c>
    </row>
    <row r="131" spans="1:17" ht="18" customHeight="1" x14ac:dyDescent="0.3">
      <c r="A131" s="128" t="str">
        <f>VLOOKUP(E131,'LISTADO ATM'!$A$2:$C$895,3,0)</f>
        <v>DISTRITO NACIONAL</v>
      </c>
      <c r="B131" s="110" t="s">
        <v>2523</v>
      </c>
      <c r="C131" s="102">
        <v>44228.330370370371</v>
      </c>
      <c r="D131" s="128" t="s">
        <v>2189</v>
      </c>
      <c r="E131" s="99">
        <v>791</v>
      </c>
      <c r="F131" s="84" t="str">
        <f>VLOOKUP(E131,VIP!$A$2:$O11510,2,0)</f>
        <v>DRBR791</v>
      </c>
      <c r="G131" s="98" t="str">
        <f>VLOOKUP(E131,'LISTADO ATM'!$A$2:$B$894,2,0)</f>
        <v xml:space="preserve">ATM Oficina Sans Soucí </v>
      </c>
      <c r="H131" s="98" t="str">
        <f>VLOOKUP(E131,VIP!$A$2:$O16430,7,FALSE)</f>
        <v>Si</v>
      </c>
      <c r="I131" s="98" t="str">
        <f>VLOOKUP(E131,VIP!$A$2:$O8395,8,FALSE)</f>
        <v>No</v>
      </c>
      <c r="J131" s="98" t="str">
        <f>VLOOKUP(E131,VIP!$A$2:$O8345,8,FALSE)</f>
        <v>No</v>
      </c>
      <c r="K131" s="98" t="str">
        <f>VLOOKUP(E131,VIP!$A$2:$O11919,6,0)</f>
        <v>NO</v>
      </c>
      <c r="L131" s="105" t="s">
        <v>2463</v>
      </c>
      <c r="M131" s="131" t="s">
        <v>2514</v>
      </c>
      <c r="N131" s="103" t="s">
        <v>2481</v>
      </c>
      <c r="O131" s="128" t="s">
        <v>2483</v>
      </c>
      <c r="P131" s="130"/>
      <c r="Q131" s="132">
        <v>44228.622916666667</v>
      </c>
    </row>
    <row r="132" spans="1:17" ht="18" customHeight="1" x14ac:dyDescent="0.3">
      <c r="A132" s="128" t="str">
        <f>VLOOKUP(E132,'LISTADO ATM'!$A$2:$C$895,3,0)</f>
        <v>NORTE</v>
      </c>
      <c r="B132" s="110">
        <v>335777343</v>
      </c>
      <c r="C132" s="102">
        <v>44228.351527777777</v>
      </c>
      <c r="D132" s="128" t="s">
        <v>2494</v>
      </c>
      <c r="E132" s="99">
        <v>290</v>
      </c>
      <c r="F132" s="84" t="str">
        <f>VLOOKUP(E132,VIP!$A$2:$O11511,2,0)</f>
        <v>DRBR290</v>
      </c>
      <c r="G132" s="98" t="str">
        <f>VLOOKUP(E132,'LISTADO ATM'!$A$2:$B$894,2,0)</f>
        <v xml:space="preserve">ATM Oficina San Francisco de Macorís </v>
      </c>
      <c r="H132" s="98" t="str">
        <f>VLOOKUP(E132,VIP!$A$2:$O16431,7,FALSE)</f>
        <v>Si</v>
      </c>
      <c r="I132" s="98" t="str">
        <f>VLOOKUP(E132,VIP!$A$2:$O8396,8,FALSE)</f>
        <v>Si</v>
      </c>
      <c r="J132" s="98" t="str">
        <f>VLOOKUP(E132,VIP!$A$2:$O8346,8,FALSE)</f>
        <v>Si</v>
      </c>
      <c r="K132" s="98" t="str">
        <f>VLOOKUP(E132,VIP!$A$2:$O11920,6,0)</f>
        <v>NO</v>
      </c>
      <c r="L132" s="105" t="s">
        <v>2441</v>
      </c>
      <c r="M132" s="131" t="s">
        <v>2514</v>
      </c>
      <c r="N132" s="131" t="s">
        <v>2525</v>
      </c>
      <c r="O132" s="128" t="s">
        <v>2526</v>
      </c>
      <c r="P132" s="131" t="s">
        <v>2527</v>
      </c>
      <c r="Q132" s="131" t="s">
        <v>2441</v>
      </c>
    </row>
    <row r="133" spans="1:17" ht="18" customHeight="1" x14ac:dyDescent="0.3">
      <c r="A133" s="128" t="str">
        <f>VLOOKUP(E133,'LISTADO ATM'!$A$2:$C$895,3,0)</f>
        <v>ESTE</v>
      </c>
      <c r="B133" s="110" t="s">
        <v>2522</v>
      </c>
      <c r="C133" s="102">
        <v>44228.357129629629</v>
      </c>
      <c r="D133" s="128" t="s">
        <v>2189</v>
      </c>
      <c r="E133" s="99">
        <v>772</v>
      </c>
      <c r="F133" s="84" t="str">
        <f>VLOOKUP(E133,VIP!$A$2:$O11512,2,0)</f>
        <v>DRBR215</v>
      </c>
      <c r="G133" s="98" t="str">
        <f>VLOOKUP(E133,'LISTADO ATM'!$A$2:$B$894,2,0)</f>
        <v xml:space="preserve">ATM UNP Yamasá </v>
      </c>
      <c r="H133" s="98" t="str">
        <f>VLOOKUP(E133,VIP!$A$2:$O16432,7,FALSE)</f>
        <v>Si</v>
      </c>
      <c r="I133" s="98" t="str">
        <f>VLOOKUP(E133,VIP!$A$2:$O8397,8,FALSE)</f>
        <v>Si</v>
      </c>
      <c r="J133" s="98" t="str">
        <f>VLOOKUP(E133,VIP!$A$2:$O8347,8,FALSE)</f>
        <v>Si</v>
      </c>
      <c r="K133" s="98" t="str">
        <f>VLOOKUP(E133,VIP!$A$2:$O11921,6,0)</f>
        <v>NO</v>
      </c>
      <c r="L133" s="105" t="s">
        <v>2228</v>
      </c>
      <c r="M133" s="131" t="s">
        <v>2514</v>
      </c>
      <c r="N133" s="103" t="s">
        <v>2481</v>
      </c>
      <c r="O133" s="128" t="s">
        <v>2483</v>
      </c>
      <c r="P133" s="128"/>
      <c r="Q133" s="132">
        <v>44228.604861111111</v>
      </c>
    </row>
    <row r="134" spans="1:17" ht="18" customHeight="1" x14ac:dyDescent="0.3">
      <c r="A134" s="128" t="str">
        <f>VLOOKUP(E134,'LISTADO ATM'!$A$2:$C$895,3,0)</f>
        <v>ESTE</v>
      </c>
      <c r="B134" s="110" t="s">
        <v>2521</v>
      </c>
      <c r="C134" s="102">
        <v>44228.367743055554</v>
      </c>
      <c r="D134" s="128" t="s">
        <v>2189</v>
      </c>
      <c r="E134" s="99">
        <v>345</v>
      </c>
      <c r="F134" s="84" t="e">
        <f>VLOOKUP(E134,VIP!$A$2:$O11513,2,0)</f>
        <v>#N/A</v>
      </c>
      <c r="G134" s="98" t="str">
        <f>VLOOKUP(E134,'LISTADO ATM'!$A$2:$B$894,2,0)</f>
        <v>ATM Oficina Yamasá  II</v>
      </c>
      <c r="H134" s="98" t="e">
        <f>VLOOKUP(E134,VIP!$A$2:$O16433,7,FALSE)</f>
        <v>#N/A</v>
      </c>
      <c r="I134" s="98" t="e">
        <f>VLOOKUP(E134,VIP!$A$2:$O8398,8,FALSE)</f>
        <v>#N/A</v>
      </c>
      <c r="J134" s="98" t="e">
        <f>VLOOKUP(E134,VIP!$A$2:$O8348,8,FALSE)</f>
        <v>#N/A</v>
      </c>
      <c r="K134" s="98" t="e">
        <f>VLOOKUP(E134,VIP!$A$2:$O11922,6,0)</f>
        <v>#N/A</v>
      </c>
      <c r="L134" s="105" t="s">
        <v>2228</v>
      </c>
      <c r="M134" s="131" t="s">
        <v>2514</v>
      </c>
      <c r="N134" s="132" t="s">
        <v>2525</v>
      </c>
      <c r="O134" s="128" t="s">
        <v>2483</v>
      </c>
      <c r="P134" s="128"/>
      <c r="Q134" s="132">
        <v>44228.602777777778</v>
      </c>
    </row>
    <row r="135" spans="1:17" ht="18" customHeight="1" x14ac:dyDescent="0.3">
      <c r="A135" s="128" t="str">
        <f>VLOOKUP(E135,'LISTADO ATM'!$A$2:$C$895,3,0)</f>
        <v>ESTE</v>
      </c>
      <c r="B135" s="110" t="s">
        <v>2520</v>
      </c>
      <c r="C135" s="102">
        <v>44228.368773148148</v>
      </c>
      <c r="D135" s="128" t="s">
        <v>2189</v>
      </c>
      <c r="E135" s="99">
        <v>462</v>
      </c>
      <c r="F135" s="84" t="str">
        <f>VLOOKUP(E135,VIP!$A$2:$O11514,2,0)</f>
        <v>DRBR462</v>
      </c>
      <c r="G135" s="98" t="str">
        <f>VLOOKUP(E135,'LISTADO ATM'!$A$2:$B$894,2,0)</f>
        <v>ATM Agrocafe Del Caribe</v>
      </c>
      <c r="H135" s="98" t="str">
        <f>VLOOKUP(E135,VIP!$A$2:$O16434,7,FALSE)</f>
        <v>Si</v>
      </c>
      <c r="I135" s="98" t="str">
        <f>VLOOKUP(E135,VIP!$A$2:$O8399,8,FALSE)</f>
        <v>Si</v>
      </c>
      <c r="J135" s="98" t="str">
        <f>VLOOKUP(E135,VIP!$A$2:$O8349,8,FALSE)</f>
        <v>Si</v>
      </c>
      <c r="K135" s="98" t="str">
        <f>VLOOKUP(E135,VIP!$A$2:$O11923,6,0)</f>
        <v>NO</v>
      </c>
      <c r="L135" s="105" t="s">
        <v>2254</v>
      </c>
      <c r="M135" s="104" t="s">
        <v>2473</v>
      </c>
      <c r="N135" s="103" t="s">
        <v>2481</v>
      </c>
      <c r="O135" s="128" t="s">
        <v>2483</v>
      </c>
      <c r="P135" s="130"/>
      <c r="Q135" s="104" t="s">
        <v>2254</v>
      </c>
    </row>
    <row r="136" spans="1:17" ht="18" customHeight="1" x14ac:dyDescent="0.3">
      <c r="A136" s="128" t="str">
        <f>VLOOKUP(E136,'LISTADO ATM'!$A$2:$C$895,3,0)</f>
        <v>NORTE</v>
      </c>
      <c r="B136" s="110" t="s">
        <v>2519</v>
      </c>
      <c r="C136" s="102">
        <v>44228.382210648146</v>
      </c>
      <c r="D136" s="128" t="s">
        <v>2190</v>
      </c>
      <c r="E136" s="99">
        <v>262</v>
      </c>
      <c r="F136" s="84" t="str">
        <f>VLOOKUP(E136,VIP!$A$2:$O11515,2,0)</f>
        <v>DRBR262</v>
      </c>
      <c r="G136" s="98" t="str">
        <f>VLOOKUP(E136,'LISTADO ATM'!$A$2:$B$894,2,0)</f>
        <v xml:space="preserve">ATM Oficina Obras Públicas (Santiago) </v>
      </c>
      <c r="H136" s="98" t="str">
        <f>VLOOKUP(E136,VIP!$A$2:$O16435,7,FALSE)</f>
        <v>Si</v>
      </c>
      <c r="I136" s="98" t="str">
        <f>VLOOKUP(E136,VIP!$A$2:$O8400,8,FALSE)</f>
        <v>Si</v>
      </c>
      <c r="J136" s="98" t="str">
        <f>VLOOKUP(E136,VIP!$A$2:$O8350,8,FALSE)</f>
        <v>Si</v>
      </c>
      <c r="K136" s="98" t="str">
        <f>VLOOKUP(E136,VIP!$A$2:$O11924,6,0)</f>
        <v>SI</v>
      </c>
      <c r="L136" s="105" t="s">
        <v>2228</v>
      </c>
      <c r="M136" s="131" t="s">
        <v>2514</v>
      </c>
      <c r="N136" s="103" t="s">
        <v>2481</v>
      </c>
      <c r="O136" s="128" t="s">
        <v>2524</v>
      </c>
      <c r="P136" s="130"/>
      <c r="Q136" s="132">
        <v>44228.602083333331</v>
      </c>
    </row>
    <row r="137" spans="1:17" ht="18" customHeight="1" x14ac:dyDescent="0.3">
      <c r="A137" s="128" t="str">
        <f>VLOOKUP(E137,'LISTADO ATM'!$A$2:$C$895,3,0)</f>
        <v>SUR</v>
      </c>
      <c r="B137" s="110" t="s">
        <v>2518</v>
      </c>
      <c r="C137" s="102">
        <v>44228.39640046296</v>
      </c>
      <c r="D137" s="128" t="s">
        <v>2189</v>
      </c>
      <c r="E137" s="99">
        <v>984</v>
      </c>
      <c r="F137" s="84" t="str">
        <f>VLOOKUP(E137,VIP!$A$2:$O11516,2,0)</f>
        <v>DRBR984</v>
      </c>
      <c r="G137" s="98" t="str">
        <f>VLOOKUP(E137,'LISTADO ATM'!$A$2:$B$894,2,0)</f>
        <v xml:space="preserve">ATM Oficina Neiba II </v>
      </c>
      <c r="H137" s="98" t="str">
        <f>VLOOKUP(E137,VIP!$A$2:$O16436,7,FALSE)</f>
        <v>Si</v>
      </c>
      <c r="I137" s="98" t="str">
        <f>VLOOKUP(E137,VIP!$A$2:$O8401,8,FALSE)</f>
        <v>Si</v>
      </c>
      <c r="J137" s="98" t="str">
        <f>VLOOKUP(E137,VIP!$A$2:$O8351,8,FALSE)</f>
        <v>Si</v>
      </c>
      <c r="K137" s="98" t="str">
        <f>VLOOKUP(E137,VIP!$A$2:$O11925,6,0)</f>
        <v>NO</v>
      </c>
      <c r="L137" s="105" t="s">
        <v>2463</v>
      </c>
      <c r="M137" s="104" t="s">
        <v>2473</v>
      </c>
      <c r="N137" s="103" t="s">
        <v>2481</v>
      </c>
      <c r="O137" s="128" t="s">
        <v>2483</v>
      </c>
      <c r="P137" s="128"/>
      <c r="Q137" s="104" t="s">
        <v>2463</v>
      </c>
    </row>
    <row r="138" spans="1:17" ht="18" customHeight="1" x14ac:dyDescent="0.3">
      <c r="A138" s="128" t="str">
        <f>VLOOKUP(E138,'LISTADO ATM'!$A$2:$C$895,3,0)</f>
        <v>ESTE</v>
      </c>
      <c r="B138" s="110" t="s">
        <v>2517</v>
      </c>
      <c r="C138" s="102">
        <v>44228.3987037037</v>
      </c>
      <c r="D138" s="128" t="s">
        <v>2189</v>
      </c>
      <c r="E138" s="99">
        <v>867</v>
      </c>
      <c r="F138" s="84" t="str">
        <f>VLOOKUP(E138,VIP!$A$2:$O11517,2,0)</f>
        <v>DRBR867</v>
      </c>
      <c r="G138" s="98" t="str">
        <f>VLOOKUP(E138,'LISTADO ATM'!$A$2:$B$894,2,0)</f>
        <v xml:space="preserve">ATM Estación Combustible Autopista El Coral </v>
      </c>
      <c r="H138" s="98" t="str">
        <f>VLOOKUP(E138,VIP!$A$2:$O16437,7,FALSE)</f>
        <v>Si</v>
      </c>
      <c r="I138" s="98" t="str">
        <f>VLOOKUP(E138,VIP!$A$2:$O8402,8,FALSE)</f>
        <v>Si</v>
      </c>
      <c r="J138" s="98" t="str">
        <f>VLOOKUP(E138,VIP!$A$2:$O8352,8,FALSE)</f>
        <v>Si</v>
      </c>
      <c r="K138" s="98" t="str">
        <f>VLOOKUP(E138,VIP!$A$2:$O11926,6,0)</f>
        <v>NO</v>
      </c>
      <c r="L138" s="105" t="s">
        <v>2254</v>
      </c>
      <c r="M138" s="104" t="s">
        <v>2473</v>
      </c>
      <c r="N138" s="103" t="s">
        <v>2481</v>
      </c>
      <c r="O138" s="128" t="s">
        <v>2483</v>
      </c>
      <c r="P138" s="128"/>
      <c r="Q138" s="104" t="s">
        <v>2254</v>
      </c>
    </row>
    <row r="139" spans="1:17" ht="18" customHeight="1" x14ac:dyDescent="0.3">
      <c r="A139" s="128" t="str">
        <f>VLOOKUP(E139,'LISTADO ATM'!$A$2:$C$895,3,0)</f>
        <v>SUR</v>
      </c>
      <c r="B139" s="110" t="s">
        <v>2529</v>
      </c>
      <c r="C139" s="102">
        <v>44228.402916666666</v>
      </c>
      <c r="D139" s="128" t="s">
        <v>2494</v>
      </c>
      <c r="E139" s="99">
        <v>766</v>
      </c>
      <c r="F139" s="84" t="str">
        <f>VLOOKUP(E139,VIP!$A$2:$O11518,2,0)</f>
        <v>DRBR440</v>
      </c>
      <c r="G139" s="98" t="str">
        <f>VLOOKUP(E139,'LISTADO ATM'!$A$2:$B$894,2,0)</f>
        <v xml:space="preserve">ATM Oficina Azua II </v>
      </c>
      <c r="H139" s="98" t="str">
        <f>VLOOKUP(E139,VIP!$A$2:$O16438,7,FALSE)</f>
        <v>Si</v>
      </c>
      <c r="I139" s="98" t="str">
        <f>VLOOKUP(E139,VIP!$A$2:$O8403,8,FALSE)</f>
        <v>Si</v>
      </c>
      <c r="J139" s="98" t="str">
        <f>VLOOKUP(E139,VIP!$A$2:$O8353,8,FALSE)</f>
        <v>Si</v>
      </c>
      <c r="K139" s="98" t="str">
        <f>VLOOKUP(E139,VIP!$A$2:$O11927,6,0)</f>
        <v>SI</v>
      </c>
      <c r="L139" s="105" t="s">
        <v>2441</v>
      </c>
      <c r="M139" s="131" t="s">
        <v>2514</v>
      </c>
      <c r="N139" s="131" t="s">
        <v>2525</v>
      </c>
      <c r="O139" s="128" t="s">
        <v>2526</v>
      </c>
      <c r="P139" s="131" t="s">
        <v>2527</v>
      </c>
      <c r="Q139" s="104" t="s">
        <v>2441</v>
      </c>
    </row>
    <row r="140" spans="1:17" ht="18" customHeight="1" x14ac:dyDescent="0.3">
      <c r="A140" s="128" t="str">
        <f>VLOOKUP(E140,'LISTADO ATM'!$A$2:$C$895,3,0)</f>
        <v>DISTRITO NACIONAL</v>
      </c>
      <c r="B140" s="110" t="s">
        <v>2516</v>
      </c>
      <c r="C140" s="102">
        <v>44228.406377314815</v>
      </c>
      <c r="D140" s="128" t="s">
        <v>2189</v>
      </c>
      <c r="E140" s="99">
        <v>721</v>
      </c>
      <c r="F140" s="84" t="str">
        <f>VLOOKUP(E140,VIP!$A$2:$O11519,2,0)</f>
        <v>DRBR23A</v>
      </c>
      <c r="G140" s="98" t="str">
        <f>VLOOKUP(E140,'LISTADO ATM'!$A$2:$B$894,2,0)</f>
        <v xml:space="preserve">ATM Oficina Charles de Gaulle II </v>
      </c>
      <c r="H140" s="98" t="str">
        <f>VLOOKUP(E140,VIP!$A$2:$O16439,7,FALSE)</f>
        <v>Si</v>
      </c>
      <c r="I140" s="98" t="str">
        <f>VLOOKUP(E140,VIP!$A$2:$O8404,8,FALSE)</f>
        <v>Si</v>
      </c>
      <c r="J140" s="98" t="str">
        <f>VLOOKUP(E140,VIP!$A$2:$O8354,8,FALSE)</f>
        <v>Si</v>
      </c>
      <c r="K140" s="98" t="str">
        <f>VLOOKUP(E140,VIP!$A$2:$O11928,6,0)</f>
        <v>NO</v>
      </c>
      <c r="L140" s="105" t="s">
        <v>2441</v>
      </c>
      <c r="M140" s="104" t="s">
        <v>2473</v>
      </c>
      <c r="N140" s="103" t="s">
        <v>2481</v>
      </c>
      <c r="O140" s="128" t="s">
        <v>2483</v>
      </c>
      <c r="P140" s="104" t="s">
        <v>2546</v>
      </c>
      <c r="Q140" s="104" t="s">
        <v>2441</v>
      </c>
    </row>
    <row r="141" spans="1:17" ht="18" customHeight="1" x14ac:dyDescent="0.3">
      <c r="A141" s="128" t="str">
        <f>VLOOKUP(E141,'LISTADO ATM'!$A$2:$C$895,3,0)</f>
        <v>DISTRITO NACIONAL</v>
      </c>
      <c r="B141" s="110" t="s">
        <v>2528</v>
      </c>
      <c r="C141" s="102">
        <v>44228.407951388886</v>
      </c>
      <c r="D141" s="128" t="s">
        <v>2494</v>
      </c>
      <c r="E141" s="99">
        <v>514</v>
      </c>
      <c r="F141" s="84" t="str">
        <f>VLOOKUP(E141,VIP!$A$2:$O11520,2,0)</f>
        <v>DRBR514</v>
      </c>
      <c r="G141" s="98" t="str">
        <f>VLOOKUP(E141,'LISTADO ATM'!$A$2:$B$894,2,0)</f>
        <v>ATM Autoservicio Charles de Gaulle</v>
      </c>
      <c r="H141" s="98" t="str">
        <f>VLOOKUP(E141,VIP!$A$2:$O16440,7,FALSE)</f>
        <v>Si</v>
      </c>
      <c r="I141" s="98" t="str">
        <f>VLOOKUP(E141,VIP!$A$2:$O8405,8,FALSE)</f>
        <v>No</v>
      </c>
      <c r="J141" s="98" t="str">
        <f>VLOOKUP(E141,VIP!$A$2:$O8355,8,FALSE)</f>
        <v>No</v>
      </c>
      <c r="K141" s="98" t="str">
        <f>VLOOKUP(E141,VIP!$A$2:$O11929,6,0)</f>
        <v>NO</v>
      </c>
      <c r="L141" s="105" t="s">
        <v>2441</v>
      </c>
      <c r="M141" s="131" t="s">
        <v>2514</v>
      </c>
      <c r="N141" s="131" t="s">
        <v>2525</v>
      </c>
      <c r="O141" s="128" t="s">
        <v>2526</v>
      </c>
      <c r="P141" s="131" t="s">
        <v>2527</v>
      </c>
      <c r="Q141" s="131" t="s">
        <v>2441</v>
      </c>
    </row>
    <row r="142" spans="1:17" ht="18" customHeight="1" x14ac:dyDescent="0.3">
      <c r="A142" s="128" t="str">
        <f>VLOOKUP(E142,'LISTADO ATM'!$A$2:$C$895,3,0)</f>
        <v>DISTRITO NACIONAL</v>
      </c>
      <c r="B142" s="110" t="s">
        <v>2528</v>
      </c>
      <c r="C142" s="102">
        <v>44228.407951388886</v>
      </c>
      <c r="D142" s="128" t="s">
        <v>2494</v>
      </c>
      <c r="E142" s="99">
        <v>514</v>
      </c>
      <c r="F142" s="84" t="str">
        <f>VLOOKUP(E142,VIP!$A$2:$O11521,2,0)</f>
        <v>DRBR514</v>
      </c>
      <c r="G142" s="98" t="str">
        <f>VLOOKUP(E142,'LISTADO ATM'!$A$2:$B$894,2,0)</f>
        <v>ATM Autoservicio Charles de Gaulle</v>
      </c>
      <c r="H142" s="98" t="str">
        <f>VLOOKUP(E142,VIP!$A$2:$O16441,7,FALSE)</f>
        <v>Si</v>
      </c>
      <c r="I142" s="98" t="str">
        <f>VLOOKUP(E142,VIP!$A$2:$O8406,8,FALSE)</f>
        <v>No</v>
      </c>
      <c r="J142" s="98" t="str">
        <f>VLOOKUP(E142,VIP!$A$2:$O8356,8,FALSE)</f>
        <v>No</v>
      </c>
      <c r="K142" s="98" t="str">
        <f>VLOOKUP(E142,VIP!$A$2:$O11930,6,0)</f>
        <v>NO</v>
      </c>
      <c r="L142" s="105" t="s">
        <v>2441</v>
      </c>
      <c r="M142" s="131" t="s">
        <v>2514</v>
      </c>
      <c r="N142" s="131" t="s">
        <v>2525</v>
      </c>
      <c r="O142" s="128" t="s">
        <v>2526</v>
      </c>
      <c r="P142" s="128" t="s">
        <v>2527</v>
      </c>
      <c r="Q142" s="131" t="s">
        <v>2441</v>
      </c>
    </row>
    <row r="143" spans="1:17" ht="18" customHeight="1" x14ac:dyDescent="0.3">
      <c r="A143" s="128" t="str">
        <f>VLOOKUP(E143,'LISTADO ATM'!$A$2:$C$895,3,0)</f>
        <v>DISTRITO NACIONAL</v>
      </c>
      <c r="B143" s="110" t="s">
        <v>2544</v>
      </c>
      <c r="C143" s="102">
        <v>44228.431469907409</v>
      </c>
      <c r="D143" s="128" t="s">
        <v>2189</v>
      </c>
      <c r="E143" s="99">
        <v>160</v>
      </c>
      <c r="F143" s="84" t="str">
        <f>VLOOKUP(E143,VIP!$A$2:$O11522,2,0)</f>
        <v>DRBR160</v>
      </c>
      <c r="G143" s="98" t="str">
        <f>VLOOKUP(E143,'LISTADO ATM'!$A$2:$B$894,2,0)</f>
        <v xml:space="preserve">ATM Oficina Herrera </v>
      </c>
      <c r="H143" s="98" t="str">
        <f>VLOOKUP(E143,VIP!$A$2:$O16442,7,FALSE)</f>
        <v>Si</v>
      </c>
      <c r="I143" s="98" t="str">
        <f>VLOOKUP(E143,VIP!$A$2:$O8407,8,FALSE)</f>
        <v>Si</v>
      </c>
      <c r="J143" s="98" t="str">
        <f>VLOOKUP(E143,VIP!$A$2:$O8357,8,FALSE)</f>
        <v>Si</v>
      </c>
      <c r="K143" s="98" t="str">
        <f>VLOOKUP(E143,VIP!$A$2:$O11931,6,0)</f>
        <v>NO</v>
      </c>
      <c r="L143" s="105" t="s">
        <v>2463</v>
      </c>
      <c r="M143" s="104" t="s">
        <v>2473</v>
      </c>
      <c r="N143" s="103" t="s">
        <v>2481</v>
      </c>
      <c r="O143" s="128" t="s">
        <v>2483</v>
      </c>
      <c r="P143" s="128"/>
      <c r="Q143" s="104" t="s">
        <v>2463</v>
      </c>
    </row>
    <row r="144" spans="1:17" ht="17.399999999999999" x14ac:dyDescent="0.3">
      <c r="A144" s="128" t="str">
        <f>VLOOKUP(E144,'LISTADO ATM'!$A$2:$C$895,3,0)</f>
        <v>NORTE</v>
      </c>
      <c r="B144" s="110" t="s">
        <v>2543</v>
      </c>
      <c r="C144" s="102">
        <v>44228.453680555554</v>
      </c>
      <c r="D144" s="128" t="s">
        <v>2190</v>
      </c>
      <c r="E144" s="99">
        <v>599</v>
      </c>
      <c r="F144" s="84" t="str">
        <f>VLOOKUP(E144,VIP!$A$2:$O11523,2,0)</f>
        <v>DRBR258</v>
      </c>
      <c r="G144" s="98" t="str">
        <f>VLOOKUP(E144,'LISTADO ATM'!$A$2:$B$894,2,0)</f>
        <v xml:space="preserve">ATM Oficina Plaza Internacional (Santiago) </v>
      </c>
      <c r="H144" s="98" t="str">
        <f>VLOOKUP(E144,VIP!$A$2:$O16443,7,FALSE)</f>
        <v>Si</v>
      </c>
      <c r="I144" s="98" t="str">
        <f>VLOOKUP(E144,VIP!$A$2:$O8408,8,FALSE)</f>
        <v>Si</v>
      </c>
      <c r="J144" s="98" t="str">
        <f>VLOOKUP(E144,VIP!$A$2:$O8358,8,FALSE)</f>
        <v>Si</v>
      </c>
      <c r="K144" s="98" t="str">
        <f>VLOOKUP(E144,VIP!$A$2:$O11932,6,0)</f>
        <v>NO</v>
      </c>
      <c r="L144" s="105" t="s">
        <v>2228</v>
      </c>
      <c r="M144" s="104" t="s">
        <v>2473</v>
      </c>
      <c r="N144" s="103" t="s">
        <v>2481</v>
      </c>
      <c r="O144" s="128" t="s">
        <v>2506</v>
      </c>
      <c r="P144" s="128"/>
      <c r="Q144" s="104" t="s">
        <v>2228</v>
      </c>
    </row>
    <row r="145" spans="1:17" ht="18" customHeight="1" x14ac:dyDescent="0.3">
      <c r="A145" s="128" t="str">
        <f>VLOOKUP(E145,'LISTADO ATM'!$A$2:$C$895,3,0)</f>
        <v>NORTE</v>
      </c>
      <c r="B145" s="110" t="s">
        <v>2542</v>
      </c>
      <c r="C145" s="102">
        <v>44228.45584490741</v>
      </c>
      <c r="D145" s="128" t="s">
        <v>2498</v>
      </c>
      <c r="E145" s="99">
        <v>716</v>
      </c>
      <c r="F145" s="84" t="str">
        <f>VLOOKUP(E145,VIP!$A$2:$O11524,2,0)</f>
        <v>DRBR340</v>
      </c>
      <c r="G145" s="98" t="str">
        <f>VLOOKUP(E145,'LISTADO ATM'!$A$2:$B$894,2,0)</f>
        <v xml:space="preserve">ATM Oficina Zona Franca (Santiago) </v>
      </c>
      <c r="H145" s="98" t="str">
        <f>VLOOKUP(E145,VIP!$A$2:$O16444,7,FALSE)</f>
        <v>Si</v>
      </c>
      <c r="I145" s="98" t="str">
        <f>VLOOKUP(E145,VIP!$A$2:$O8409,8,FALSE)</f>
        <v>Si</v>
      </c>
      <c r="J145" s="98" t="str">
        <f>VLOOKUP(E145,VIP!$A$2:$O8359,8,FALSE)</f>
        <v>Si</v>
      </c>
      <c r="K145" s="98" t="str">
        <f>VLOOKUP(E145,VIP!$A$2:$O11933,6,0)</f>
        <v>SI</v>
      </c>
      <c r="L145" s="105" t="s">
        <v>2430</v>
      </c>
      <c r="M145" s="131" t="s">
        <v>2514</v>
      </c>
      <c r="N145" s="103" t="s">
        <v>2481</v>
      </c>
      <c r="O145" s="128" t="s">
        <v>2499</v>
      </c>
      <c r="P145" s="130"/>
      <c r="Q145" s="132">
        <v>44228.645833333336</v>
      </c>
    </row>
    <row r="146" spans="1:17" ht="17.399999999999999" x14ac:dyDescent="0.3">
      <c r="A146" s="128" t="str">
        <f>VLOOKUP(E146,'LISTADO ATM'!$A$2:$C$895,3,0)</f>
        <v>NORTE</v>
      </c>
      <c r="B146" s="110" t="s">
        <v>2541</v>
      </c>
      <c r="C146" s="102">
        <v>44228.456655092596</v>
      </c>
      <c r="D146" s="128" t="s">
        <v>2494</v>
      </c>
      <c r="E146" s="99">
        <v>649</v>
      </c>
      <c r="F146" s="84" t="str">
        <f>VLOOKUP(E146,VIP!$A$2:$O11525,2,0)</f>
        <v>DRBR649</v>
      </c>
      <c r="G146" s="98" t="str">
        <f>VLOOKUP(E146,'LISTADO ATM'!$A$2:$B$894,2,0)</f>
        <v xml:space="preserve">ATM Oficina Galería 56 (San Francisco de Macorís) </v>
      </c>
      <c r="H146" s="98" t="str">
        <f>VLOOKUP(E146,VIP!$A$2:$O16445,7,FALSE)</f>
        <v>Si</v>
      </c>
      <c r="I146" s="98" t="str">
        <f>VLOOKUP(E146,VIP!$A$2:$O8410,8,FALSE)</f>
        <v>Si</v>
      </c>
      <c r="J146" s="98" t="str">
        <f>VLOOKUP(E146,VIP!$A$2:$O8360,8,FALSE)</f>
        <v>Si</v>
      </c>
      <c r="K146" s="98" t="str">
        <f>VLOOKUP(E146,VIP!$A$2:$O11934,6,0)</f>
        <v>SI</v>
      </c>
      <c r="L146" s="105" t="s">
        <v>2430</v>
      </c>
      <c r="M146" s="131" t="s">
        <v>2514</v>
      </c>
      <c r="N146" s="103" t="s">
        <v>2481</v>
      </c>
      <c r="O146" s="128" t="s">
        <v>2495</v>
      </c>
      <c r="P146" s="128"/>
      <c r="Q146" s="132">
        <v>44228.645833333336</v>
      </c>
    </row>
    <row r="147" spans="1:17" ht="18" customHeight="1" x14ac:dyDescent="0.3">
      <c r="A147" s="128" t="str">
        <f>VLOOKUP(E147,'LISTADO ATM'!$A$2:$C$895,3,0)</f>
        <v>NORTE</v>
      </c>
      <c r="B147" s="110" t="s">
        <v>2540</v>
      </c>
      <c r="C147" s="102">
        <v>44228.457974537036</v>
      </c>
      <c r="D147" s="128" t="s">
        <v>2494</v>
      </c>
      <c r="E147" s="99">
        <v>405</v>
      </c>
      <c r="F147" s="84" t="str">
        <f>VLOOKUP(E147,VIP!$A$2:$O11526,2,0)</f>
        <v>DRBR405</v>
      </c>
      <c r="G147" s="98" t="str">
        <f>VLOOKUP(E147,'LISTADO ATM'!$A$2:$B$894,2,0)</f>
        <v xml:space="preserve">ATM UNP Loma de Cabrera </v>
      </c>
      <c r="H147" s="98" t="str">
        <f>VLOOKUP(E147,VIP!$A$2:$O16446,7,FALSE)</f>
        <v>Si</v>
      </c>
      <c r="I147" s="98" t="str">
        <f>VLOOKUP(E147,VIP!$A$2:$O8411,8,FALSE)</f>
        <v>Si</v>
      </c>
      <c r="J147" s="98" t="str">
        <f>VLOOKUP(E147,VIP!$A$2:$O8361,8,FALSE)</f>
        <v>Si</v>
      </c>
      <c r="K147" s="98" t="str">
        <f>VLOOKUP(E147,VIP!$A$2:$O11935,6,0)</f>
        <v>NO</v>
      </c>
      <c r="L147" s="105" t="s">
        <v>2430</v>
      </c>
      <c r="M147" s="131" t="s">
        <v>2514</v>
      </c>
      <c r="N147" s="103" t="s">
        <v>2481</v>
      </c>
      <c r="O147" s="128" t="s">
        <v>2495</v>
      </c>
      <c r="P147" s="128"/>
      <c r="Q147" s="132">
        <v>44228.645833333336</v>
      </c>
    </row>
    <row r="148" spans="1:17" ht="18" customHeight="1" x14ac:dyDescent="0.3">
      <c r="A148" s="128" t="str">
        <f>VLOOKUP(E148,'LISTADO ATM'!$A$2:$C$895,3,0)</f>
        <v>SUR</v>
      </c>
      <c r="B148" s="110" t="s">
        <v>2539</v>
      </c>
      <c r="C148" s="102">
        <v>44228.458935185183</v>
      </c>
      <c r="D148" s="128" t="s">
        <v>2477</v>
      </c>
      <c r="E148" s="99">
        <v>677</v>
      </c>
      <c r="F148" s="84" t="str">
        <f>VLOOKUP(E148,VIP!$A$2:$O11527,2,0)</f>
        <v>DRBR677</v>
      </c>
      <c r="G148" s="98" t="str">
        <f>VLOOKUP(E148,'LISTADO ATM'!$A$2:$B$894,2,0)</f>
        <v>ATM PBG Villa Jaragua</v>
      </c>
      <c r="H148" s="98" t="str">
        <f>VLOOKUP(E148,VIP!$A$2:$O16447,7,FALSE)</f>
        <v>Si</v>
      </c>
      <c r="I148" s="98" t="str">
        <f>VLOOKUP(E148,VIP!$A$2:$O8412,8,FALSE)</f>
        <v>Si</v>
      </c>
      <c r="J148" s="98" t="str">
        <f>VLOOKUP(E148,VIP!$A$2:$O8362,8,FALSE)</f>
        <v>Si</v>
      </c>
      <c r="K148" s="98" t="str">
        <f>VLOOKUP(E148,VIP!$A$2:$O11936,6,0)</f>
        <v>SI</v>
      </c>
      <c r="L148" s="105" t="s">
        <v>2430</v>
      </c>
      <c r="M148" s="131" t="s">
        <v>2514</v>
      </c>
      <c r="N148" s="103" t="s">
        <v>2481</v>
      </c>
      <c r="O148" s="128" t="s">
        <v>2482</v>
      </c>
      <c r="P148" s="128"/>
      <c r="Q148" s="132">
        <v>44228.645833333336</v>
      </c>
    </row>
    <row r="149" spans="1:17" ht="17.399999999999999" x14ac:dyDescent="0.3">
      <c r="A149" s="128" t="str">
        <f>VLOOKUP(E149,'LISTADO ATM'!$A$2:$C$895,3,0)</f>
        <v>DISTRITO NACIONAL</v>
      </c>
      <c r="B149" s="110" t="s">
        <v>2538</v>
      </c>
      <c r="C149" s="102">
        <v>44228.459699074076</v>
      </c>
      <c r="D149" s="128" t="s">
        <v>2477</v>
      </c>
      <c r="E149" s="99">
        <v>983</v>
      </c>
      <c r="F149" s="84" t="str">
        <f>VLOOKUP(E149,VIP!$A$2:$O11528,2,0)</f>
        <v>DRBR983</v>
      </c>
      <c r="G149" s="98" t="str">
        <f>VLOOKUP(E149,'LISTADO ATM'!$A$2:$B$894,2,0)</f>
        <v xml:space="preserve">ATM Bravo República de Colombia </v>
      </c>
      <c r="H149" s="98" t="str">
        <f>VLOOKUP(E149,VIP!$A$2:$O16448,7,FALSE)</f>
        <v>Si</v>
      </c>
      <c r="I149" s="98" t="str">
        <f>VLOOKUP(E149,VIP!$A$2:$O8413,8,FALSE)</f>
        <v>No</v>
      </c>
      <c r="J149" s="98" t="str">
        <f>VLOOKUP(E149,VIP!$A$2:$O8363,8,FALSE)</f>
        <v>No</v>
      </c>
      <c r="K149" s="98" t="str">
        <f>VLOOKUP(E149,VIP!$A$2:$O11937,6,0)</f>
        <v>NO</v>
      </c>
      <c r="L149" s="105" t="s">
        <v>2430</v>
      </c>
      <c r="M149" s="104" t="s">
        <v>2473</v>
      </c>
      <c r="N149" s="103" t="s">
        <v>2481</v>
      </c>
      <c r="O149" s="128" t="s">
        <v>2482</v>
      </c>
      <c r="P149" s="128"/>
      <c r="Q149" s="104" t="s">
        <v>2430</v>
      </c>
    </row>
    <row r="150" spans="1:17" ht="17.399999999999999" x14ac:dyDescent="0.3">
      <c r="A150" s="128" t="str">
        <f>VLOOKUP(E150,'LISTADO ATM'!$A$2:$C$895,3,0)</f>
        <v>DISTRITO NACIONAL</v>
      </c>
      <c r="B150" s="110" t="s">
        <v>2537</v>
      </c>
      <c r="C150" s="102">
        <v>44228.460856481484</v>
      </c>
      <c r="D150" s="128" t="s">
        <v>2477</v>
      </c>
      <c r="E150" s="99">
        <v>60</v>
      </c>
      <c r="F150" s="84" t="str">
        <f>VLOOKUP(E150,VIP!$A$2:$O11529,2,0)</f>
        <v>DRBR060</v>
      </c>
      <c r="G150" s="98" t="str">
        <f>VLOOKUP(E150,'LISTADO ATM'!$A$2:$B$894,2,0)</f>
        <v xml:space="preserve">ATM Autobanco 27 de Febrero </v>
      </c>
      <c r="H150" s="98" t="str">
        <f>VLOOKUP(E150,VIP!$A$2:$O16449,7,FALSE)</f>
        <v>Si</v>
      </c>
      <c r="I150" s="98" t="str">
        <f>VLOOKUP(E150,VIP!$A$2:$O8414,8,FALSE)</f>
        <v>Si</v>
      </c>
      <c r="J150" s="98" t="str">
        <f>VLOOKUP(E150,VIP!$A$2:$O8364,8,FALSE)</f>
        <v>Si</v>
      </c>
      <c r="K150" s="98" t="str">
        <f>VLOOKUP(E150,VIP!$A$2:$O11938,6,0)</f>
        <v>NO</v>
      </c>
      <c r="L150" s="105" t="s">
        <v>2430</v>
      </c>
      <c r="M150" s="131" t="s">
        <v>2514</v>
      </c>
      <c r="N150" s="103" t="s">
        <v>2481</v>
      </c>
      <c r="O150" s="128" t="s">
        <v>2482</v>
      </c>
      <c r="P150" s="130"/>
      <c r="Q150" s="132">
        <v>44228.645833333336</v>
      </c>
    </row>
    <row r="151" spans="1:17" ht="17.399999999999999" x14ac:dyDescent="0.3">
      <c r="A151" s="128" t="str">
        <f>VLOOKUP(E151,'LISTADO ATM'!$A$2:$C$895,3,0)</f>
        <v>NORTE</v>
      </c>
      <c r="B151" s="110" t="s">
        <v>2536</v>
      </c>
      <c r="C151" s="102">
        <v>44228.461689814816</v>
      </c>
      <c r="D151" s="128" t="s">
        <v>2498</v>
      </c>
      <c r="E151" s="99">
        <v>864</v>
      </c>
      <c r="F151" s="84" t="str">
        <f>VLOOKUP(E151,VIP!$A$2:$O11530,2,0)</f>
        <v>DRBR864</v>
      </c>
      <c r="G151" s="98" t="str">
        <f>VLOOKUP(E151,'LISTADO ATM'!$A$2:$B$894,2,0)</f>
        <v xml:space="preserve">ATM Palmares Mall (San Francisco) </v>
      </c>
      <c r="H151" s="98" t="str">
        <f>VLOOKUP(E151,VIP!$A$2:$O16450,7,FALSE)</f>
        <v>Si</v>
      </c>
      <c r="I151" s="98" t="str">
        <f>VLOOKUP(E151,VIP!$A$2:$O8415,8,FALSE)</f>
        <v>Si</v>
      </c>
      <c r="J151" s="98" t="str">
        <f>VLOOKUP(E151,VIP!$A$2:$O8365,8,FALSE)</f>
        <v>Si</v>
      </c>
      <c r="K151" s="98" t="str">
        <f>VLOOKUP(E151,VIP!$A$2:$O11939,6,0)</f>
        <v>NO</v>
      </c>
      <c r="L151" s="105" t="s">
        <v>2466</v>
      </c>
      <c r="M151" s="131" t="s">
        <v>2514</v>
      </c>
      <c r="N151" s="103" t="s">
        <v>2481</v>
      </c>
      <c r="O151" s="128" t="s">
        <v>2499</v>
      </c>
      <c r="P151" s="128"/>
      <c r="Q151" s="132">
        <v>44228.645833333336</v>
      </c>
    </row>
    <row r="152" spans="1:17" ht="18" customHeight="1" x14ac:dyDescent="0.3">
      <c r="A152" s="128" t="str">
        <f>VLOOKUP(E152,'LISTADO ATM'!$A$2:$C$895,3,0)</f>
        <v>SUR</v>
      </c>
      <c r="B152" s="110" t="s">
        <v>2535</v>
      </c>
      <c r="C152" s="102">
        <v>44228.462743055556</v>
      </c>
      <c r="D152" s="128" t="s">
        <v>2477</v>
      </c>
      <c r="E152" s="99">
        <v>135</v>
      </c>
      <c r="F152" s="84" t="str">
        <f>VLOOKUP(E152,VIP!$A$2:$O11531,2,0)</f>
        <v>DRBR135</v>
      </c>
      <c r="G152" s="98" t="str">
        <f>VLOOKUP(E152,'LISTADO ATM'!$A$2:$B$894,2,0)</f>
        <v xml:space="preserve">ATM Oficina Las Dunas Baní </v>
      </c>
      <c r="H152" s="98" t="str">
        <f>VLOOKUP(E152,VIP!$A$2:$O16451,7,FALSE)</f>
        <v>Si</v>
      </c>
      <c r="I152" s="98" t="str">
        <f>VLOOKUP(E152,VIP!$A$2:$O8416,8,FALSE)</f>
        <v>Si</v>
      </c>
      <c r="J152" s="98" t="str">
        <f>VLOOKUP(E152,VIP!$A$2:$O8366,8,FALSE)</f>
        <v>Si</v>
      </c>
      <c r="K152" s="98" t="str">
        <f>VLOOKUP(E152,VIP!$A$2:$O11940,6,0)</f>
        <v>SI</v>
      </c>
      <c r="L152" s="105" t="s">
        <v>2466</v>
      </c>
      <c r="M152" s="104" t="s">
        <v>2473</v>
      </c>
      <c r="N152" s="103" t="s">
        <v>2481</v>
      </c>
      <c r="O152" s="128" t="s">
        <v>2482</v>
      </c>
      <c r="P152" s="128"/>
      <c r="Q152" s="104" t="s">
        <v>2466</v>
      </c>
    </row>
    <row r="153" spans="1:17" ht="18" customHeight="1" x14ac:dyDescent="0.3">
      <c r="A153" s="128" t="str">
        <f>VLOOKUP(E153,'LISTADO ATM'!$A$2:$C$895,3,0)</f>
        <v>DISTRITO NACIONAL</v>
      </c>
      <c r="B153" s="110" t="s">
        <v>2534</v>
      </c>
      <c r="C153" s="102">
        <v>44228.463518518518</v>
      </c>
      <c r="D153" s="128" t="s">
        <v>2477</v>
      </c>
      <c r="E153" s="99">
        <v>541</v>
      </c>
      <c r="F153" s="84" t="str">
        <f>VLOOKUP(E153,VIP!$A$2:$O11532,2,0)</f>
        <v>DRBR541</v>
      </c>
      <c r="G153" s="98" t="str">
        <f>VLOOKUP(E153,'LISTADO ATM'!$A$2:$B$894,2,0)</f>
        <v xml:space="preserve">ATM Oficina Sambil II </v>
      </c>
      <c r="H153" s="98" t="str">
        <f>VLOOKUP(E153,VIP!$A$2:$O16452,7,FALSE)</f>
        <v>Si</v>
      </c>
      <c r="I153" s="98" t="str">
        <f>VLOOKUP(E153,VIP!$A$2:$O8417,8,FALSE)</f>
        <v>Si</v>
      </c>
      <c r="J153" s="98" t="str">
        <f>VLOOKUP(E153,VIP!$A$2:$O8367,8,FALSE)</f>
        <v>Si</v>
      </c>
      <c r="K153" s="98" t="str">
        <f>VLOOKUP(E153,VIP!$A$2:$O11941,6,0)</f>
        <v>SI</v>
      </c>
      <c r="L153" s="105" t="s">
        <v>2466</v>
      </c>
      <c r="M153" s="104" t="s">
        <v>2473</v>
      </c>
      <c r="N153" s="103" t="s">
        <v>2481</v>
      </c>
      <c r="O153" s="128" t="s">
        <v>2482</v>
      </c>
      <c r="P153" s="128"/>
      <c r="Q153" s="104" t="s">
        <v>2466</v>
      </c>
    </row>
    <row r="154" spans="1:17" ht="17.399999999999999" x14ac:dyDescent="0.3">
      <c r="A154" s="128" t="str">
        <f>VLOOKUP(E154,'LISTADO ATM'!$A$2:$C$895,3,0)</f>
        <v>NORTE</v>
      </c>
      <c r="B154" s="110" t="s">
        <v>2533</v>
      </c>
      <c r="C154" s="102">
        <v>44228.464178240742</v>
      </c>
      <c r="D154" s="128" t="s">
        <v>2494</v>
      </c>
      <c r="E154" s="99">
        <v>754</v>
      </c>
      <c r="F154" s="84" t="str">
        <f>VLOOKUP(E154,VIP!$A$2:$O11533,2,0)</f>
        <v>DRBR754</v>
      </c>
      <c r="G154" s="98" t="str">
        <f>VLOOKUP(E154,'LISTADO ATM'!$A$2:$B$894,2,0)</f>
        <v xml:space="preserve">ATM Autobanco Oficina Licey al Medio </v>
      </c>
      <c r="H154" s="98" t="str">
        <f>VLOOKUP(E154,VIP!$A$2:$O16453,7,FALSE)</f>
        <v>Si</v>
      </c>
      <c r="I154" s="98" t="str">
        <f>VLOOKUP(E154,VIP!$A$2:$O8418,8,FALSE)</f>
        <v>Si</v>
      </c>
      <c r="J154" s="98" t="str">
        <f>VLOOKUP(E154,VIP!$A$2:$O8368,8,FALSE)</f>
        <v>Si</v>
      </c>
      <c r="K154" s="98" t="str">
        <f>VLOOKUP(E154,VIP!$A$2:$O11942,6,0)</f>
        <v>NO</v>
      </c>
      <c r="L154" s="105" t="s">
        <v>2466</v>
      </c>
      <c r="M154" s="104" t="s">
        <v>2473</v>
      </c>
      <c r="N154" s="103" t="s">
        <v>2481</v>
      </c>
      <c r="O154" s="128" t="s">
        <v>2495</v>
      </c>
      <c r="P154" s="128"/>
      <c r="Q154" s="104" t="s">
        <v>2466</v>
      </c>
    </row>
    <row r="155" spans="1:17" ht="18" customHeight="1" x14ac:dyDescent="0.3">
      <c r="A155" s="128" t="str">
        <f>VLOOKUP(E155,'LISTADO ATM'!$A$2:$C$895,3,0)</f>
        <v>NORTE</v>
      </c>
      <c r="B155" s="110" t="s">
        <v>2532</v>
      </c>
      <c r="C155" s="102">
        <v>44228.465231481481</v>
      </c>
      <c r="D155" s="128" t="s">
        <v>2498</v>
      </c>
      <c r="E155" s="99">
        <v>853</v>
      </c>
      <c r="F155" s="84" t="str">
        <f>VLOOKUP(E155,VIP!$A$2:$O11534,2,0)</f>
        <v>DRBR853</v>
      </c>
      <c r="G155" s="98" t="str">
        <f>VLOOKUP(E155,'LISTADO ATM'!$A$2:$B$894,2,0)</f>
        <v xml:space="preserve">ATM Inversiones JF Group (Shell Canabacoa) </v>
      </c>
      <c r="H155" s="98" t="str">
        <f>VLOOKUP(E155,VIP!$A$2:$O16454,7,FALSE)</f>
        <v>Si</v>
      </c>
      <c r="I155" s="98" t="str">
        <f>VLOOKUP(E155,VIP!$A$2:$O8419,8,FALSE)</f>
        <v>Si</v>
      </c>
      <c r="J155" s="98" t="str">
        <f>VLOOKUP(E155,VIP!$A$2:$O8369,8,FALSE)</f>
        <v>Si</v>
      </c>
      <c r="K155" s="98" t="str">
        <f>VLOOKUP(E155,VIP!$A$2:$O11943,6,0)</f>
        <v>NO</v>
      </c>
      <c r="L155" s="105" t="s">
        <v>2466</v>
      </c>
      <c r="M155" s="104" t="s">
        <v>2473</v>
      </c>
      <c r="N155" s="103" t="s">
        <v>2481</v>
      </c>
      <c r="O155" s="128" t="s">
        <v>2499</v>
      </c>
      <c r="P155" s="128"/>
      <c r="Q155" s="104" t="s">
        <v>2466</v>
      </c>
    </row>
    <row r="156" spans="1:17" ht="18" customHeight="1" x14ac:dyDescent="0.3">
      <c r="A156" s="128" t="str">
        <f>VLOOKUP(E156,'LISTADO ATM'!$A$2:$C$895,3,0)</f>
        <v>NORTE</v>
      </c>
      <c r="B156" s="110">
        <v>335777698</v>
      </c>
      <c r="C156" s="102">
        <v>44228.46875</v>
      </c>
      <c r="D156" s="128" t="s">
        <v>2494</v>
      </c>
      <c r="E156" s="99">
        <v>290</v>
      </c>
      <c r="F156" s="84" t="str">
        <f>VLOOKUP(E156,VIP!$A$2:$O11535,2,0)</f>
        <v>DRBR290</v>
      </c>
      <c r="G156" s="98" t="str">
        <f>VLOOKUP(E156,'LISTADO ATM'!$A$2:$B$894,2,0)</f>
        <v xml:space="preserve">ATM Oficina San Francisco de Macorís </v>
      </c>
      <c r="H156" s="98" t="str">
        <f>VLOOKUP(E156,VIP!$A$2:$O16455,7,FALSE)</f>
        <v>Si</v>
      </c>
      <c r="I156" s="98" t="str">
        <f>VLOOKUP(E156,VIP!$A$2:$O8420,8,FALSE)</f>
        <v>Si</v>
      </c>
      <c r="J156" s="98" t="str">
        <f>VLOOKUP(E156,VIP!$A$2:$O8370,8,FALSE)</f>
        <v>Si</v>
      </c>
      <c r="K156" s="98" t="str">
        <f>VLOOKUP(E156,VIP!$A$2:$O11944,6,0)</f>
        <v>NO</v>
      </c>
      <c r="L156" s="105" t="s">
        <v>2487</v>
      </c>
      <c r="M156" s="131" t="s">
        <v>2514</v>
      </c>
      <c r="N156" s="131" t="s">
        <v>2525</v>
      </c>
      <c r="O156" s="128" t="s">
        <v>2530</v>
      </c>
      <c r="P156" s="131" t="s">
        <v>2531</v>
      </c>
      <c r="Q156" s="131" t="s">
        <v>2487</v>
      </c>
    </row>
    <row r="157" spans="1:17" ht="17.399999999999999" x14ac:dyDescent="0.3">
      <c r="A157" s="128" t="str">
        <f>VLOOKUP(E157,'LISTADO ATM'!$A$2:$C$895,3,0)</f>
        <v>NORTE</v>
      </c>
      <c r="B157" s="110" t="s">
        <v>2584</v>
      </c>
      <c r="C157" s="102">
        <v>44228.468993055554</v>
      </c>
      <c r="D157" s="128" t="s">
        <v>2494</v>
      </c>
      <c r="E157" s="99">
        <v>290</v>
      </c>
      <c r="F157" s="84" t="str">
        <f>VLOOKUP(E157,VIP!$A$2:$O11536,2,0)</f>
        <v>DRBR290</v>
      </c>
      <c r="G157" s="98" t="str">
        <f>VLOOKUP(E157,'LISTADO ATM'!$A$2:$B$894,2,0)</f>
        <v xml:space="preserve">ATM Oficina San Francisco de Macorís </v>
      </c>
      <c r="H157" s="98" t="str">
        <f>VLOOKUP(E157,VIP!$A$2:$O16456,7,FALSE)</f>
        <v>Si</v>
      </c>
      <c r="I157" s="98" t="str">
        <f>VLOOKUP(E157,VIP!$A$2:$O8421,8,FALSE)</f>
        <v>Si</v>
      </c>
      <c r="J157" s="98" t="str">
        <f>VLOOKUP(E157,VIP!$A$2:$O8371,8,FALSE)</f>
        <v>Si</v>
      </c>
      <c r="K157" s="98" t="str">
        <f>VLOOKUP(E157,VIP!$A$2:$O11945,6,0)</f>
        <v>NO</v>
      </c>
      <c r="L157" s="105" t="s">
        <v>2487</v>
      </c>
      <c r="M157" s="131" t="s">
        <v>2514</v>
      </c>
      <c r="N157" s="131" t="s">
        <v>2525</v>
      </c>
      <c r="O157" s="128" t="s">
        <v>2530</v>
      </c>
      <c r="P157" s="130" t="s">
        <v>2531</v>
      </c>
      <c r="Q157" s="131" t="s">
        <v>2487</v>
      </c>
    </row>
    <row r="158" spans="1:17" ht="18" customHeight="1" x14ac:dyDescent="0.3">
      <c r="A158" s="128" t="str">
        <f>VLOOKUP(E158,'LISTADO ATM'!$A$2:$C$895,3,0)</f>
        <v>DISTRITO NACIONAL</v>
      </c>
      <c r="B158" s="110" t="s">
        <v>2545</v>
      </c>
      <c r="C158" s="102">
        <v>44228.488194444442</v>
      </c>
      <c r="D158" s="128" t="s">
        <v>2477</v>
      </c>
      <c r="E158" s="99">
        <v>706</v>
      </c>
      <c r="F158" s="84" t="str">
        <f>VLOOKUP(E158,VIP!$A$2:$O11537,2,0)</f>
        <v>DRBR706</v>
      </c>
      <c r="G158" s="98" t="str">
        <f>VLOOKUP(E158,'LISTADO ATM'!$A$2:$B$894,2,0)</f>
        <v xml:space="preserve">ATM S/M Pristine </v>
      </c>
      <c r="H158" s="98" t="str">
        <f>VLOOKUP(E158,VIP!$A$2:$O16457,7,FALSE)</f>
        <v>Si</v>
      </c>
      <c r="I158" s="98" t="str">
        <f>VLOOKUP(E158,VIP!$A$2:$O8422,8,FALSE)</f>
        <v>Si</v>
      </c>
      <c r="J158" s="98" t="str">
        <f>VLOOKUP(E158,VIP!$A$2:$O8372,8,FALSE)</f>
        <v>Si</v>
      </c>
      <c r="K158" s="98" t="str">
        <f>VLOOKUP(E158,VIP!$A$2:$O11946,6,0)</f>
        <v>NO</v>
      </c>
      <c r="L158" s="105" t="s">
        <v>2430</v>
      </c>
      <c r="M158" s="104" t="s">
        <v>2473</v>
      </c>
      <c r="N158" s="103" t="s">
        <v>2481</v>
      </c>
      <c r="O158" s="128" t="s">
        <v>2482</v>
      </c>
      <c r="P158" s="128"/>
      <c r="Q158" s="104" t="s">
        <v>2430</v>
      </c>
    </row>
    <row r="159" spans="1:17" ht="17.399999999999999" x14ac:dyDescent="0.3">
      <c r="A159" s="128" t="str">
        <f>VLOOKUP(E159,'LISTADO ATM'!$A$2:$C$895,3,0)</f>
        <v>DISTRITO NACIONAL</v>
      </c>
      <c r="B159" s="110" t="s">
        <v>2577</v>
      </c>
      <c r="C159" s="102">
        <v>44228.497870370367</v>
      </c>
      <c r="D159" s="128" t="s">
        <v>2189</v>
      </c>
      <c r="E159" s="99">
        <v>545</v>
      </c>
      <c r="F159" s="84" t="str">
        <f>VLOOKUP(E159,VIP!$A$2:$O11538,2,0)</f>
        <v>DRBR995</v>
      </c>
      <c r="G159" s="98" t="str">
        <f>VLOOKUP(E159,'LISTADO ATM'!$A$2:$B$894,2,0)</f>
        <v xml:space="preserve">ATM Oficina Isabel La Católica II  </v>
      </c>
      <c r="H159" s="98" t="str">
        <f>VLOOKUP(E159,VIP!$A$2:$O16458,7,FALSE)</f>
        <v>Si</v>
      </c>
      <c r="I159" s="98" t="str">
        <f>VLOOKUP(E159,VIP!$A$2:$O8423,8,FALSE)</f>
        <v>Si</v>
      </c>
      <c r="J159" s="98" t="str">
        <f>VLOOKUP(E159,VIP!$A$2:$O8373,8,FALSE)</f>
        <v>Si</v>
      </c>
      <c r="K159" s="98" t="str">
        <f>VLOOKUP(E159,VIP!$A$2:$O11947,6,0)</f>
        <v>NO</v>
      </c>
      <c r="L159" s="105" t="s">
        <v>2548</v>
      </c>
      <c r="M159" s="104" t="s">
        <v>2473</v>
      </c>
      <c r="N159" s="103" t="s">
        <v>2481</v>
      </c>
      <c r="O159" s="128" t="s">
        <v>2483</v>
      </c>
      <c r="P159" s="128"/>
      <c r="Q159" s="104" t="s">
        <v>2548</v>
      </c>
    </row>
    <row r="160" spans="1:17" ht="18" customHeight="1" x14ac:dyDescent="0.3">
      <c r="A160" s="128" t="str">
        <f>VLOOKUP(E160,'LISTADO ATM'!$A$2:$C$895,3,0)</f>
        <v>ESTE</v>
      </c>
      <c r="B160" s="110" t="s">
        <v>2576</v>
      </c>
      <c r="C160" s="102">
        <v>44228.499016203707</v>
      </c>
      <c r="D160" s="128" t="s">
        <v>2189</v>
      </c>
      <c r="E160" s="99">
        <v>114</v>
      </c>
      <c r="F160" s="84" t="str">
        <f>VLOOKUP(E160,VIP!$A$2:$O11539,2,0)</f>
        <v>DRBR114</v>
      </c>
      <c r="G160" s="98" t="str">
        <f>VLOOKUP(E160,'LISTADO ATM'!$A$2:$B$894,2,0)</f>
        <v xml:space="preserve">ATM Oficina Hato Mayor </v>
      </c>
      <c r="H160" s="98" t="str">
        <f>VLOOKUP(E160,VIP!$A$2:$O16459,7,FALSE)</f>
        <v>Si</v>
      </c>
      <c r="I160" s="98" t="str">
        <f>VLOOKUP(E160,VIP!$A$2:$O8424,8,FALSE)</f>
        <v>Si</v>
      </c>
      <c r="J160" s="98" t="str">
        <f>VLOOKUP(E160,VIP!$A$2:$O8374,8,FALSE)</f>
        <v>Si</v>
      </c>
      <c r="K160" s="98" t="str">
        <f>VLOOKUP(E160,VIP!$A$2:$O11948,6,0)</f>
        <v>NO</v>
      </c>
      <c r="L160" s="105" t="s">
        <v>2548</v>
      </c>
      <c r="M160" s="104" t="s">
        <v>2473</v>
      </c>
      <c r="N160" s="103" t="s">
        <v>2481</v>
      </c>
      <c r="O160" s="128" t="s">
        <v>2483</v>
      </c>
      <c r="P160" s="128"/>
      <c r="Q160" s="104" t="s">
        <v>2548</v>
      </c>
    </row>
    <row r="161" spans="1:17" ht="18" customHeight="1" x14ac:dyDescent="0.3">
      <c r="A161" s="128" t="str">
        <f>VLOOKUP(E161,'LISTADO ATM'!$A$2:$C$895,3,0)</f>
        <v>NORTE</v>
      </c>
      <c r="B161" s="110" t="s">
        <v>2575</v>
      </c>
      <c r="C161" s="102">
        <v>44228.502071759256</v>
      </c>
      <c r="D161" s="128" t="s">
        <v>2190</v>
      </c>
      <c r="E161" s="99">
        <v>52</v>
      </c>
      <c r="F161" s="84" t="str">
        <f>VLOOKUP(E161,VIP!$A$2:$O11540,2,0)</f>
        <v>DRBR052</v>
      </c>
      <c r="G161" s="98" t="str">
        <f>VLOOKUP(E161,'LISTADO ATM'!$A$2:$B$894,2,0)</f>
        <v xml:space="preserve">ATM Oficina Jarabacoa </v>
      </c>
      <c r="H161" s="98" t="str">
        <f>VLOOKUP(E161,VIP!$A$2:$O16460,7,FALSE)</f>
        <v>Si</v>
      </c>
      <c r="I161" s="98" t="str">
        <f>VLOOKUP(E161,VIP!$A$2:$O8425,8,FALSE)</f>
        <v>Si</v>
      </c>
      <c r="J161" s="98" t="str">
        <f>VLOOKUP(E161,VIP!$A$2:$O8375,8,FALSE)</f>
        <v>Si</v>
      </c>
      <c r="K161" s="98" t="str">
        <f>VLOOKUP(E161,VIP!$A$2:$O11949,6,0)</f>
        <v>NO</v>
      </c>
      <c r="L161" s="105" t="s">
        <v>2548</v>
      </c>
      <c r="M161" s="104" t="s">
        <v>2473</v>
      </c>
      <c r="N161" s="103" t="s">
        <v>2481</v>
      </c>
      <c r="O161" s="128" t="s">
        <v>2549</v>
      </c>
      <c r="P161" s="128"/>
      <c r="Q161" s="104" t="s">
        <v>2548</v>
      </c>
    </row>
    <row r="162" spans="1:17" ht="17.399999999999999" x14ac:dyDescent="0.3">
      <c r="A162" s="128" t="str">
        <f>VLOOKUP(E162,'LISTADO ATM'!$A$2:$C$895,3,0)</f>
        <v>NORTE</v>
      </c>
      <c r="B162" s="110" t="s">
        <v>2574</v>
      </c>
      <c r="C162" s="102">
        <v>44228.547511574077</v>
      </c>
      <c r="D162" s="128" t="s">
        <v>2190</v>
      </c>
      <c r="E162" s="99">
        <v>93</v>
      </c>
      <c r="F162" s="84" t="str">
        <f>VLOOKUP(E162,VIP!$A$2:$O11541,2,0)</f>
        <v>DRBR093</v>
      </c>
      <c r="G162" s="98" t="str">
        <f>VLOOKUP(E162,'LISTADO ATM'!$A$2:$B$894,2,0)</f>
        <v xml:space="preserve">ATM Oficina Cotuí </v>
      </c>
      <c r="H162" s="98" t="str">
        <f>VLOOKUP(E162,VIP!$A$2:$O16461,7,FALSE)</f>
        <v>Si</v>
      </c>
      <c r="I162" s="98" t="str">
        <f>VLOOKUP(E162,VIP!$A$2:$O8426,8,FALSE)</f>
        <v>Si</v>
      </c>
      <c r="J162" s="98" t="str">
        <f>VLOOKUP(E162,VIP!$A$2:$O8376,8,FALSE)</f>
        <v>Si</v>
      </c>
      <c r="K162" s="98" t="str">
        <f>VLOOKUP(E162,VIP!$A$2:$O11950,6,0)</f>
        <v>SI</v>
      </c>
      <c r="L162" s="105" t="s">
        <v>2463</v>
      </c>
      <c r="M162" s="104" t="s">
        <v>2473</v>
      </c>
      <c r="N162" s="103" t="s">
        <v>2481</v>
      </c>
      <c r="O162" s="128" t="s">
        <v>2506</v>
      </c>
      <c r="P162" s="128"/>
      <c r="Q162" s="104" t="s">
        <v>2463</v>
      </c>
    </row>
    <row r="163" spans="1:17" ht="17.399999999999999" x14ac:dyDescent="0.3">
      <c r="A163" s="128" t="str">
        <f>VLOOKUP(E163,'LISTADO ATM'!$A$2:$C$895,3,0)</f>
        <v>DISTRITO NACIONAL</v>
      </c>
      <c r="B163" s="110" t="s">
        <v>2573</v>
      </c>
      <c r="C163" s="102">
        <v>44228.549768518518</v>
      </c>
      <c r="D163" s="128" t="s">
        <v>2189</v>
      </c>
      <c r="E163" s="99">
        <v>622</v>
      </c>
      <c r="F163" s="84" t="str">
        <f>VLOOKUP(E163,VIP!$A$2:$O11542,2,0)</f>
        <v>DRBR622</v>
      </c>
      <c r="G163" s="98" t="str">
        <f>VLOOKUP(E163,'LISTADO ATM'!$A$2:$B$894,2,0)</f>
        <v xml:space="preserve">ATM Ayuntamiento D.N. </v>
      </c>
      <c r="H163" s="98" t="str">
        <f>VLOOKUP(E163,VIP!$A$2:$O16462,7,FALSE)</f>
        <v>Si</v>
      </c>
      <c r="I163" s="98" t="str">
        <f>VLOOKUP(E163,VIP!$A$2:$O8427,8,FALSE)</f>
        <v>Si</v>
      </c>
      <c r="J163" s="98" t="str">
        <f>VLOOKUP(E163,VIP!$A$2:$O8377,8,FALSE)</f>
        <v>Si</v>
      </c>
      <c r="K163" s="98" t="str">
        <f>VLOOKUP(E163,VIP!$A$2:$O11951,6,0)</f>
        <v>NO</v>
      </c>
      <c r="L163" s="105" t="s">
        <v>2463</v>
      </c>
      <c r="M163" s="104" t="s">
        <v>2473</v>
      </c>
      <c r="N163" s="103" t="s">
        <v>2481</v>
      </c>
      <c r="O163" s="128" t="s">
        <v>2483</v>
      </c>
      <c r="P163" s="128"/>
      <c r="Q163" s="104" t="s">
        <v>2463</v>
      </c>
    </row>
    <row r="164" spans="1:17" ht="17.399999999999999" x14ac:dyDescent="0.3">
      <c r="A164" s="128" t="str">
        <f>VLOOKUP(E164,'LISTADO ATM'!$A$2:$C$895,3,0)</f>
        <v>DISTRITO NACIONAL</v>
      </c>
      <c r="B164" s="110" t="s">
        <v>2572</v>
      </c>
      <c r="C164" s="102">
        <v>44228.551886574074</v>
      </c>
      <c r="D164" s="128" t="s">
        <v>2189</v>
      </c>
      <c r="E164" s="99">
        <v>453</v>
      </c>
      <c r="F164" s="84" t="str">
        <f>VLOOKUP(E164,VIP!$A$2:$O11543,2,0)</f>
        <v>DRBR453</v>
      </c>
      <c r="G164" s="98" t="str">
        <f>VLOOKUP(E164,'LISTADO ATM'!$A$2:$B$894,2,0)</f>
        <v xml:space="preserve">ATM Autobanco Sarasota II </v>
      </c>
      <c r="H164" s="98" t="str">
        <f>VLOOKUP(E164,VIP!$A$2:$O16463,7,FALSE)</f>
        <v>Si</v>
      </c>
      <c r="I164" s="98" t="str">
        <f>VLOOKUP(E164,VIP!$A$2:$O8428,8,FALSE)</f>
        <v>Si</v>
      </c>
      <c r="J164" s="98" t="str">
        <f>VLOOKUP(E164,VIP!$A$2:$O8378,8,FALSE)</f>
        <v>Si</v>
      </c>
      <c r="K164" s="98" t="str">
        <f>VLOOKUP(E164,VIP!$A$2:$O11952,6,0)</f>
        <v>SI</v>
      </c>
      <c r="L164" s="105" t="s">
        <v>2463</v>
      </c>
      <c r="M164" s="104" t="s">
        <v>2473</v>
      </c>
      <c r="N164" s="103" t="s">
        <v>2481</v>
      </c>
      <c r="O164" s="128" t="s">
        <v>2483</v>
      </c>
      <c r="P164" s="128"/>
      <c r="Q164" s="104" t="s">
        <v>2463</v>
      </c>
    </row>
    <row r="165" spans="1:17" ht="17.399999999999999" x14ac:dyDescent="0.3">
      <c r="A165" s="128" t="str">
        <f>VLOOKUP(E165,'LISTADO ATM'!$A$2:$C$895,3,0)</f>
        <v>DISTRITO NACIONAL</v>
      </c>
      <c r="B165" s="110" t="s">
        <v>2571</v>
      </c>
      <c r="C165" s="102">
        <v>44228.554155092592</v>
      </c>
      <c r="D165" s="128" t="s">
        <v>2189</v>
      </c>
      <c r="E165" s="99">
        <v>420</v>
      </c>
      <c r="F165" s="84" t="str">
        <f>VLOOKUP(E165,VIP!$A$2:$O11544,2,0)</f>
        <v>DRBR420</v>
      </c>
      <c r="G165" s="98" t="str">
        <f>VLOOKUP(E165,'LISTADO ATM'!$A$2:$B$894,2,0)</f>
        <v xml:space="preserve">ATM DGII Av. Lincoln </v>
      </c>
      <c r="H165" s="98" t="str">
        <f>VLOOKUP(E165,VIP!$A$2:$O16464,7,FALSE)</f>
        <v>Si</v>
      </c>
      <c r="I165" s="98" t="str">
        <f>VLOOKUP(E165,VIP!$A$2:$O8429,8,FALSE)</f>
        <v>Si</v>
      </c>
      <c r="J165" s="98" t="str">
        <f>VLOOKUP(E165,VIP!$A$2:$O8379,8,FALSE)</f>
        <v>Si</v>
      </c>
      <c r="K165" s="98" t="str">
        <f>VLOOKUP(E165,VIP!$A$2:$O11953,6,0)</f>
        <v>NO</v>
      </c>
      <c r="L165" s="105" t="s">
        <v>2463</v>
      </c>
      <c r="M165" s="104" t="s">
        <v>2473</v>
      </c>
      <c r="N165" s="103" t="s">
        <v>2481</v>
      </c>
      <c r="O165" s="128" t="s">
        <v>2483</v>
      </c>
      <c r="P165" s="128"/>
      <c r="Q165" s="104" t="s">
        <v>2463</v>
      </c>
    </row>
    <row r="166" spans="1:17" ht="17.399999999999999" x14ac:dyDescent="0.3">
      <c r="A166" s="128" t="str">
        <f>VLOOKUP(E166,'LISTADO ATM'!$A$2:$C$895,3,0)</f>
        <v>NORTE</v>
      </c>
      <c r="B166" s="110" t="s">
        <v>2570</v>
      </c>
      <c r="C166" s="102">
        <v>44228.555474537039</v>
      </c>
      <c r="D166" s="128" t="s">
        <v>2190</v>
      </c>
      <c r="E166" s="99">
        <v>290</v>
      </c>
      <c r="F166" s="84" t="str">
        <f>VLOOKUP(E166,VIP!$A$2:$O11545,2,0)</f>
        <v>DRBR290</v>
      </c>
      <c r="G166" s="98" t="str">
        <f>VLOOKUP(E166,'LISTADO ATM'!$A$2:$B$894,2,0)</f>
        <v xml:space="preserve">ATM Oficina San Francisco de Macorís </v>
      </c>
      <c r="H166" s="98" t="str">
        <f>VLOOKUP(E166,VIP!$A$2:$O16465,7,FALSE)</f>
        <v>Si</v>
      </c>
      <c r="I166" s="98" t="str">
        <f>VLOOKUP(E166,VIP!$A$2:$O8430,8,FALSE)</f>
        <v>Si</v>
      </c>
      <c r="J166" s="98" t="str">
        <f>VLOOKUP(E166,VIP!$A$2:$O8380,8,FALSE)</f>
        <v>Si</v>
      </c>
      <c r="K166" s="98" t="str">
        <f>VLOOKUP(E166,VIP!$A$2:$O11954,6,0)</f>
        <v>NO</v>
      </c>
      <c r="L166" s="105" t="s">
        <v>2463</v>
      </c>
      <c r="M166" s="104" t="s">
        <v>2473</v>
      </c>
      <c r="N166" s="103" t="s">
        <v>2481</v>
      </c>
      <c r="O166" s="128" t="s">
        <v>2506</v>
      </c>
      <c r="P166" s="128"/>
      <c r="Q166" s="104" t="s">
        <v>2463</v>
      </c>
    </row>
    <row r="167" spans="1:17" ht="18" customHeight="1" x14ac:dyDescent="0.3">
      <c r="A167" s="128" t="str">
        <f>VLOOKUP(E167,'LISTADO ATM'!$A$2:$C$895,3,0)</f>
        <v>NORTE</v>
      </c>
      <c r="B167" s="110" t="s">
        <v>2569</v>
      </c>
      <c r="C167" s="102">
        <v>44228.55872685185</v>
      </c>
      <c r="D167" s="128" t="s">
        <v>2190</v>
      </c>
      <c r="E167" s="99">
        <v>941</v>
      </c>
      <c r="F167" s="84" t="str">
        <f>VLOOKUP(E167,VIP!$A$2:$O11546,2,0)</f>
        <v>DRBR941</v>
      </c>
      <c r="G167" s="98" t="str">
        <f>VLOOKUP(E167,'LISTADO ATM'!$A$2:$B$894,2,0)</f>
        <v xml:space="preserve">ATM Estación Next (Puerto Plata) </v>
      </c>
      <c r="H167" s="98" t="str">
        <f>VLOOKUP(E167,VIP!$A$2:$O16466,7,FALSE)</f>
        <v>Si</v>
      </c>
      <c r="I167" s="98" t="str">
        <f>VLOOKUP(E167,VIP!$A$2:$O8431,8,FALSE)</f>
        <v>Si</v>
      </c>
      <c r="J167" s="98" t="str">
        <f>VLOOKUP(E167,VIP!$A$2:$O8381,8,FALSE)</f>
        <v>Si</v>
      </c>
      <c r="K167" s="98" t="str">
        <f>VLOOKUP(E167,VIP!$A$2:$O11955,6,0)</f>
        <v>NO</v>
      </c>
      <c r="L167" s="105" t="s">
        <v>2228</v>
      </c>
      <c r="M167" s="104" t="s">
        <v>2473</v>
      </c>
      <c r="N167" s="103" t="s">
        <v>2481</v>
      </c>
      <c r="O167" s="128" t="s">
        <v>2506</v>
      </c>
      <c r="P167" s="128"/>
      <c r="Q167" s="104" t="s">
        <v>2228</v>
      </c>
    </row>
    <row r="168" spans="1:17" ht="18" customHeight="1" x14ac:dyDescent="0.3">
      <c r="A168" s="128" t="str">
        <f>VLOOKUP(E168,'LISTADO ATM'!$A$2:$C$895,3,0)</f>
        <v>DISTRITO NACIONAL</v>
      </c>
      <c r="B168" s="110" t="s">
        <v>2568</v>
      </c>
      <c r="C168" s="102">
        <v>44228.560613425929</v>
      </c>
      <c r="D168" s="128" t="s">
        <v>2189</v>
      </c>
      <c r="E168" s="99">
        <v>87</v>
      </c>
      <c r="F168" s="84" t="str">
        <f>VLOOKUP(E168,VIP!$A$2:$O11547,2,0)</f>
        <v>DRBR087</v>
      </c>
      <c r="G168" s="98" t="str">
        <f>VLOOKUP(E168,'LISTADO ATM'!$A$2:$B$894,2,0)</f>
        <v xml:space="preserve">ATM Autoservicio Sarasota </v>
      </c>
      <c r="H168" s="98" t="str">
        <f>VLOOKUP(E168,VIP!$A$2:$O16467,7,FALSE)</f>
        <v>Si</v>
      </c>
      <c r="I168" s="98" t="str">
        <f>VLOOKUP(E168,VIP!$A$2:$O8432,8,FALSE)</f>
        <v>Si</v>
      </c>
      <c r="J168" s="98" t="str">
        <f>VLOOKUP(E168,VIP!$A$2:$O8382,8,FALSE)</f>
        <v>Si</v>
      </c>
      <c r="K168" s="98" t="str">
        <f>VLOOKUP(E168,VIP!$A$2:$O11956,6,0)</f>
        <v>NO</v>
      </c>
      <c r="L168" s="105" t="s">
        <v>2547</v>
      </c>
      <c r="M168" s="104" t="s">
        <v>2473</v>
      </c>
      <c r="N168" s="103" t="s">
        <v>2481</v>
      </c>
      <c r="O168" s="128" t="s">
        <v>2483</v>
      </c>
      <c r="P168" s="128"/>
      <c r="Q168" s="104" t="s">
        <v>2547</v>
      </c>
    </row>
    <row r="169" spans="1:17" ht="18" customHeight="1" x14ac:dyDescent="0.3">
      <c r="A169" s="128" t="str">
        <f>VLOOKUP(E169,'LISTADO ATM'!$A$2:$C$895,3,0)</f>
        <v>ESTE</v>
      </c>
      <c r="B169" s="110" t="s">
        <v>2567</v>
      </c>
      <c r="C169" s="102">
        <v>44228.563842592594</v>
      </c>
      <c r="D169" s="128" t="s">
        <v>2189</v>
      </c>
      <c r="E169" s="99">
        <v>824</v>
      </c>
      <c r="F169" s="84" t="str">
        <f>VLOOKUP(E169,VIP!$A$2:$O11548,2,0)</f>
        <v>DRBR824</v>
      </c>
      <c r="G169" s="98" t="str">
        <f>VLOOKUP(E169,'LISTADO ATM'!$A$2:$B$894,2,0)</f>
        <v xml:space="preserve">ATM Multiplaza (Higuey) </v>
      </c>
      <c r="H169" s="98" t="str">
        <f>VLOOKUP(E169,VIP!$A$2:$O16468,7,FALSE)</f>
        <v>Si</v>
      </c>
      <c r="I169" s="98" t="str">
        <f>VLOOKUP(E169,VIP!$A$2:$O8433,8,FALSE)</f>
        <v>Si</v>
      </c>
      <c r="J169" s="98" t="str">
        <f>VLOOKUP(E169,VIP!$A$2:$O8383,8,FALSE)</f>
        <v>Si</v>
      </c>
      <c r="K169" s="98" t="str">
        <f>VLOOKUP(E169,VIP!$A$2:$O11957,6,0)</f>
        <v>NO</v>
      </c>
      <c r="L169" s="105" t="s">
        <v>2228</v>
      </c>
      <c r="M169" s="104" t="s">
        <v>2473</v>
      </c>
      <c r="N169" s="103" t="s">
        <v>2481</v>
      </c>
      <c r="O169" s="128" t="s">
        <v>2483</v>
      </c>
      <c r="P169" s="128"/>
      <c r="Q169" s="104" t="s">
        <v>2228</v>
      </c>
    </row>
    <row r="170" spans="1:17" ht="17.399999999999999" x14ac:dyDescent="0.3">
      <c r="A170" s="128" t="str">
        <f>VLOOKUP(E170,'LISTADO ATM'!$A$2:$C$895,3,0)</f>
        <v>DISTRITO NACIONAL</v>
      </c>
      <c r="B170" s="110" t="s">
        <v>2566</v>
      </c>
      <c r="C170" s="102">
        <v>44228.566111111111</v>
      </c>
      <c r="D170" s="128" t="s">
        <v>2189</v>
      </c>
      <c r="E170" s="99">
        <v>929</v>
      </c>
      <c r="F170" s="84" t="str">
        <f>VLOOKUP(E170,VIP!$A$2:$O11549,2,0)</f>
        <v>DRBR929</v>
      </c>
      <c r="G170" s="98" t="str">
        <f>VLOOKUP(E170,'LISTADO ATM'!$A$2:$B$894,2,0)</f>
        <v>ATM Autoservicio Nacional El Conde</v>
      </c>
      <c r="H170" s="98" t="str">
        <f>VLOOKUP(E170,VIP!$A$2:$O16469,7,FALSE)</f>
        <v>Si</v>
      </c>
      <c r="I170" s="98" t="str">
        <f>VLOOKUP(E170,VIP!$A$2:$O8434,8,FALSE)</f>
        <v>Si</v>
      </c>
      <c r="J170" s="98" t="str">
        <f>VLOOKUP(E170,VIP!$A$2:$O8384,8,FALSE)</f>
        <v>Si</v>
      </c>
      <c r="K170" s="98" t="str">
        <f>VLOOKUP(E170,VIP!$A$2:$O11958,6,0)</f>
        <v>NO</v>
      </c>
      <c r="L170" s="105" t="s">
        <v>2228</v>
      </c>
      <c r="M170" s="104" t="s">
        <v>2473</v>
      </c>
      <c r="N170" s="103" t="s">
        <v>2481</v>
      </c>
      <c r="O170" s="128" t="s">
        <v>2483</v>
      </c>
      <c r="P170" s="130"/>
      <c r="Q170" s="104" t="s">
        <v>2228</v>
      </c>
    </row>
    <row r="171" spans="1:17" ht="18" customHeight="1" x14ac:dyDescent="0.3">
      <c r="A171" s="128" t="str">
        <f>VLOOKUP(E171,'LISTADO ATM'!$A$2:$C$895,3,0)</f>
        <v>DISTRITO NACIONAL</v>
      </c>
      <c r="B171" s="110" t="s">
        <v>2565</v>
      </c>
      <c r="C171" s="102">
        <v>44228.568773148145</v>
      </c>
      <c r="D171" s="128" t="s">
        <v>2189</v>
      </c>
      <c r="E171" s="99">
        <v>60</v>
      </c>
      <c r="F171" s="84" t="str">
        <f>VLOOKUP(E171,VIP!$A$2:$O11550,2,0)</f>
        <v>DRBR060</v>
      </c>
      <c r="G171" s="98" t="str">
        <f>VLOOKUP(E171,'LISTADO ATM'!$A$2:$B$894,2,0)</f>
        <v xml:space="preserve">ATM Autobanco 27 de Febrero </v>
      </c>
      <c r="H171" s="98" t="str">
        <f>VLOOKUP(E171,VIP!$A$2:$O16470,7,FALSE)</f>
        <v>Si</v>
      </c>
      <c r="I171" s="98" t="str">
        <f>VLOOKUP(E171,VIP!$A$2:$O8435,8,FALSE)</f>
        <v>Si</v>
      </c>
      <c r="J171" s="98" t="str">
        <f>VLOOKUP(E171,VIP!$A$2:$O8385,8,FALSE)</f>
        <v>Si</v>
      </c>
      <c r="K171" s="98" t="str">
        <f>VLOOKUP(E171,VIP!$A$2:$O11959,6,0)</f>
        <v>NO</v>
      </c>
      <c r="L171" s="105" t="s">
        <v>2228</v>
      </c>
      <c r="M171" s="104" t="s">
        <v>2473</v>
      </c>
      <c r="N171" s="103" t="s">
        <v>2481</v>
      </c>
      <c r="O171" s="128" t="s">
        <v>2483</v>
      </c>
      <c r="P171" s="128"/>
      <c r="Q171" s="104" t="s">
        <v>2228</v>
      </c>
    </row>
    <row r="172" spans="1:17" ht="18" customHeight="1" x14ac:dyDescent="0.3">
      <c r="A172" s="128" t="str">
        <f>VLOOKUP(E172,'LISTADO ATM'!$A$2:$C$895,3,0)</f>
        <v>DISTRITO NACIONAL</v>
      </c>
      <c r="B172" s="110" t="s">
        <v>2564</v>
      </c>
      <c r="C172" s="102">
        <v>44228.576099537036</v>
      </c>
      <c r="D172" s="128" t="s">
        <v>2189</v>
      </c>
      <c r="E172" s="99">
        <v>744</v>
      </c>
      <c r="F172" s="84" t="str">
        <f>VLOOKUP(E172,VIP!$A$2:$O11551,2,0)</f>
        <v>DRBR289</v>
      </c>
      <c r="G172" s="98" t="str">
        <f>VLOOKUP(E172,'LISTADO ATM'!$A$2:$B$894,2,0)</f>
        <v xml:space="preserve">ATM Multicentro La Sirena Venezuela </v>
      </c>
      <c r="H172" s="98" t="str">
        <f>VLOOKUP(E172,VIP!$A$2:$O16471,7,FALSE)</f>
        <v>Si</v>
      </c>
      <c r="I172" s="98" t="str">
        <f>VLOOKUP(E172,VIP!$A$2:$O8436,8,FALSE)</f>
        <v>Si</v>
      </c>
      <c r="J172" s="98" t="str">
        <f>VLOOKUP(E172,VIP!$A$2:$O8386,8,FALSE)</f>
        <v>Si</v>
      </c>
      <c r="K172" s="98" t="str">
        <f>VLOOKUP(E172,VIP!$A$2:$O11960,6,0)</f>
        <v>SI</v>
      </c>
      <c r="L172" s="105" t="s">
        <v>2254</v>
      </c>
      <c r="M172" s="104" t="s">
        <v>2473</v>
      </c>
      <c r="N172" s="103" t="s">
        <v>2481</v>
      </c>
      <c r="O172" s="128" t="s">
        <v>2483</v>
      </c>
      <c r="P172" s="128"/>
      <c r="Q172" s="104" t="s">
        <v>2254</v>
      </c>
    </row>
    <row r="173" spans="1:17" ht="18" customHeight="1" x14ac:dyDescent="0.3">
      <c r="A173" s="128" t="str">
        <f>VLOOKUP(E173,'LISTADO ATM'!$A$2:$C$895,3,0)</f>
        <v>DISTRITO NACIONAL</v>
      </c>
      <c r="B173" s="110" t="s">
        <v>2563</v>
      </c>
      <c r="C173" s="102">
        <v>44228.577743055554</v>
      </c>
      <c r="D173" s="128" t="s">
        <v>2189</v>
      </c>
      <c r="E173" s="99">
        <v>717</v>
      </c>
      <c r="F173" s="84" t="str">
        <f>VLOOKUP(E173,VIP!$A$2:$O11552,2,0)</f>
        <v>DRBR24K</v>
      </c>
      <c r="G173" s="98" t="str">
        <f>VLOOKUP(E173,'LISTADO ATM'!$A$2:$B$894,2,0)</f>
        <v xml:space="preserve">ATM Oficina Los Alcarrizos </v>
      </c>
      <c r="H173" s="98" t="str">
        <f>VLOOKUP(E173,VIP!$A$2:$O16472,7,FALSE)</f>
        <v>Si</v>
      </c>
      <c r="I173" s="98" t="str">
        <f>VLOOKUP(E173,VIP!$A$2:$O8437,8,FALSE)</f>
        <v>Si</v>
      </c>
      <c r="J173" s="98" t="str">
        <f>VLOOKUP(E173,VIP!$A$2:$O8387,8,FALSE)</f>
        <v>Si</v>
      </c>
      <c r="K173" s="98" t="str">
        <f>VLOOKUP(E173,VIP!$A$2:$O11961,6,0)</f>
        <v>SI</v>
      </c>
      <c r="L173" s="105" t="s">
        <v>2441</v>
      </c>
      <c r="M173" s="104" t="s">
        <v>2473</v>
      </c>
      <c r="N173" s="103" t="s">
        <v>2481</v>
      </c>
      <c r="O173" s="128" t="s">
        <v>2483</v>
      </c>
      <c r="P173" s="128"/>
      <c r="Q173" s="104" t="s">
        <v>2441</v>
      </c>
    </row>
    <row r="174" spans="1:17" ht="17.399999999999999" x14ac:dyDescent="0.3">
      <c r="A174" s="128" t="str">
        <f>VLOOKUP(E174,'LISTADO ATM'!$A$2:$C$895,3,0)</f>
        <v>DISTRITO NACIONAL</v>
      </c>
      <c r="B174" s="110" t="s">
        <v>2562</v>
      </c>
      <c r="C174" s="102">
        <v>44228.58321759259</v>
      </c>
      <c r="D174" s="128" t="s">
        <v>2189</v>
      </c>
      <c r="E174" s="99">
        <v>583</v>
      </c>
      <c r="F174" s="84" t="str">
        <f>VLOOKUP(E174,VIP!$A$2:$O11553,2,0)</f>
        <v>DRBR431</v>
      </c>
      <c r="G174" s="98" t="str">
        <f>VLOOKUP(E174,'LISTADO ATM'!$A$2:$B$894,2,0)</f>
        <v xml:space="preserve">ATM Ministerio Fuerzas Armadas I </v>
      </c>
      <c r="H174" s="98" t="str">
        <f>VLOOKUP(E174,VIP!$A$2:$O16473,7,FALSE)</f>
        <v>Si</v>
      </c>
      <c r="I174" s="98" t="str">
        <f>VLOOKUP(E174,VIP!$A$2:$O8438,8,FALSE)</f>
        <v>Si</v>
      </c>
      <c r="J174" s="98" t="str">
        <f>VLOOKUP(E174,VIP!$A$2:$O8388,8,FALSE)</f>
        <v>Si</v>
      </c>
      <c r="K174" s="98" t="str">
        <f>VLOOKUP(E174,VIP!$A$2:$O11962,6,0)</f>
        <v>NO</v>
      </c>
      <c r="L174" s="105" t="s">
        <v>2435</v>
      </c>
      <c r="M174" s="104" t="s">
        <v>2473</v>
      </c>
      <c r="N174" s="103" t="s">
        <v>2481</v>
      </c>
      <c r="O174" s="128" t="s">
        <v>2483</v>
      </c>
      <c r="P174" s="104" t="s">
        <v>2546</v>
      </c>
      <c r="Q174" s="104" t="s">
        <v>2435</v>
      </c>
    </row>
    <row r="175" spans="1:17" ht="18" customHeight="1" x14ac:dyDescent="0.3">
      <c r="A175" s="128" t="str">
        <f>VLOOKUP(E175,'LISTADO ATM'!$A$2:$C$895,3,0)</f>
        <v>SUR</v>
      </c>
      <c r="B175" s="110" t="s">
        <v>2583</v>
      </c>
      <c r="C175" s="102">
        <v>44228.584328703706</v>
      </c>
      <c r="D175" s="128" t="s">
        <v>2494</v>
      </c>
      <c r="E175" s="99">
        <v>733</v>
      </c>
      <c r="F175" s="84" t="str">
        <f>VLOOKUP(E175,VIP!$A$2:$O11554,2,0)</f>
        <v>DRBR484</v>
      </c>
      <c r="G175" s="98" t="str">
        <f>VLOOKUP(E175,'LISTADO ATM'!$A$2:$B$894,2,0)</f>
        <v xml:space="preserve">ATM Zona Franca Perdenales </v>
      </c>
      <c r="H175" s="98" t="str">
        <f>VLOOKUP(E175,VIP!$A$2:$O16474,7,FALSE)</f>
        <v>Si</v>
      </c>
      <c r="I175" s="98" t="str">
        <f>VLOOKUP(E175,VIP!$A$2:$O8439,8,FALSE)</f>
        <v>Si</v>
      </c>
      <c r="J175" s="98" t="str">
        <f>VLOOKUP(E175,VIP!$A$2:$O8389,8,FALSE)</f>
        <v>Si</v>
      </c>
      <c r="K175" s="98" t="str">
        <f>VLOOKUP(E175,VIP!$A$2:$O11963,6,0)</f>
        <v>NO</v>
      </c>
      <c r="L175" s="105" t="s">
        <v>2435</v>
      </c>
      <c r="M175" s="131" t="s">
        <v>2514</v>
      </c>
      <c r="N175" s="131" t="s">
        <v>2525</v>
      </c>
      <c r="O175" s="128" t="s">
        <v>2526</v>
      </c>
      <c r="P175" s="128" t="s">
        <v>2527</v>
      </c>
      <c r="Q175" s="131" t="s">
        <v>2435</v>
      </c>
    </row>
    <row r="176" spans="1:17" ht="17.399999999999999" x14ac:dyDescent="0.3">
      <c r="A176" s="128" t="str">
        <f>VLOOKUP(E176,'LISTADO ATM'!$A$2:$C$895,3,0)</f>
        <v>SUR</v>
      </c>
      <c r="B176" s="110" t="s">
        <v>2561</v>
      </c>
      <c r="C176" s="102">
        <v>44228.586504629631</v>
      </c>
      <c r="D176" s="128" t="s">
        <v>2189</v>
      </c>
      <c r="E176" s="99">
        <v>825</v>
      </c>
      <c r="F176" s="84" t="str">
        <f>VLOOKUP(E176,VIP!$A$2:$O11555,2,0)</f>
        <v>DRBR825</v>
      </c>
      <c r="G176" s="98" t="str">
        <f>VLOOKUP(E176,'LISTADO ATM'!$A$2:$B$894,2,0)</f>
        <v xml:space="preserve">ATM Estacion Eco Cibeles (Las Matas de Farfán) </v>
      </c>
      <c r="H176" s="98" t="str">
        <f>VLOOKUP(E176,VIP!$A$2:$O16475,7,FALSE)</f>
        <v>Si</v>
      </c>
      <c r="I176" s="98" t="str">
        <f>VLOOKUP(E176,VIP!$A$2:$O8440,8,FALSE)</f>
        <v>Si</v>
      </c>
      <c r="J176" s="98" t="str">
        <f>VLOOKUP(E176,VIP!$A$2:$O8390,8,FALSE)</f>
        <v>Si</v>
      </c>
      <c r="K176" s="98" t="str">
        <f>VLOOKUP(E176,VIP!$A$2:$O11964,6,0)</f>
        <v>NO</v>
      </c>
      <c r="L176" s="105" t="s">
        <v>2254</v>
      </c>
      <c r="M176" s="104" t="s">
        <v>2473</v>
      </c>
      <c r="N176" s="103" t="s">
        <v>2481</v>
      </c>
      <c r="O176" s="128" t="s">
        <v>2483</v>
      </c>
      <c r="P176" s="128"/>
      <c r="Q176" s="104" t="s">
        <v>2254</v>
      </c>
    </row>
    <row r="177" spans="1:17" ht="17.399999999999999" x14ac:dyDescent="0.3">
      <c r="A177" s="128" t="str">
        <f>VLOOKUP(E177,'LISTADO ATM'!$A$2:$C$895,3,0)</f>
        <v>DISTRITO NACIONAL</v>
      </c>
      <c r="B177" s="110" t="s">
        <v>2582</v>
      </c>
      <c r="C177" s="102">
        <v>44228.588750000003</v>
      </c>
      <c r="D177" s="128" t="s">
        <v>2494</v>
      </c>
      <c r="E177" s="99">
        <v>816</v>
      </c>
      <c r="F177" s="84" t="str">
        <f>VLOOKUP(E177,VIP!$A$2:$O11556,2,0)</f>
        <v>DRBR816</v>
      </c>
      <c r="G177" s="98" t="str">
        <f>VLOOKUP(E177,'LISTADO ATM'!$A$2:$B$894,2,0)</f>
        <v xml:space="preserve">ATM Oficina Pedro Brand </v>
      </c>
      <c r="H177" s="98" t="str">
        <f>VLOOKUP(E177,VIP!$A$2:$O16476,7,FALSE)</f>
        <v>Si</v>
      </c>
      <c r="I177" s="98" t="str">
        <f>VLOOKUP(E177,VIP!$A$2:$O8441,8,FALSE)</f>
        <v>Si</v>
      </c>
      <c r="J177" s="98" t="str">
        <f>VLOOKUP(E177,VIP!$A$2:$O8391,8,FALSE)</f>
        <v>Si</v>
      </c>
      <c r="K177" s="98" t="str">
        <f>VLOOKUP(E177,VIP!$A$2:$O11965,6,0)</f>
        <v>NO</v>
      </c>
      <c r="L177" s="105" t="s">
        <v>2435</v>
      </c>
      <c r="M177" s="131" t="s">
        <v>2514</v>
      </c>
      <c r="N177" s="131" t="s">
        <v>2525</v>
      </c>
      <c r="O177" s="128" t="s">
        <v>2526</v>
      </c>
      <c r="P177" s="130" t="s">
        <v>2527</v>
      </c>
      <c r="Q177" s="131" t="s">
        <v>2435</v>
      </c>
    </row>
    <row r="178" spans="1:17" ht="18" customHeight="1" x14ac:dyDescent="0.3">
      <c r="A178" s="128" t="str">
        <f>VLOOKUP(E178,'LISTADO ATM'!$A$2:$C$895,3,0)</f>
        <v>DISTRITO NACIONAL</v>
      </c>
      <c r="B178" s="110" t="s">
        <v>2560</v>
      </c>
      <c r="C178" s="102">
        <v>44228.592222222222</v>
      </c>
      <c r="D178" s="128" t="s">
        <v>2189</v>
      </c>
      <c r="E178" s="99">
        <v>327</v>
      </c>
      <c r="F178" s="84" t="str">
        <f>VLOOKUP(E178,VIP!$A$2:$O11557,2,0)</f>
        <v>DRBR327</v>
      </c>
      <c r="G178" s="98" t="str">
        <f>VLOOKUP(E178,'LISTADO ATM'!$A$2:$B$894,2,0)</f>
        <v xml:space="preserve">ATM UNP CCN (Nacional 27 de Febrero) </v>
      </c>
      <c r="H178" s="98" t="str">
        <f>VLOOKUP(E178,VIP!$A$2:$O16477,7,FALSE)</f>
        <v>Si</v>
      </c>
      <c r="I178" s="98" t="str">
        <f>VLOOKUP(E178,VIP!$A$2:$O8442,8,FALSE)</f>
        <v>Si</v>
      </c>
      <c r="J178" s="98" t="str">
        <f>VLOOKUP(E178,VIP!$A$2:$O8392,8,FALSE)</f>
        <v>Si</v>
      </c>
      <c r="K178" s="98" t="str">
        <f>VLOOKUP(E178,VIP!$A$2:$O11966,6,0)</f>
        <v>NO</v>
      </c>
      <c r="L178" s="105" t="s">
        <v>2228</v>
      </c>
      <c r="M178" s="104" t="s">
        <v>2473</v>
      </c>
      <c r="N178" s="103" t="s">
        <v>2481</v>
      </c>
      <c r="O178" s="128" t="s">
        <v>2483</v>
      </c>
      <c r="P178" s="128"/>
      <c r="Q178" s="104" t="s">
        <v>2228</v>
      </c>
    </row>
    <row r="179" spans="1:17" ht="18" customHeight="1" x14ac:dyDescent="0.3">
      <c r="A179" s="128" t="str">
        <f>VLOOKUP(E179,'LISTADO ATM'!$A$2:$C$895,3,0)</f>
        <v>SUR</v>
      </c>
      <c r="B179" s="110" t="s">
        <v>2559</v>
      </c>
      <c r="C179" s="102">
        <v>44228.594398148147</v>
      </c>
      <c r="D179" s="128" t="s">
        <v>2189</v>
      </c>
      <c r="E179" s="99">
        <v>5</v>
      </c>
      <c r="F179" s="84" t="str">
        <f>VLOOKUP(E179,VIP!$A$2:$O11558,2,0)</f>
        <v>DRBR005</v>
      </c>
      <c r="G179" s="98" t="str">
        <f>VLOOKUP(E179,'LISTADO ATM'!$A$2:$B$894,2,0)</f>
        <v>ATM Oficina Autoservicio Villa Ofelia (San Juan)</v>
      </c>
      <c r="H179" s="98" t="str">
        <f>VLOOKUP(E179,VIP!$A$2:$O16478,7,FALSE)</f>
        <v>Si</v>
      </c>
      <c r="I179" s="98" t="str">
        <f>VLOOKUP(E179,VIP!$A$2:$O8443,8,FALSE)</f>
        <v>Si</v>
      </c>
      <c r="J179" s="98" t="str">
        <f>VLOOKUP(E179,VIP!$A$2:$O8393,8,FALSE)</f>
        <v>Si</v>
      </c>
      <c r="K179" s="98" t="str">
        <f>VLOOKUP(E179,VIP!$A$2:$O11967,6,0)</f>
        <v>NO</v>
      </c>
      <c r="L179" s="105" t="s">
        <v>2228</v>
      </c>
      <c r="M179" s="104" t="s">
        <v>2473</v>
      </c>
      <c r="N179" s="103" t="s">
        <v>2481</v>
      </c>
      <c r="O179" s="128" t="s">
        <v>2483</v>
      </c>
      <c r="P179" s="130"/>
      <c r="Q179" s="104" t="s">
        <v>2228</v>
      </c>
    </row>
    <row r="180" spans="1:17" ht="17.399999999999999" x14ac:dyDescent="0.3">
      <c r="A180" s="128" t="str">
        <f>VLOOKUP(E180,'LISTADO ATM'!$A$2:$C$895,3,0)</f>
        <v>DISTRITO NACIONAL</v>
      </c>
      <c r="B180" s="110" t="s">
        <v>2558</v>
      </c>
      <c r="C180" s="102">
        <v>44228.595138888886</v>
      </c>
      <c r="D180" s="128" t="s">
        <v>2498</v>
      </c>
      <c r="E180" s="99">
        <v>87</v>
      </c>
      <c r="F180" s="84" t="str">
        <f>VLOOKUP(E180,VIP!$A$2:$O11559,2,0)</f>
        <v>DRBR087</v>
      </c>
      <c r="G180" s="98" t="str">
        <f>VLOOKUP(E180,'LISTADO ATM'!$A$2:$B$894,2,0)</f>
        <v xml:space="preserve">ATM Autoservicio Sarasota </v>
      </c>
      <c r="H180" s="98" t="str">
        <f>VLOOKUP(E180,VIP!$A$2:$O16479,7,FALSE)</f>
        <v>Si</v>
      </c>
      <c r="I180" s="98" t="str">
        <f>VLOOKUP(E180,VIP!$A$2:$O8444,8,FALSE)</f>
        <v>Si</v>
      </c>
      <c r="J180" s="98" t="str">
        <f>VLOOKUP(E180,VIP!$A$2:$O8394,8,FALSE)</f>
        <v>Si</v>
      </c>
      <c r="K180" s="98" t="str">
        <f>VLOOKUP(E180,VIP!$A$2:$O11968,6,0)</f>
        <v>NO</v>
      </c>
      <c r="L180" s="105" t="s">
        <v>2502</v>
      </c>
      <c r="M180" s="104" t="s">
        <v>2473</v>
      </c>
      <c r="N180" s="103" t="s">
        <v>2481</v>
      </c>
      <c r="O180" s="128" t="s">
        <v>2499</v>
      </c>
      <c r="P180" s="128"/>
      <c r="Q180" s="104" t="s">
        <v>2502</v>
      </c>
    </row>
    <row r="181" spans="1:17" ht="18" customHeight="1" x14ac:dyDescent="0.3">
      <c r="A181" s="128" t="str">
        <f>VLOOKUP(E181,'LISTADO ATM'!$A$2:$C$895,3,0)</f>
        <v>DISTRITO NACIONAL</v>
      </c>
      <c r="B181" s="110" t="s">
        <v>2557</v>
      </c>
      <c r="C181" s="102">
        <v>44228.596990740742</v>
      </c>
      <c r="D181" s="128" t="s">
        <v>2189</v>
      </c>
      <c r="E181" s="99">
        <v>118</v>
      </c>
      <c r="F181" s="84" t="str">
        <f>VLOOKUP(E181,VIP!$A$2:$O11560,2,0)</f>
        <v>DRBR118</v>
      </c>
      <c r="G181" s="98" t="str">
        <f>VLOOKUP(E181,'LISTADO ATM'!$A$2:$B$894,2,0)</f>
        <v>ATM Plaza Torino</v>
      </c>
      <c r="H181" s="98" t="str">
        <f>VLOOKUP(E181,VIP!$A$2:$O16480,7,FALSE)</f>
        <v>N/A</v>
      </c>
      <c r="I181" s="98" t="str">
        <f>VLOOKUP(E181,VIP!$A$2:$O8445,8,FALSE)</f>
        <v>N/A</v>
      </c>
      <c r="J181" s="98" t="str">
        <f>VLOOKUP(E181,VIP!$A$2:$O8395,8,FALSE)</f>
        <v>N/A</v>
      </c>
      <c r="K181" s="98" t="str">
        <f>VLOOKUP(E181,VIP!$A$2:$O11969,6,0)</f>
        <v>N/A</v>
      </c>
      <c r="L181" s="105" t="s">
        <v>2228</v>
      </c>
      <c r="M181" s="104" t="s">
        <v>2473</v>
      </c>
      <c r="N181" s="103" t="s">
        <v>2481</v>
      </c>
      <c r="O181" s="128" t="s">
        <v>2483</v>
      </c>
      <c r="P181" s="130"/>
      <c r="Q181" s="104" t="s">
        <v>2228</v>
      </c>
    </row>
    <row r="182" spans="1:17" ht="17.399999999999999" x14ac:dyDescent="0.3">
      <c r="A182" s="128" t="str">
        <f>VLOOKUP(E182,'LISTADO ATM'!$A$2:$C$895,3,0)</f>
        <v>SUR</v>
      </c>
      <c r="B182" s="110" t="s">
        <v>2556</v>
      </c>
      <c r="C182" s="102">
        <v>44228.59815972222</v>
      </c>
      <c r="D182" s="128" t="s">
        <v>2189</v>
      </c>
      <c r="E182" s="99">
        <v>131</v>
      </c>
      <c r="F182" s="84" t="str">
        <f>VLOOKUP(E182,VIP!$A$2:$O11561,2,0)</f>
        <v>DRBR131</v>
      </c>
      <c r="G182" s="98" t="str">
        <f>VLOOKUP(E182,'LISTADO ATM'!$A$2:$B$894,2,0)</f>
        <v xml:space="preserve">ATM Oficina Baní I </v>
      </c>
      <c r="H182" s="98" t="str">
        <f>VLOOKUP(E182,VIP!$A$2:$O16481,7,FALSE)</f>
        <v>Si</v>
      </c>
      <c r="I182" s="98" t="str">
        <f>VLOOKUP(E182,VIP!$A$2:$O8446,8,FALSE)</f>
        <v>Si</v>
      </c>
      <c r="J182" s="98" t="str">
        <f>VLOOKUP(E182,VIP!$A$2:$O8396,8,FALSE)</f>
        <v>Si</v>
      </c>
      <c r="K182" s="98" t="str">
        <f>VLOOKUP(E182,VIP!$A$2:$O11970,6,0)</f>
        <v>NO</v>
      </c>
      <c r="L182" s="105" t="s">
        <v>2254</v>
      </c>
      <c r="M182" s="104" t="s">
        <v>2473</v>
      </c>
      <c r="N182" s="103" t="s">
        <v>2481</v>
      </c>
      <c r="O182" s="128" t="s">
        <v>2483</v>
      </c>
      <c r="P182" s="128"/>
      <c r="Q182" s="104" t="s">
        <v>2254</v>
      </c>
    </row>
    <row r="183" spans="1:17" ht="18" customHeight="1" x14ac:dyDescent="0.3">
      <c r="A183" s="128" t="str">
        <f>VLOOKUP(E183,'LISTADO ATM'!$A$2:$C$895,3,0)</f>
        <v>NORTE</v>
      </c>
      <c r="B183" s="110" t="s">
        <v>2555</v>
      </c>
      <c r="C183" s="102">
        <v>44228.599189814813</v>
      </c>
      <c r="D183" s="128" t="s">
        <v>2189</v>
      </c>
      <c r="E183" s="99">
        <v>758</v>
      </c>
      <c r="F183" s="84" t="str">
        <f>VLOOKUP(E183,VIP!$A$2:$O11562,2,0)</f>
        <v>DRBR758</v>
      </c>
      <c r="G183" s="98" t="str">
        <f>VLOOKUP(E183,'LISTADO ATM'!$A$2:$B$894,2,0)</f>
        <v>ATM S/M Nacional El Embrujo</v>
      </c>
      <c r="H183" s="98" t="str">
        <f>VLOOKUP(E183,VIP!$A$2:$O16482,7,FALSE)</f>
        <v>N/A</v>
      </c>
      <c r="I183" s="98" t="str">
        <f>VLOOKUP(E183,VIP!$A$2:$O8447,8,FALSE)</f>
        <v>N/A</v>
      </c>
      <c r="J183" s="98" t="str">
        <f>VLOOKUP(E183,VIP!$A$2:$O8397,8,FALSE)</f>
        <v>N/A</v>
      </c>
      <c r="K183" s="98" t="str">
        <f>VLOOKUP(E183,VIP!$A$2:$O11971,6,0)</f>
        <v>N/A</v>
      </c>
      <c r="L183" s="105" t="s">
        <v>2254</v>
      </c>
      <c r="M183" s="104" t="s">
        <v>2473</v>
      </c>
      <c r="N183" s="103" t="s">
        <v>2481</v>
      </c>
      <c r="O183" s="128" t="s">
        <v>2506</v>
      </c>
      <c r="P183" s="128"/>
      <c r="Q183" s="104" t="s">
        <v>2254</v>
      </c>
    </row>
    <row r="184" spans="1:17" ht="17.399999999999999" x14ac:dyDescent="0.3">
      <c r="A184" s="128" t="str">
        <f>VLOOKUP(E184,'LISTADO ATM'!$A$2:$C$895,3,0)</f>
        <v>ESTE</v>
      </c>
      <c r="B184" s="110" t="s">
        <v>2554</v>
      </c>
      <c r="C184" s="102">
        <v>44228.623807870368</v>
      </c>
      <c r="D184" s="128" t="s">
        <v>2477</v>
      </c>
      <c r="E184" s="99">
        <v>353</v>
      </c>
      <c r="F184" s="84" t="str">
        <f>VLOOKUP(E184,VIP!$A$2:$O11563,2,0)</f>
        <v>DRBR353</v>
      </c>
      <c r="G184" s="98" t="str">
        <f>VLOOKUP(E184,'LISTADO ATM'!$A$2:$B$894,2,0)</f>
        <v xml:space="preserve">ATM Estación Boulevard Juan Dolio </v>
      </c>
      <c r="H184" s="98" t="str">
        <f>VLOOKUP(E184,VIP!$A$2:$O16483,7,FALSE)</f>
        <v>Si</v>
      </c>
      <c r="I184" s="98" t="str">
        <f>VLOOKUP(E184,VIP!$A$2:$O8448,8,FALSE)</f>
        <v>Si</v>
      </c>
      <c r="J184" s="98" t="str">
        <f>VLOOKUP(E184,VIP!$A$2:$O8398,8,FALSE)</f>
        <v>Si</v>
      </c>
      <c r="K184" s="98" t="str">
        <f>VLOOKUP(E184,VIP!$A$2:$O11972,6,0)</f>
        <v>NO</v>
      </c>
      <c r="L184" s="105" t="s">
        <v>2430</v>
      </c>
      <c r="M184" s="104" t="s">
        <v>2473</v>
      </c>
      <c r="N184" s="103" t="s">
        <v>2481</v>
      </c>
      <c r="O184" s="128" t="s">
        <v>2482</v>
      </c>
      <c r="P184" s="128"/>
      <c r="Q184" s="104" t="s">
        <v>2430</v>
      </c>
    </row>
    <row r="185" spans="1:17" ht="17.399999999999999" x14ac:dyDescent="0.3">
      <c r="A185" s="128" t="str">
        <f>VLOOKUP(E185,'LISTADO ATM'!$A$2:$C$895,3,0)</f>
        <v>NORTE</v>
      </c>
      <c r="B185" s="110" t="s">
        <v>2553</v>
      </c>
      <c r="C185" s="102">
        <v>44228.624606481484</v>
      </c>
      <c r="D185" s="128" t="s">
        <v>2494</v>
      </c>
      <c r="E185" s="99">
        <v>903</v>
      </c>
      <c r="F185" s="84" t="str">
        <f>VLOOKUP(E185,VIP!$A$2:$O11564,2,0)</f>
        <v>DRBR903</v>
      </c>
      <c r="G185" s="98" t="str">
        <f>VLOOKUP(E185,'LISTADO ATM'!$A$2:$B$894,2,0)</f>
        <v xml:space="preserve">ATM Oficina La Vega Real I </v>
      </c>
      <c r="H185" s="98" t="str">
        <f>VLOOKUP(E185,VIP!$A$2:$O16484,7,FALSE)</f>
        <v>Si</v>
      </c>
      <c r="I185" s="98" t="str">
        <f>VLOOKUP(E185,VIP!$A$2:$O8449,8,FALSE)</f>
        <v>Si</v>
      </c>
      <c r="J185" s="98" t="str">
        <f>VLOOKUP(E185,VIP!$A$2:$O8399,8,FALSE)</f>
        <v>Si</v>
      </c>
      <c r="K185" s="98" t="str">
        <f>VLOOKUP(E185,VIP!$A$2:$O11973,6,0)</f>
        <v>NO</v>
      </c>
      <c r="L185" s="105" t="s">
        <v>2430</v>
      </c>
      <c r="M185" s="104" t="s">
        <v>2473</v>
      </c>
      <c r="N185" s="103" t="s">
        <v>2481</v>
      </c>
      <c r="O185" s="128" t="s">
        <v>2495</v>
      </c>
      <c r="P185" s="128"/>
      <c r="Q185" s="104" t="s">
        <v>2430</v>
      </c>
    </row>
    <row r="186" spans="1:17" ht="17.399999999999999" x14ac:dyDescent="0.3">
      <c r="A186" s="128" t="str">
        <f>VLOOKUP(E186,'LISTADO ATM'!$A$2:$C$895,3,0)</f>
        <v>DISTRITO NACIONAL</v>
      </c>
      <c r="B186" s="110" t="s">
        <v>2552</v>
      </c>
      <c r="C186" s="102">
        <v>44228.625983796293</v>
      </c>
      <c r="D186" s="128" t="s">
        <v>2477</v>
      </c>
      <c r="E186" s="99">
        <v>989</v>
      </c>
      <c r="F186" s="84" t="str">
        <f>VLOOKUP(E186,VIP!$A$2:$O11565,2,0)</f>
        <v>DRBR989</v>
      </c>
      <c r="G186" s="98" t="str">
        <f>VLOOKUP(E186,'LISTADO ATM'!$A$2:$B$894,2,0)</f>
        <v xml:space="preserve">ATM Ministerio de Deportes </v>
      </c>
      <c r="H186" s="98" t="str">
        <f>VLOOKUP(E186,VIP!$A$2:$O16485,7,FALSE)</f>
        <v>Si</v>
      </c>
      <c r="I186" s="98" t="str">
        <f>VLOOKUP(E186,VIP!$A$2:$O8450,8,FALSE)</f>
        <v>Si</v>
      </c>
      <c r="J186" s="98" t="str">
        <f>VLOOKUP(E186,VIP!$A$2:$O8400,8,FALSE)</f>
        <v>Si</v>
      </c>
      <c r="K186" s="98" t="str">
        <f>VLOOKUP(E186,VIP!$A$2:$O11974,6,0)</f>
        <v>NO</v>
      </c>
      <c r="L186" s="105" t="s">
        <v>2430</v>
      </c>
      <c r="M186" s="104" t="s">
        <v>2473</v>
      </c>
      <c r="N186" s="103" t="s">
        <v>2481</v>
      </c>
      <c r="O186" s="128" t="s">
        <v>2482</v>
      </c>
      <c r="P186" s="128"/>
      <c r="Q186" s="104" t="s">
        <v>2430</v>
      </c>
    </row>
    <row r="187" spans="1:17" ht="17.399999999999999" x14ac:dyDescent="0.3">
      <c r="A187" s="130" t="str">
        <f>VLOOKUP(E187,'LISTADO ATM'!$A$2:$C$895,3,0)</f>
        <v>NORTE</v>
      </c>
      <c r="B187" s="110" t="s">
        <v>2551</v>
      </c>
      <c r="C187" s="102">
        <v>44228.626701388886</v>
      </c>
      <c r="D187" s="128" t="s">
        <v>2494</v>
      </c>
      <c r="E187" s="99">
        <v>638</v>
      </c>
      <c r="F187" s="84" t="str">
        <f>VLOOKUP(E187,VIP!$A$2:$O11566,2,0)</f>
        <v>DRBR638</v>
      </c>
      <c r="G187" s="98" t="str">
        <f>VLOOKUP(E187,'LISTADO ATM'!$A$2:$B$894,2,0)</f>
        <v xml:space="preserve">ATM S/M Yoma </v>
      </c>
      <c r="H187" s="98" t="str">
        <f>VLOOKUP(E187,VIP!$A$2:$O16486,7,FALSE)</f>
        <v>Si</v>
      </c>
      <c r="I187" s="98" t="str">
        <f>VLOOKUP(E187,VIP!$A$2:$O8451,8,FALSE)</f>
        <v>Si</v>
      </c>
      <c r="J187" s="98" t="str">
        <f>VLOOKUP(E187,VIP!$A$2:$O8401,8,FALSE)</f>
        <v>Si</v>
      </c>
      <c r="K187" s="98" t="str">
        <f>VLOOKUP(E187,VIP!$A$2:$O11975,6,0)</f>
        <v>NO</v>
      </c>
      <c r="L187" s="105" t="s">
        <v>2430</v>
      </c>
      <c r="M187" s="104" t="s">
        <v>2473</v>
      </c>
      <c r="N187" s="103" t="s">
        <v>2481</v>
      </c>
      <c r="O187" s="128" t="s">
        <v>2495</v>
      </c>
      <c r="P187" s="128"/>
      <c r="Q187" s="104" t="s">
        <v>2430</v>
      </c>
    </row>
    <row r="188" spans="1:17" ht="17.399999999999999" x14ac:dyDescent="0.3">
      <c r="A188" s="130" t="str">
        <f>VLOOKUP(E188,'LISTADO ATM'!$A$2:$C$895,3,0)</f>
        <v>NORTE</v>
      </c>
      <c r="B188" s="110" t="s">
        <v>2550</v>
      </c>
      <c r="C188" s="102">
        <v>44228.627743055556</v>
      </c>
      <c r="D188" s="128" t="s">
        <v>2494</v>
      </c>
      <c r="E188" s="99">
        <v>720</v>
      </c>
      <c r="F188" s="84" t="str">
        <f>VLOOKUP(E188,VIP!$A$2:$O11567,2,0)</f>
        <v>DRBR12E</v>
      </c>
      <c r="G188" s="98" t="str">
        <f>VLOOKUP(E188,'LISTADO ATM'!$A$2:$B$894,2,0)</f>
        <v xml:space="preserve">ATM OMSA (Santiago) </v>
      </c>
      <c r="H188" s="98" t="str">
        <f>VLOOKUP(E188,VIP!$A$2:$O16487,7,FALSE)</f>
        <v>Si</v>
      </c>
      <c r="I188" s="98" t="str">
        <f>VLOOKUP(E188,VIP!$A$2:$O8452,8,FALSE)</f>
        <v>Si</v>
      </c>
      <c r="J188" s="98" t="str">
        <f>VLOOKUP(E188,VIP!$A$2:$O8402,8,FALSE)</f>
        <v>Si</v>
      </c>
      <c r="K188" s="98" t="str">
        <f>VLOOKUP(E188,VIP!$A$2:$O11976,6,0)</f>
        <v>NO</v>
      </c>
      <c r="L188" s="105" t="s">
        <v>2487</v>
      </c>
      <c r="M188" s="131" t="s">
        <v>2514</v>
      </c>
      <c r="N188" s="131" t="s">
        <v>2525</v>
      </c>
      <c r="O188" s="128" t="s">
        <v>2530</v>
      </c>
      <c r="P188" s="131" t="s">
        <v>2531</v>
      </c>
      <c r="Q188" s="131" t="s">
        <v>2487</v>
      </c>
    </row>
    <row r="189" spans="1:17" ht="17.399999999999999" x14ac:dyDescent="0.3">
      <c r="A189" s="130" t="str">
        <f>VLOOKUP(E189,'LISTADO ATM'!$A$2:$C$895,3,0)</f>
        <v>ESTE</v>
      </c>
      <c r="B189" s="110" t="s">
        <v>2581</v>
      </c>
      <c r="C189" s="102">
        <v>44228.62835648148</v>
      </c>
      <c r="D189" s="128" t="s">
        <v>2494</v>
      </c>
      <c r="E189" s="99">
        <v>822</v>
      </c>
      <c r="F189" s="84" t="str">
        <f>VLOOKUP(E189,VIP!$A$2:$O11568,2,0)</f>
        <v>DRBR822</v>
      </c>
      <c r="G189" s="98" t="str">
        <f>VLOOKUP(E189,'LISTADO ATM'!$A$2:$B$894,2,0)</f>
        <v xml:space="preserve">ATM INDUSPALMA </v>
      </c>
      <c r="H189" s="98" t="str">
        <f>VLOOKUP(E189,VIP!$A$2:$O16488,7,FALSE)</f>
        <v>Si</v>
      </c>
      <c r="I189" s="98" t="str">
        <f>VLOOKUP(E189,VIP!$A$2:$O8453,8,FALSE)</f>
        <v>Si</v>
      </c>
      <c r="J189" s="98" t="str">
        <f>VLOOKUP(E189,VIP!$A$2:$O8403,8,FALSE)</f>
        <v>Si</v>
      </c>
      <c r="K189" s="98" t="str">
        <f>VLOOKUP(E189,VIP!$A$2:$O11977,6,0)</f>
        <v>NO</v>
      </c>
      <c r="L189" s="105" t="s">
        <v>2487</v>
      </c>
      <c r="M189" s="131" t="s">
        <v>2514</v>
      </c>
      <c r="N189" s="131" t="s">
        <v>2525</v>
      </c>
      <c r="O189" s="128" t="s">
        <v>2530</v>
      </c>
      <c r="P189" s="128" t="s">
        <v>2531</v>
      </c>
      <c r="Q189" s="131" t="s">
        <v>2487</v>
      </c>
    </row>
    <row r="190" spans="1:17" ht="17.399999999999999" x14ac:dyDescent="0.3">
      <c r="A190" s="130" t="str">
        <f>VLOOKUP(E190,'LISTADO ATM'!$A$2:$C$895,3,0)</f>
        <v>SUR</v>
      </c>
      <c r="B190" s="110" t="s">
        <v>2580</v>
      </c>
      <c r="C190" s="102">
        <v>44228.628993055558</v>
      </c>
      <c r="D190" s="128" t="s">
        <v>2494</v>
      </c>
      <c r="E190" s="99">
        <v>137</v>
      </c>
      <c r="F190" s="84" t="str">
        <f>VLOOKUP(E190,VIP!$A$2:$O11569,2,0)</f>
        <v>DRBR137</v>
      </c>
      <c r="G190" s="98" t="str">
        <f>VLOOKUP(E190,'LISTADO ATM'!$A$2:$B$894,2,0)</f>
        <v xml:space="preserve">ATM Oficina Nizao </v>
      </c>
      <c r="H190" s="98" t="str">
        <f>VLOOKUP(E190,VIP!$A$2:$O16489,7,FALSE)</f>
        <v>Si</v>
      </c>
      <c r="I190" s="98" t="str">
        <f>VLOOKUP(E190,VIP!$A$2:$O8454,8,FALSE)</f>
        <v>Si</v>
      </c>
      <c r="J190" s="98" t="str">
        <f>VLOOKUP(E190,VIP!$A$2:$O8404,8,FALSE)</f>
        <v>Si</v>
      </c>
      <c r="K190" s="98" t="str">
        <f>VLOOKUP(E190,VIP!$A$2:$O11978,6,0)</f>
        <v>NO</v>
      </c>
      <c r="L190" s="105" t="s">
        <v>2487</v>
      </c>
      <c r="M190" s="131" t="s">
        <v>2514</v>
      </c>
      <c r="N190" s="131" t="s">
        <v>2525</v>
      </c>
      <c r="O190" s="128" t="s">
        <v>2530</v>
      </c>
      <c r="P190" s="128" t="s">
        <v>2531</v>
      </c>
      <c r="Q190" s="131" t="s">
        <v>2487</v>
      </c>
    </row>
    <row r="191" spans="1:17" ht="17.399999999999999" x14ac:dyDescent="0.3">
      <c r="A191" s="130" t="str">
        <f>VLOOKUP(E191,'LISTADO ATM'!$A$2:$C$895,3,0)</f>
        <v>DISTRITO NACIONAL</v>
      </c>
      <c r="B191" s="110" t="s">
        <v>2579</v>
      </c>
      <c r="C191" s="102">
        <v>44228.629594907405</v>
      </c>
      <c r="D191" s="128" t="s">
        <v>2494</v>
      </c>
      <c r="E191" s="99">
        <v>175</v>
      </c>
      <c r="F191" s="84" t="str">
        <f>VLOOKUP(E191,VIP!$A$2:$O11570,2,0)</f>
        <v>DRBR175</v>
      </c>
      <c r="G191" s="98" t="str">
        <f>VLOOKUP(E191,'LISTADO ATM'!$A$2:$B$894,2,0)</f>
        <v xml:space="preserve">ATM Dirección de Ingeniería </v>
      </c>
      <c r="H191" s="98" t="str">
        <f>VLOOKUP(E191,VIP!$A$2:$O16490,7,FALSE)</f>
        <v>Si</v>
      </c>
      <c r="I191" s="98" t="str">
        <f>VLOOKUP(E191,VIP!$A$2:$O8455,8,FALSE)</f>
        <v>No</v>
      </c>
      <c r="J191" s="98" t="str">
        <f>VLOOKUP(E191,VIP!$A$2:$O8405,8,FALSE)</f>
        <v>No</v>
      </c>
      <c r="K191" s="98" t="str">
        <f>VLOOKUP(E191,VIP!$A$2:$O11979,6,0)</f>
        <v>NO</v>
      </c>
      <c r="L191" s="105" t="s">
        <v>2487</v>
      </c>
      <c r="M191" s="131" t="s">
        <v>2514</v>
      </c>
      <c r="N191" s="131" t="s">
        <v>2525</v>
      </c>
      <c r="O191" s="128" t="s">
        <v>2530</v>
      </c>
      <c r="P191" s="128" t="s">
        <v>2531</v>
      </c>
      <c r="Q191" s="131" t="s">
        <v>2487</v>
      </c>
    </row>
    <row r="192" spans="1:17" ht="17.399999999999999" x14ac:dyDescent="0.3">
      <c r="A192" s="130" t="str">
        <f>VLOOKUP(E192,'LISTADO ATM'!$A$2:$C$895,3,0)</f>
        <v>DISTRITO NACIONAL</v>
      </c>
      <c r="B192" s="110" t="s">
        <v>2578</v>
      </c>
      <c r="C192" s="102">
        <v>44228.63013888889</v>
      </c>
      <c r="D192" s="128" t="s">
        <v>2494</v>
      </c>
      <c r="E192" s="99">
        <v>378</v>
      </c>
      <c r="F192" s="84" t="str">
        <f>VLOOKUP(E192,VIP!$A$2:$O11571,2,0)</f>
        <v>DRBR378</v>
      </c>
      <c r="G192" s="98" t="str">
        <f>VLOOKUP(E192,'LISTADO ATM'!$A$2:$B$894,2,0)</f>
        <v>ATM UNP Villa Flores</v>
      </c>
      <c r="H192" s="98" t="str">
        <f>VLOOKUP(E192,VIP!$A$2:$O16491,7,FALSE)</f>
        <v>N/A</v>
      </c>
      <c r="I192" s="98" t="str">
        <f>VLOOKUP(E192,VIP!$A$2:$O8456,8,FALSE)</f>
        <v>N/A</v>
      </c>
      <c r="J192" s="98" t="str">
        <f>VLOOKUP(E192,VIP!$A$2:$O8406,8,FALSE)</f>
        <v>N/A</v>
      </c>
      <c r="K192" s="98" t="str">
        <f>VLOOKUP(E192,VIP!$A$2:$O11980,6,0)</f>
        <v>N/A</v>
      </c>
      <c r="L192" s="105" t="s">
        <v>2487</v>
      </c>
      <c r="M192" s="131" t="s">
        <v>2514</v>
      </c>
      <c r="N192" s="131" t="s">
        <v>2525</v>
      </c>
      <c r="O192" s="128" t="s">
        <v>2530</v>
      </c>
      <c r="P192" s="128" t="s">
        <v>2531</v>
      </c>
      <c r="Q192" s="131" t="s">
        <v>2487</v>
      </c>
    </row>
    <row r="193" spans="1:17" s="86" customFormat="1" ht="17.399999999999999" x14ac:dyDescent="0.3">
      <c r="A193" s="130" t="str">
        <f>VLOOKUP(E193,'LISTADO ATM'!$A$2:$C$895,3,0)</f>
        <v>NORTE</v>
      </c>
      <c r="B193" s="110" t="s">
        <v>2585</v>
      </c>
      <c r="C193" s="102">
        <v>44228.662511574075</v>
      </c>
      <c r="D193" s="130" t="s">
        <v>2498</v>
      </c>
      <c r="E193" s="99">
        <v>599</v>
      </c>
      <c r="F193" s="84" t="str">
        <f>VLOOKUP(E193,VIP!$A$2:$O11572,2,0)</f>
        <v>DRBR258</v>
      </c>
      <c r="G193" s="98" t="str">
        <f>VLOOKUP(E193,'LISTADO ATM'!$A$2:$B$894,2,0)</f>
        <v xml:space="preserve">ATM Oficina Plaza Internacional (Santiago) </v>
      </c>
      <c r="H193" s="98" t="str">
        <f>VLOOKUP(E193,VIP!$A$2:$O16492,7,FALSE)</f>
        <v>Si</v>
      </c>
      <c r="I193" s="98" t="str">
        <f>VLOOKUP(E193,VIP!$A$2:$O8457,8,FALSE)</f>
        <v>Si</v>
      </c>
      <c r="J193" s="98" t="str">
        <f>VLOOKUP(E193,VIP!$A$2:$O8407,8,FALSE)</f>
        <v>Si</v>
      </c>
      <c r="K193" s="98" t="str">
        <f>VLOOKUP(E193,VIP!$A$2:$O11981,6,0)</f>
        <v>NO</v>
      </c>
      <c r="L193" s="105" t="s">
        <v>2430</v>
      </c>
      <c r="M193" s="104" t="s">
        <v>2473</v>
      </c>
      <c r="N193" s="103" t="s">
        <v>2497</v>
      </c>
      <c r="O193" s="130" t="s">
        <v>2499</v>
      </c>
      <c r="P193" s="130"/>
      <c r="Q193" s="104" t="s">
        <v>2430</v>
      </c>
    </row>
    <row r="194" spans="1:17" s="86" customFormat="1" ht="17.399999999999999" x14ac:dyDescent="0.3">
      <c r="A194" s="130" t="str">
        <f>VLOOKUP(E194,'LISTADO ATM'!$A$2:$C$895,3,0)</f>
        <v>DISTRITO NACIONAL</v>
      </c>
      <c r="B194" s="110" t="s">
        <v>2586</v>
      </c>
      <c r="C194" s="102">
        <v>44228.669548611113</v>
      </c>
      <c r="D194" s="130" t="s">
        <v>2477</v>
      </c>
      <c r="E194" s="99">
        <v>96</v>
      </c>
      <c r="F194" s="84" t="str">
        <f>VLOOKUP(E194,VIP!$A$2:$O11573,2,0)</f>
        <v>DRBR096</v>
      </c>
      <c r="G194" s="98" t="str">
        <f>VLOOKUP(E194,'LISTADO ATM'!$A$2:$B$894,2,0)</f>
        <v>ATM S/M Caribe Av. Charles de Gaulle</v>
      </c>
      <c r="H194" s="98" t="str">
        <f>VLOOKUP(E194,VIP!$A$2:$O16493,7,FALSE)</f>
        <v>Si</v>
      </c>
      <c r="I194" s="98" t="str">
        <f>VLOOKUP(E194,VIP!$A$2:$O8458,8,FALSE)</f>
        <v>No</v>
      </c>
      <c r="J194" s="98" t="str">
        <f>VLOOKUP(E194,VIP!$A$2:$O8408,8,FALSE)</f>
        <v>No</v>
      </c>
      <c r="K194" s="98" t="str">
        <f>VLOOKUP(E194,VIP!$A$2:$O11982,6,0)</f>
        <v>NO</v>
      </c>
      <c r="L194" s="105" t="s">
        <v>2430</v>
      </c>
      <c r="M194" s="104" t="s">
        <v>2473</v>
      </c>
      <c r="N194" s="103" t="s">
        <v>2481</v>
      </c>
      <c r="O194" s="130" t="s">
        <v>2482</v>
      </c>
      <c r="P194" s="130"/>
      <c r="Q194" s="104" t="s">
        <v>2430</v>
      </c>
    </row>
    <row r="195" spans="1:17" s="86" customFormat="1" ht="17.399999999999999" x14ac:dyDescent="0.3">
      <c r="A195" s="130" t="str">
        <f>VLOOKUP(E195,'LISTADO ATM'!$A$2:$C$895,3,0)</f>
        <v>DISTRITO NACIONAL</v>
      </c>
      <c r="B195" s="110" t="s">
        <v>2587</v>
      </c>
      <c r="C195" s="102">
        <v>44228.670486111114</v>
      </c>
      <c r="D195" s="130" t="s">
        <v>2477</v>
      </c>
      <c r="E195" s="99">
        <v>192</v>
      </c>
      <c r="F195" s="84" t="str">
        <f>VLOOKUP(E195,VIP!$A$2:$O11574,2,0)</f>
        <v>DRBR192</v>
      </c>
      <c r="G195" s="98" t="str">
        <f>VLOOKUP(E195,'LISTADO ATM'!$A$2:$B$894,2,0)</f>
        <v xml:space="preserve">ATM Autobanco Luperón II </v>
      </c>
      <c r="H195" s="98" t="str">
        <f>VLOOKUP(E195,VIP!$A$2:$O16494,7,FALSE)</f>
        <v>Si</v>
      </c>
      <c r="I195" s="98" t="str">
        <f>VLOOKUP(E195,VIP!$A$2:$O8459,8,FALSE)</f>
        <v>Si</v>
      </c>
      <c r="J195" s="98" t="str">
        <f>VLOOKUP(E195,VIP!$A$2:$O8409,8,FALSE)</f>
        <v>Si</v>
      </c>
      <c r="K195" s="98" t="str">
        <f>VLOOKUP(E195,VIP!$A$2:$O11983,6,0)</f>
        <v>NO</v>
      </c>
      <c r="L195" s="105" t="s">
        <v>2430</v>
      </c>
      <c r="M195" s="104" t="s">
        <v>2473</v>
      </c>
      <c r="N195" s="103" t="s">
        <v>2481</v>
      </c>
      <c r="O195" s="130" t="s">
        <v>2482</v>
      </c>
      <c r="P195" s="130"/>
      <c r="Q195" s="104" t="s">
        <v>2430</v>
      </c>
    </row>
    <row r="196" spans="1:17" s="86" customFormat="1" ht="17.399999999999999" x14ac:dyDescent="0.3">
      <c r="A196" s="130" t="str">
        <f>VLOOKUP(E196,'LISTADO ATM'!$A$2:$C$895,3,0)</f>
        <v>DISTRITO NACIONAL</v>
      </c>
      <c r="B196" s="110" t="s">
        <v>2588</v>
      </c>
      <c r="C196" s="102">
        <v>44228.671400462961</v>
      </c>
      <c r="D196" s="130" t="s">
        <v>2477</v>
      </c>
      <c r="E196" s="99">
        <v>338</v>
      </c>
      <c r="F196" s="84" t="str">
        <f>VLOOKUP(E196,VIP!$A$2:$O11575,2,0)</f>
        <v>DRBR338</v>
      </c>
      <c r="G196" s="98" t="str">
        <f>VLOOKUP(E196,'LISTADO ATM'!$A$2:$B$894,2,0)</f>
        <v>ATM S/M Aprezio Pantoja</v>
      </c>
      <c r="H196" s="98" t="str">
        <f>VLOOKUP(E196,VIP!$A$2:$O16495,7,FALSE)</f>
        <v>Si</v>
      </c>
      <c r="I196" s="98" t="str">
        <f>VLOOKUP(E196,VIP!$A$2:$O8460,8,FALSE)</f>
        <v>Si</v>
      </c>
      <c r="J196" s="98" t="str">
        <f>VLOOKUP(E196,VIP!$A$2:$O8410,8,FALSE)</f>
        <v>Si</v>
      </c>
      <c r="K196" s="98" t="str">
        <f>VLOOKUP(E196,VIP!$A$2:$O11984,6,0)</f>
        <v>NO</v>
      </c>
      <c r="L196" s="105" t="s">
        <v>2430</v>
      </c>
      <c r="M196" s="104" t="s">
        <v>2473</v>
      </c>
      <c r="N196" s="103" t="s">
        <v>2481</v>
      </c>
      <c r="O196" s="130" t="s">
        <v>2482</v>
      </c>
      <c r="P196" s="130"/>
      <c r="Q196" s="104" t="s">
        <v>2430</v>
      </c>
    </row>
    <row r="197" spans="1:17" s="86" customFormat="1" ht="17.399999999999999" x14ac:dyDescent="0.3">
      <c r="A197" s="130" t="str">
        <f>VLOOKUP(E197,'LISTADO ATM'!$A$2:$C$895,3,0)</f>
        <v>DISTRITO NACIONAL</v>
      </c>
      <c r="B197" s="110" t="s">
        <v>2589</v>
      </c>
      <c r="C197" s="102">
        <v>44228.672164351854</v>
      </c>
      <c r="D197" s="130" t="s">
        <v>2494</v>
      </c>
      <c r="E197" s="99">
        <v>516</v>
      </c>
      <c r="F197" s="84" t="str">
        <f>VLOOKUP(E197,VIP!$A$2:$O11576,2,0)</f>
        <v>DRBR516</v>
      </c>
      <c r="G197" s="98" t="str">
        <f>VLOOKUP(E197,'LISTADO ATM'!$A$2:$B$894,2,0)</f>
        <v xml:space="preserve">ATM Oficina Gascue </v>
      </c>
      <c r="H197" s="98" t="str">
        <f>VLOOKUP(E197,VIP!$A$2:$O16496,7,FALSE)</f>
        <v>Si</v>
      </c>
      <c r="I197" s="98" t="str">
        <f>VLOOKUP(E197,VIP!$A$2:$O8461,8,FALSE)</f>
        <v>Si</v>
      </c>
      <c r="J197" s="98" t="str">
        <f>VLOOKUP(E197,VIP!$A$2:$O8411,8,FALSE)</f>
        <v>Si</v>
      </c>
      <c r="K197" s="98" t="str">
        <f>VLOOKUP(E197,VIP!$A$2:$O11985,6,0)</f>
        <v>SI</v>
      </c>
      <c r="L197" s="105" t="s">
        <v>2430</v>
      </c>
      <c r="M197" s="104" t="s">
        <v>2473</v>
      </c>
      <c r="N197" s="103" t="s">
        <v>2481</v>
      </c>
      <c r="O197" s="130" t="s">
        <v>2495</v>
      </c>
      <c r="P197" s="130"/>
      <c r="Q197" s="104" t="s">
        <v>2430</v>
      </c>
    </row>
    <row r="198" spans="1:17" s="86" customFormat="1" ht="17.399999999999999" x14ac:dyDescent="0.3">
      <c r="A198" s="130" t="str">
        <f>VLOOKUP(E198,'LISTADO ATM'!$A$2:$C$895,3,0)</f>
        <v>DISTRITO NACIONAL</v>
      </c>
      <c r="B198" s="110" t="s">
        <v>2590</v>
      </c>
      <c r="C198" s="102">
        <v>44228.672951388886</v>
      </c>
      <c r="D198" s="130" t="s">
        <v>2477</v>
      </c>
      <c r="E198" s="99">
        <v>541</v>
      </c>
      <c r="F198" s="84" t="str">
        <f>VLOOKUP(E198,VIP!$A$2:$O11577,2,0)</f>
        <v>DRBR541</v>
      </c>
      <c r="G198" s="98" t="str">
        <f>VLOOKUP(E198,'LISTADO ATM'!$A$2:$B$894,2,0)</f>
        <v xml:space="preserve">ATM Oficina Sambil II </v>
      </c>
      <c r="H198" s="98" t="str">
        <f>VLOOKUP(E198,VIP!$A$2:$O16497,7,FALSE)</f>
        <v>Si</v>
      </c>
      <c r="I198" s="98" t="str">
        <f>VLOOKUP(E198,VIP!$A$2:$O8462,8,FALSE)</f>
        <v>Si</v>
      </c>
      <c r="J198" s="98" t="str">
        <f>VLOOKUP(E198,VIP!$A$2:$O8412,8,FALSE)</f>
        <v>Si</v>
      </c>
      <c r="K198" s="98" t="str">
        <f>VLOOKUP(E198,VIP!$A$2:$O11986,6,0)</f>
        <v>SI</v>
      </c>
      <c r="L198" s="105" t="s">
        <v>2430</v>
      </c>
      <c r="M198" s="104" t="s">
        <v>2473</v>
      </c>
      <c r="N198" s="103" t="s">
        <v>2481</v>
      </c>
      <c r="O198" s="130" t="s">
        <v>2482</v>
      </c>
      <c r="P198" s="130"/>
      <c r="Q198" s="104" t="s">
        <v>2430</v>
      </c>
    </row>
    <row r="199" spans="1:17" s="86" customFormat="1" ht="17.399999999999999" x14ac:dyDescent="0.3">
      <c r="A199" s="130" t="str">
        <f>VLOOKUP(E199,'LISTADO ATM'!$A$2:$C$895,3,0)</f>
        <v>ESTE</v>
      </c>
      <c r="B199" s="110" t="s">
        <v>2591</v>
      </c>
      <c r="C199" s="102">
        <v>44228.674386574072</v>
      </c>
      <c r="D199" s="130" t="s">
        <v>2477</v>
      </c>
      <c r="E199" s="99">
        <v>630</v>
      </c>
      <c r="F199" s="84" t="str">
        <f>VLOOKUP(E199,VIP!$A$2:$O11578,2,0)</f>
        <v>DRBR112</v>
      </c>
      <c r="G199" s="98" t="str">
        <f>VLOOKUP(E199,'LISTADO ATM'!$A$2:$B$894,2,0)</f>
        <v xml:space="preserve">ATM Oficina Plaza Zaglul (SPM) </v>
      </c>
      <c r="H199" s="98" t="str">
        <f>VLOOKUP(E199,VIP!$A$2:$O16498,7,FALSE)</f>
        <v>Si</v>
      </c>
      <c r="I199" s="98" t="str">
        <f>VLOOKUP(E199,VIP!$A$2:$O8463,8,FALSE)</f>
        <v>Si</v>
      </c>
      <c r="J199" s="98" t="str">
        <f>VLOOKUP(E199,VIP!$A$2:$O8413,8,FALSE)</f>
        <v>Si</v>
      </c>
      <c r="K199" s="98" t="str">
        <f>VLOOKUP(E199,VIP!$A$2:$O11987,6,0)</f>
        <v>NO</v>
      </c>
      <c r="L199" s="105" t="s">
        <v>2430</v>
      </c>
      <c r="M199" s="104" t="s">
        <v>2473</v>
      </c>
      <c r="N199" s="103" t="s">
        <v>2481</v>
      </c>
      <c r="O199" s="130" t="s">
        <v>2482</v>
      </c>
      <c r="P199" s="130"/>
      <c r="Q199" s="104" t="s">
        <v>2430</v>
      </c>
    </row>
    <row r="200" spans="1:17" s="86" customFormat="1" ht="17.399999999999999" x14ac:dyDescent="0.3">
      <c r="A200" s="130" t="str">
        <f>VLOOKUP(E200,'LISTADO ATM'!$A$2:$C$895,3,0)</f>
        <v>ESTE</v>
      </c>
      <c r="B200" s="110" t="s">
        <v>2592</v>
      </c>
      <c r="C200" s="102">
        <v>44228.674849537034</v>
      </c>
      <c r="D200" s="130" t="s">
        <v>2477</v>
      </c>
      <c r="E200" s="99">
        <v>673</v>
      </c>
      <c r="F200" s="84" t="str">
        <f>VLOOKUP(E200,VIP!$A$2:$O11579,2,0)</f>
        <v>DRBR673</v>
      </c>
      <c r="G200" s="98" t="str">
        <f>VLOOKUP(E200,'LISTADO ATM'!$A$2:$B$894,2,0)</f>
        <v>ATM Clínica Dr. Cruz Jiminián</v>
      </c>
      <c r="H200" s="98" t="str">
        <f>VLOOKUP(E200,VIP!$A$2:$O16499,7,FALSE)</f>
        <v>Si</v>
      </c>
      <c r="I200" s="98" t="str">
        <f>VLOOKUP(E200,VIP!$A$2:$O8464,8,FALSE)</f>
        <v>Si</v>
      </c>
      <c r="J200" s="98" t="str">
        <f>VLOOKUP(E200,VIP!$A$2:$O8414,8,FALSE)</f>
        <v>Si</v>
      </c>
      <c r="K200" s="98" t="str">
        <f>VLOOKUP(E200,VIP!$A$2:$O11988,6,0)</f>
        <v>NO</v>
      </c>
      <c r="L200" s="105" t="s">
        <v>2430</v>
      </c>
      <c r="M200" s="104" t="s">
        <v>2473</v>
      </c>
      <c r="N200" s="103" t="s">
        <v>2481</v>
      </c>
      <c r="O200" s="130" t="s">
        <v>2482</v>
      </c>
      <c r="P200" s="130"/>
      <c r="Q200" s="104" t="s">
        <v>2430</v>
      </c>
    </row>
    <row r="201" spans="1:17" s="86" customFormat="1" ht="17.399999999999999" x14ac:dyDescent="0.3">
      <c r="A201" s="130" t="str">
        <f>VLOOKUP(E201,'LISTADO ATM'!$A$2:$C$895,3,0)</f>
        <v>DISTRITO NACIONAL</v>
      </c>
      <c r="B201" s="110" t="s">
        <v>2593</v>
      </c>
      <c r="C201" s="102">
        <v>44228.675335648149</v>
      </c>
      <c r="D201" s="130" t="s">
        <v>2477</v>
      </c>
      <c r="E201" s="99">
        <v>678</v>
      </c>
      <c r="F201" s="84" t="str">
        <f>VLOOKUP(E201,VIP!$A$2:$O11580,2,0)</f>
        <v>DRBR678</v>
      </c>
      <c r="G201" s="98" t="str">
        <f>VLOOKUP(E201,'LISTADO ATM'!$A$2:$B$894,2,0)</f>
        <v>ATM Eco Petroleo San Isidro</v>
      </c>
      <c r="H201" s="98" t="str">
        <f>VLOOKUP(E201,VIP!$A$2:$O16500,7,FALSE)</f>
        <v>Si</v>
      </c>
      <c r="I201" s="98" t="str">
        <f>VLOOKUP(E201,VIP!$A$2:$O8465,8,FALSE)</f>
        <v>Si</v>
      </c>
      <c r="J201" s="98" t="str">
        <f>VLOOKUP(E201,VIP!$A$2:$O8415,8,FALSE)</f>
        <v>Si</v>
      </c>
      <c r="K201" s="98" t="str">
        <f>VLOOKUP(E201,VIP!$A$2:$O11989,6,0)</f>
        <v>NO</v>
      </c>
      <c r="L201" s="105" t="s">
        <v>2430</v>
      </c>
      <c r="M201" s="104" t="s">
        <v>2473</v>
      </c>
      <c r="N201" s="103" t="s">
        <v>2481</v>
      </c>
      <c r="O201" s="130" t="s">
        <v>2482</v>
      </c>
      <c r="P201" s="130"/>
      <c r="Q201" s="104" t="s">
        <v>2430</v>
      </c>
    </row>
    <row r="202" spans="1:17" s="86" customFormat="1" ht="17.399999999999999" x14ac:dyDescent="0.3">
      <c r="A202" s="130" t="str">
        <f>VLOOKUP(E202,'LISTADO ATM'!$A$2:$C$895,3,0)</f>
        <v>DISTRITO NACIONAL</v>
      </c>
      <c r="B202" s="110" t="s">
        <v>2594</v>
      </c>
      <c r="C202" s="102">
        <v>44228.676550925928</v>
      </c>
      <c r="D202" s="130" t="s">
        <v>2477</v>
      </c>
      <c r="E202" s="99">
        <v>125</v>
      </c>
      <c r="F202" s="84" t="str">
        <f>VLOOKUP(E202,VIP!$A$2:$O11581,2,0)</f>
        <v>DRBR125</v>
      </c>
      <c r="G202" s="98" t="str">
        <f>VLOOKUP(E202,'LISTADO ATM'!$A$2:$B$894,2,0)</f>
        <v xml:space="preserve">ATM Dirección General de Aduanas II </v>
      </c>
      <c r="H202" s="98" t="str">
        <f>VLOOKUP(E202,VIP!$A$2:$O16501,7,FALSE)</f>
        <v>Si</v>
      </c>
      <c r="I202" s="98" t="str">
        <f>VLOOKUP(E202,VIP!$A$2:$O8466,8,FALSE)</f>
        <v>Si</v>
      </c>
      <c r="J202" s="98" t="str">
        <f>VLOOKUP(E202,VIP!$A$2:$O8416,8,FALSE)</f>
        <v>Si</v>
      </c>
      <c r="K202" s="98" t="str">
        <f>VLOOKUP(E202,VIP!$A$2:$O11990,6,0)</f>
        <v>NO</v>
      </c>
      <c r="L202" s="105" t="s">
        <v>2466</v>
      </c>
      <c r="M202" s="104" t="s">
        <v>2473</v>
      </c>
      <c r="N202" s="103" t="s">
        <v>2481</v>
      </c>
      <c r="O202" s="130" t="s">
        <v>2482</v>
      </c>
      <c r="P202" s="130"/>
      <c r="Q202" s="104" t="s">
        <v>2466</v>
      </c>
    </row>
    <row r="203" spans="1:17" s="86" customFormat="1" ht="17.399999999999999" x14ac:dyDescent="0.3">
      <c r="A203" s="130" t="str">
        <f>VLOOKUP(E203,'LISTADO ATM'!$A$2:$C$895,3,0)</f>
        <v>DISTRITO NACIONAL</v>
      </c>
      <c r="B203" s="110" t="s">
        <v>2595</v>
      </c>
      <c r="C203" s="102">
        <v>44228.678067129629</v>
      </c>
      <c r="D203" s="130" t="s">
        <v>2477</v>
      </c>
      <c r="E203" s="99">
        <v>336</v>
      </c>
      <c r="F203" s="84" t="str">
        <f>VLOOKUP(E203,VIP!$A$2:$O11582,2,0)</f>
        <v>DRBR336</v>
      </c>
      <c r="G203" s="98" t="str">
        <f>VLOOKUP(E203,'LISTADO ATM'!$A$2:$B$894,2,0)</f>
        <v>ATM Instituto Nacional de Cancer (incart)</v>
      </c>
      <c r="H203" s="98" t="str">
        <f>VLOOKUP(E203,VIP!$A$2:$O16502,7,FALSE)</f>
        <v>Si</v>
      </c>
      <c r="I203" s="98" t="str">
        <f>VLOOKUP(E203,VIP!$A$2:$O8467,8,FALSE)</f>
        <v>Si</v>
      </c>
      <c r="J203" s="98" t="str">
        <f>VLOOKUP(E203,VIP!$A$2:$O8417,8,FALSE)</f>
        <v>Si</v>
      </c>
      <c r="K203" s="98" t="str">
        <f>VLOOKUP(E203,VIP!$A$2:$O11991,6,0)</f>
        <v>NO</v>
      </c>
      <c r="L203" s="105" t="s">
        <v>2466</v>
      </c>
      <c r="M203" s="104" t="s">
        <v>2473</v>
      </c>
      <c r="N203" s="103" t="s">
        <v>2481</v>
      </c>
      <c r="O203" s="130" t="s">
        <v>2482</v>
      </c>
      <c r="P203" s="130"/>
      <c r="Q203" s="104" t="s">
        <v>2466</v>
      </c>
    </row>
    <row r="204" spans="1:17" s="86" customFormat="1" ht="17.399999999999999" x14ac:dyDescent="0.3">
      <c r="A204" s="130" t="str">
        <f>VLOOKUP(E204,'LISTADO ATM'!$A$2:$C$895,3,0)</f>
        <v>DISTRITO NACIONAL</v>
      </c>
      <c r="B204" s="110" t="s">
        <v>2596</v>
      </c>
      <c r="C204" s="102">
        <v>44228.678981481484</v>
      </c>
      <c r="D204" s="130" t="s">
        <v>2477</v>
      </c>
      <c r="E204" s="99">
        <v>406</v>
      </c>
      <c r="F204" s="84" t="str">
        <f>VLOOKUP(E204,VIP!$A$2:$O11583,2,0)</f>
        <v>DRBR406</v>
      </c>
      <c r="G204" s="98" t="str">
        <f>VLOOKUP(E204,'LISTADO ATM'!$A$2:$B$894,2,0)</f>
        <v xml:space="preserve">ATM UNP Plaza Lama Máximo Gómez </v>
      </c>
      <c r="H204" s="98" t="str">
        <f>VLOOKUP(E204,VIP!$A$2:$O16503,7,FALSE)</f>
        <v>Si</v>
      </c>
      <c r="I204" s="98" t="str">
        <f>VLOOKUP(E204,VIP!$A$2:$O8468,8,FALSE)</f>
        <v>Si</v>
      </c>
      <c r="J204" s="98" t="str">
        <f>VLOOKUP(E204,VIP!$A$2:$O8418,8,FALSE)</f>
        <v>Si</v>
      </c>
      <c r="K204" s="98" t="str">
        <f>VLOOKUP(E204,VIP!$A$2:$O11992,6,0)</f>
        <v>SI</v>
      </c>
      <c r="L204" s="105" t="s">
        <v>2466</v>
      </c>
      <c r="M204" s="104" t="s">
        <v>2473</v>
      </c>
      <c r="N204" s="103" t="s">
        <v>2481</v>
      </c>
      <c r="O204" s="130" t="s">
        <v>2482</v>
      </c>
      <c r="P204" s="130"/>
      <c r="Q204" s="104" t="s">
        <v>2466</v>
      </c>
    </row>
    <row r="205" spans="1:17" s="86" customFormat="1" ht="17.399999999999999" x14ac:dyDescent="0.3">
      <c r="A205" s="130" t="str">
        <f>VLOOKUP(E205,'LISTADO ATM'!$A$2:$C$895,3,0)</f>
        <v>SUR</v>
      </c>
      <c r="B205" s="110" t="s">
        <v>2597</v>
      </c>
      <c r="C205" s="102">
        <v>44228.686979166669</v>
      </c>
      <c r="D205" s="130" t="s">
        <v>2189</v>
      </c>
      <c r="E205" s="99">
        <v>968</v>
      </c>
      <c r="F205" s="84" t="str">
        <f>VLOOKUP(E205,VIP!$A$2:$O11584,2,0)</f>
        <v>DRBR24I</v>
      </c>
      <c r="G205" s="98" t="str">
        <f>VLOOKUP(E205,'LISTADO ATM'!$A$2:$B$894,2,0)</f>
        <v xml:space="preserve">ATM UNP Mercado Baní </v>
      </c>
      <c r="H205" s="98" t="str">
        <f>VLOOKUP(E205,VIP!$A$2:$O16504,7,FALSE)</f>
        <v>Si</v>
      </c>
      <c r="I205" s="98" t="str">
        <f>VLOOKUP(E205,VIP!$A$2:$O8469,8,FALSE)</f>
        <v>Si</v>
      </c>
      <c r="J205" s="98" t="str">
        <f>VLOOKUP(E205,VIP!$A$2:$O8419,8,FALSE)</f>
        <v>Si</v>
      </c>
      <c r="K205" s="98" t="str">
        <f>VLOOKUP(E205,VIP!$A$2:$O11993,6,0)</f>
        <v>SI</v>
      </c>
      <c r="L205" s="105" t="s">
        <v>2228</v>
      </c>
      <c r="M205" s="104" t="s">
        <v>2473</v>
      </c>
      <c r="N205" s="103" t="s">
        <v>2481</v>
      </c>
      <c r="O205" s="130" t="s">
        <v>2483</v>
      </c>
      <c r="P205" s="130"/>
      <c r="Q205" s="104" t="s">
        <v>2228</v>
      </c>
    </row>
    <row r="206" spans="1:17" s="86" customFormat="1" ht="17.399999999999999" x14ac:dyDescent="0.3">
      <c r="A206" s="130" t="str">
        <f>VLOOKUP(E206,'LISTADO ATM'!$A$2:$C$895,3,0)</f>
        <v>DISTRITO NACIONAL</v>
      </c>
      <c r="B206" s="110" t="s">
        <v>2598</v>
      </c>
      <c r="C206" s="102">
        <v>44228.705659722225</v>
      </c>
      <c r="D206" s="130" t="s">
        <v>2477</v>
      </c>
      <c r="E206" s="99">
        <v>640</v>
      </c>
      <c r="F206" s="84" t="str">
        <f>VLOOKUP(E206,VIP!$A$2:$O11585,2,0)</f>
        <v>DRBR640</v>
      </c>
      <c r="G206" s="98" t="str">
        <f>VLOOKUP(E206,'LISTADO ATM'!$A$2:$B$894,2,0)</f>
        <v xml:space="preserve">ATM Ministerio Obras Públicas </v>
      </c>
      <c r="H206" s="98" t="str">
        <f>VLOOKUP(E206,VIP!$A$2:$O16505,7,FALSE)</f>
        <v>Si</v>
      </c>
      <c r="I206" s="98" t="str">
        <f>VLOOKUP(E206,VIP!$A$2:$O8470,8,FALSE)</f>
        <v>Si</v>
      </c>
      <c r="J206" s="98" t="str">
        <f>VLOOKUP(E206,VIP!$A$2:$O8420,8,FALSE)</f>
        <v>Si</v>
      </c>
      <c r="K206" s="98" t="str">
        <f>VLOOKUP(E206,VIP!$A$2:$O11994,6,0)</f>
        <v>NO</v>
      </c>
      <c r="L206" s="105" t="s">
        <v>2466</v>
      </c>
      <c r="M206" s="104" t="s">
        <v>2473</v>
      </c>
      <c r="N206" s="103" t="s">
        <v>2481</v>
      </c>
      <c r="O206" s="130" t="s">
        <v>2482</v>
      </c>
      <c r="P206" s="130"/>
      <c r="Q206" s="104" t="s">
        <v>2466</v>
      </c>
    </row>
    <row r="207" spans="1:17" s="86" customFormat="1" ht="17.399999999999999" x14ac:dyDescent="0.3">
      <c r="A207" s="130" t="str">
        <f>VLOOKUP(E207,'LISTADO ATM'!$A$2:$C$895,3,0)</f>
        <v>NORTE</v>
      </c>
      <c r="B207" s="110" t="s">
        <v>2599</v>
      </c>
      <c r="C207" s="102">
        <v>44228.709224537037</v>
      </c>
      <c r="D207" s="130" t="s">
        <v>2190</v>
      </c>
      <c r="E207" s="99">
        <v>985</v>
      </c>
      <c r="F207" s="84" t="str">
        <f>VLOOKUP(E207,VIP!$A$2:$O11586,2,0)</f>
        <v>DRBR985</v>
      </c>
      <c r="G207" s="98" t="str">
        <f>VLOOKUP(E207,'LISTADO ATM'!$A$2:$B$894,2,0)</f>
        <v xml:space="preserve">ATM Oficina Dajabón II </v>
      </c>
      <c r="H207" s="98" t="str">
        <f>VLOOKUP(E207,VIP!$A$2:$O16506,7,FALSE)</f>
        <v>Si</v>
      </c>
      <c r="I207" s="98" t="str">
        <f>VLOOKUP(E207,VIP!$A$2:$O8471,8,FALSE)</f>
        <v>Si</v>
      </c>
      <c r="J207" s="98" t="str">
        <f>VLOOKUP(E207,VIP!$A$2:$O8421,8,FALSE)</f>
        <v>Si</v>
      </c>
      <c r="K207" s="98" t="str">
        <f>VLOOKUP(E207,VIP!$A$2:$O11995,6,0)</f>
        <v>NO</v>
      </c>
      <c r="L207" s="105" t="s">
        <v>2463</v>
      </c>
      <c r="M207" s="104" t="s">
        <v>2473</v>
      </c>
      <c r="N207" s="103" t="s">
        <v>2481</v>
      </c>
      <c r="O207" s="130" t="s">
        <v>2490</v>
      </c>
      <c r="P207" s="130"/>
      <c r="Q207" s="104" t="s">
        <v>2463</v>
      </c>
    </row>
    <row r="208" spans="1:17" s="86" customFormat="1" ht="17.399999999999999" x14ac:dyDescent="0.3">
      <c r="A208" s="130" t="str">
        <f>VLOOKUP(E208,'LISTADO ATM'!$A$2:$C$895,3,0)</f>
        <v>DISTRITO NACIONAL</v>
      </c>
      <c r="B208" s="110" t="s">
        <v>2600</v>
      </c>
      <c r="C208" s="102">
        <v>44228.711030092592</v>
      </c>
      <c r="D208" s="130" t="s">
        <v>2477</v>
      </c>
      <c r="E208" s="99">
        <v>813</v>
      </c>
      <c r="F208" s="84" t="str">
        <f>VLOOKUP(E208,VIP!$A$2:$O11587,2,0)</f>
        <v>DRBR815</v>
      </c>
      <c r="G208" s="98" t="str">
        <f>VLOOKUP(E208,'LISTADO ATM'!$A$2:$B$894,2,0)</f>
        <v>ATM Occidental Mall</v>
      </c>
      <c r="H208" s="98" t="str">
        <f>VLOOKUP(E208,VIP!$A$2:$O16507,7,FALSE)</f>
        <v>Si</v>
      </c>
      <c r="I208" s="98" t="str">
        <f>VLOOKUP(E208,VIP!$A$2:$O8472,8,FALSE)</f>
        <v>Si</v>
      </c>
      <c r="J208" s="98" t="str">
        <f>VLOOKUP(E208,VIP!$A$2:$O8422,8,FALSE)</f>
        <v>Si</v>
      </c>
      <c r="K208" s="98" t="str">
        <f>VLOOKUP(E208,VIP!$A$2:$O11996,6,0)</f>
        <v>NO</v>
      </c>
      <c r="L208" s="105" t="s">
        <v>2430</v>
      </c>
      <c r="M208" s="104" t="s">
        <v>2473</v>
      </c>
      <c r="N208" s="103" t="s">
        <v>2481</v>
      </c>
      <c r="O208" s="130" t="s">
        <v>2482</v>
      </c>
      <c r="P208" s="130"/>
      <c r="Q208" s="104" t="s">
        <v>2430</v>
      </c>
    </row>
    <row r="209" spans="1:17" s="86" customFormat="1" ht="17.399999999999999" x14ac:dyDescent="0.3">
      <c r="A209" s="130" t="str">
        <f>VLOOKUP(E209,'LISTADO ATM'!$A$2:$C$895,3,0)</f>
        <v>NORTE</v>
      </c>
      <c r="B209" s="110" t="s">
        <v>2601</v>
      </c>
      <c r="C209" s="102">
        <v>44228.71298611111</v>
      </c>
      <c r="D209" s="130" t="s">
        <v>2190</v>
      </c>
      <c r="E209" s="99">
        <v>372</v>
      </c>
      <c r="F209" s="84" t="str">
        <f>VLOOKUP(E209,VIP!$A$2:$O11588,2,0)</f>
        <v>DRBR372</v>
      </c>
      <c r="G209" s="98" t="str">
        <f>VLOOKUP(E209,'LISTADO ATM'!$A$2:$B$894,2,0)</f>
        <v>ATM Oficina Sánchez II</v>
      </c>
      <c r="H209" s="98" t="str">
        <f>VLOOKUP(E209,VIP!$A$2:$O16508,7,FALSE)</f>
        <v>N/A</v>
      </c>
      <c r="I209" s="98" t="str">
        <f>VLOOKUP(E209,VIP!$A$2:$O8473,8,FALSE)</f>
        <v>N/A</v>
      </c>
      <c r="J209" s="98" t="str">
        <f>VLOOKUP(E209,VIP!$A$2:$O8423,8,FALSE)</f>
        <v>N/A</v>
      </c>
      <c r="K209" s="98" t="str">
        <f>VLOOKUP(E209,VIP!$A$2:$O11997,6,0)</f>
        <v>N/A</v>
      </c>
      <c r="L209" s="105" t="s">
        <v>2463</v>
      </c>
      <c r="M209" s="104" t="s">
        <v>2473</v>
      </c>
      <c r="N209" s="103" t="s">
        <v>2481</v>
      </c>
      <c r="O209" s="130" t="s">
        <v>2490</v>
      </c>
      <c r="P209" s="130"/>
      <c r="Q209" s="104" t="s">
        <v>2463</v>
      </c>
    </row>
    <row r="210" spans="1:17" s="86" customFormat="1" ht="17.399999999999999" x14ac:dyDescent="0.3">
      <c r="A210" s="130" t="str">
        <f>VLOOKUP(E210,'LISTADO ATM'!$A$2:$C$895,3,0)</f>
        <v>ESTE</v>
      </c>
      <c r="B210" s="110" t="s">
        <v>2602</v>
      </c>
      <c r="C210" s="102">
        <v>44228.718993055554</v>
      </c>
      <c r="D210" s="130" t="s">
        <v>2189</v>
      </c>
      <c r="E210" s="99">
        <v>16</v>
      </c>
      <c r="F210" s="84" t="str">
        <f>VLOOKUP(E210,VIP!$A$2:$O11589,2,0)</f>
        <v>DRBR016</v>
      </c>
      <c r="G210" s="98" t="str">
        <f>VLOOKUP(E210,'LISTADO ATM'!$A$2:$B$894,2,0)</f>
        <v>ATM Estación Texaco Sabana de la Mar</v>
      </c>
      <c r="H210" s="98" t="str">
        <f>VLOOKUP(E210,VIP!$A$2:$O16509,7,FALSE)</f>
        <v>Si</v>
      </c>
      <c r="I210" s="98" t="str">
        <f>VLOOKUP(E210,VIP!$A$2:$O8474,8,FALSE)</f>
        <v>Si</v>
      </c>
      <c r="J210" s="98" t="str">
        <f>VLOOKUP(E210,VIP!$A$2:$O8424,8,FALSE)</f>
        <v>Si</v>
      </c>
      <c r="K210" s="98" t="str">
        <f>VLOOKUP(E210,VIP!$A$2:$O11998,6,0)</f>
        <v>NO</v>
      </c>
      <c r="L210" s="105" t="s">
        <v>2463</v>
      </c>
      <c r="M210" s="104" t="s">
        <v>2473</v>
      </c>
      <c r="N210" s="103" t="s">
        <v>2481</v>
      </c>
      <c r="O210" s="130" t="s">
        <v>2483</v>
      </c>
      <c r="P210" s="130"/>
      <c r="Q210" s="104" t="s">
        <v>2463</v>
      </c>
    </row>
    <row r="211" spans="1:17" s="86" customFormat="1" ht="17.399999999999999" x14ac:dyDescent="0.3">
      <c r="A211" s="130" t="str">
        <f>VLOOKUP(E211,'LISTADO ATM'!$A$2:$C$895,3,0)</f>
        <v>NORTE</v>
      </c>
      <c r="B211" s="110" t="s">
        <v>2603</v>
      </c>
      <c r="C211" s="102">
        <v>44228.720555555556</v>
      </c>
      <c r="D211" s="130" t="s">
        <v>2190</v>
      </c>
      <c r="E211" s="99">
        <v>941</v>
      </c>
      <c r="F211" s="84" t="str">
        <f>VLOOKUP(E211,VIP!$A$2:$O11590,2,0)</f>
        <v>DRBR941</v>
      </c>
      <c r="G211" s="98" t="str">
        <f>VLOOKUP(E211,'LISTADO ATM'!$A$2:$B$894,2,0)</f>
        <v xml:space="preserve">ATM Estación Next (Puerto Plata) </v>
      </c>
      <c r="H211" s="98" t="str">
        <f>VLOOKUP(E211,VIP!$A$2:$O16510,7,FALSE)</f>
        <v>Si</v>
      </c>
      <c r="I211" s="98" t="str">
        <f>VLOOKUP(E211,VIP!$A$2:$O8475,8,FALSE)</f>
        <v>Si</v>
      </c>
      <c r="J211" s="98" t="str">
        <f>VLOOKUP(E211,VIP!$A$2:$O8425,8,FALSE)</f>
        <v>Si</v>
      </c>
      <c r="K211" s="98" t="str">
        <f>VLOOKUP(E211,VIP!$A$2:$O11999,6,0)</f>
        <v>NO</v>
      </c>
      <c r="L211" s="105" t="s">
        <v>2463</v>
      </c>
      <c r="M211" s="104" t="s">
        <v>2473</v>
      </c>
      <c r="N211" s="103" t="s">
        <v>2481</v>
      </c>
      <c r="O211" s="130" t="s">
        <v>2490</v>
      </c>
      <c r="P211" s="130"/>
      <c r="Q211" s="104" t="s">
        <v>2463</v>
      </c>
    </row>
    <row r="212" spans="1:17" s="86" customFormat="1" ht="17.399999999999999" x14ac:dyDescent="0.3">
      <c r="A212" s="130" t="str">
        <f>VLOOKUP(E212,'LISTADO ATM'!$A$2:$C$895,3,0)</f>
        <v>DISTRITO NACIONAL</v>
      </c>
      <c r="B212" s="110" t="s">
        <v>2604</v>
      </c>
      <c r="C212" s="102">
        <v>44228.726898148147</v>
      </c>
      <c r="D212" s="130" t="s">
        <v>2189</v>
      </c>
      <c r="E212" s="99">
        <v>113</v>
      </c>
      <c r="F212" s="84" t="str">
        <f>VLOOKUP(E212,VIP!$A$2:$O11591,2,0)</f>
        <v>DRBR113</v>
      </c>
      <c r="G212" s="98" t="str">
        <f>VLOOKUP(E212,'LISTADO ATM'!$A$2:$B$894,2,0)</f>
        <v xml:space="preserve">ATM Autoservicio Atalaya del Mar </v>
      </c>
      <c r="H212" s="98" t="str">
        <f>VLOOKUP(E212,VIP!$A$2:$O16511,7,FALSE)</f>
        <v>Si</v>
      </c>
      <c r="I212" s="98" t="str">
        <f>VLOOKUP(E212,VIP!$A$2:$O8476,8,FALSE)</f>
        <v>No</v>
      </c>
      <c r="J212" s="98" t="str">
        <f>VLOOKUP(E212,VIP!$A$2:$O8426,8,FALSE)</f>
        <v>No</v>
      </c>
      <c r="K212" s="98" t="str">
        <f>VLOOKUP(E212,VIP!$A$2:$O12000,6,0)</f>
        <v>NO</v>
      </c>
      <c r="L212" s="105" t="s">
        <v>2547</v>
      </c>
      <c r="M212" s="104" t="s">
        <v>2473</v>
      </c>
      <c r="N212" s="103" t="s">
        <v>2481</v>
      </c>
      <c r="O212" s="130" t="s">
        <v>2483</v>
      </c>
      <c r="P212" s="130"/>
      <c r="Q212" s="104" t="s">
        <v>2547</v>
      </c>
    </row>
    <row r="213" spans="1:17" s="86" customFormat="1" ht="17.399999999999999" x14ac:dyDescent="0.3">
      <c r="A213" s="130" t="str">
        <f>VLOOKUP(E213,'LISTADO ATM'!$A$2:$C$895,3,0)</f>
        <v>DISTRITO NACIONAL</v>
      </c>
      <c r="B213" s="110" t="s">
        <v>2605</v>
      </c>
      <c r="C213" s="102">
        <v>44228.728888888887</v>
      </c>
      <c r="D213" s="130" t="s">
        <v>2189</v>
      </c>
      <c r="E213" s="99">
        <v>490</v>
      </c>
      <c r="F213" s="84" t="str">
        <f>VLOOKUP(E213,VIP!$A$2:$O11592,2,0)</f>
        <v>DRBR490</v>
      </c>
      <c r="G213" s="98" t="str">
        <f>VLOOKUP(E213,'LISTADO ATM'!$A$2:$B$894,2,0)</f>
        <v xml:space="preserve">ATM Hospital Ney Arias Lora </v>
      </c>
      <c r="H213" s="98" t="str">
        <f>VLOOKUP(E213,VIP!$A$2:$O16512,7,FALSE)</f>
        <v>Si</v>
      </c>
      <c r="I213" s="98" t="str">
        <f>VLOOKUP(E213,VIP!$A$2:$O8477,8,FALSE)</f>
        <v>Si</v>
      </c>
      <c r="J213" s="98" t="str">
        <f>VLOOKUP(E213,VIP!$A$2:$O8427,8,FALSE)</f>
        <v>Si</v>
      </c>
      <c r="K213" s="98" t="str">
        <f>VLOOKUP(E213,VIP!$A$2:$O12001,6,0)</f>
        <v>NO</v>
      </c>
      <c r="L213" s="105" t="s">
        <v>2228</v>
      </c>
      <c r="M213" s="104" t="s">
        <v>2473</v>
      </c>
      <c r="N213" s="103" t="s">
        <v>2481</v>
      </c>
      <c r="O213" s="130" t="s">
        <v>2483</v>
      </c>
      <c r="P213" s="130"/>
      <c r="Q213" s="104" t="s">
        <v>2228</v>
      </c>
    </row>
    <row r="214" spans="1:17" s="86" customFormat="1" ht="17.399999999999999" x14ac:dyDescent="0.3">
      <c r="A214" s="130" t="str">
        <f>VLOOKUP(E214,'LISTADO ATM'!$A$2:$C$895,3,0)</f>
        <v>ESTE</v>
      </c>
      <c r="B214" s="110" t="s">
        <v>2606</v>
      </c>
      <c r="C214" s="102">
        <v>44228.729560185187</v>
      </c>
      <c r="D214" s="130" t="s">
        <v>2189</v>
      </c>
      <c r="E214" s="99">
        <v>111</v>
      </c>
      <c r="F214" s="84" t="str">
        <f>VLOOKUP(E214,VIP!$A$2:$O11593,2,0)</f>
        <v>DRBR111</v>
      </c>
      <c r="G214" s="98" t="str">
        <f>VLOOKUP(E214,'LISTADO ATM'!$A$2:$B$894,2,0)</f>
        <v xml:space="preserve">ATM Oficina San Pedro </v>
      </c>
      <c r="H214" s="98" t="str">
        <f>VLOOKUP(E214,VIP!$A$2:$O16513,7,FALSE)</f>
        <v>Si</v>
      </c>
      <c r="I214" s="98" t="str">
        <f>VLOOKUP(E214,VIP!$A$2:$O8478,8,FALSE)</f>
        <v>Si</v>
      </c>
      <c r="J214" s="98" t="str">
        <f>VLOOKUP(E214,VIP!$A$2:$O8428,8,FALSE)</f>
        <v>Si</v>
      </c>
      <c r="K214" s="98" t="str">
        <f>VLOOKUP(E214,VIP!$A$2:$O12002,6,0)</f>
        <v>SI</v>
      </c>
      <c r="L214" s="105" t="s">
        <v>2228</v>
      </c>
      <c r="M214" s="104" t="s">
        <v>2473</v>
      </c>
      <c r="N214" s="103" t="s">
        <v>2481</v>
      </c>
      <c r="O214" s="130" t="s">
        <v>2483</v>
      </c>
      <c r="P214" s="130"/>
      <c r="Q214" s="104" t="s">
        <v>2228</v>
      </c>
    </row>
    <row r="215" spans="1:17" s="86" customFormat="1" ht="17.399999999999999" x14ac:dyDescent="0.3">
      <c r="A215" s="130" t="str">
        <f>VLOOKUP(E215,'LISTADO ATM'!$A$2:$C$895,3,0)</f>
        <v>DISTRITO NACIONAL</v>
      </c>
      <c r="B215" s="110" t="s">
        <v>2607</v>
      </c>
      <c r="C215" s="102">
        <v>44228.729884259257</v>
      </c>
      <c r="D215" s="130" t="s">
        <v>2189</v>
      </c>
      <c r="E215" s="99">
        <v>57</v>
      </c>
      <c r="F215" s="84" t="str">
        <f>VLOOKUP(E215,VIP!$A$2:$O11594,2,0)</f>
        <v>DRBR057</v>
      </c>
      <c r="G215" s="98" t="str">
        <f>VLOOKUP(E215,'LISTADO ATM'!$A$2:$B$894,2,0)</f>
        <v xml:space="preserve">ATM Oficina Malecon Center </v>
      </c>
      <c r="H215" s="98" t="str">
        <f>VLOOKUP(E215,VIP!$A$2:$O16514,7,FALSE)</f>
        <v>Si</v>
      </c>
      <c r="I215" s="98" t="str">
        <f>VLOOKUP(E215,VIP!$A$2:$O8479,8,FALSE)</f>
        <v>Si</v>
      </c>
      <c r="J215" s="98" t="str">
        <f>VLOOKUP(E215,VIP!$A$2:$O8429,8,FALSE)</f>
        <v>Si</v>
      </c>
      <c r="K215" s="98" t="str">
        <f>VLOOKUP(E215,VIP!$A$2:$O12003,6,0)</f>
        <v>NO</v>
      </c>
      <c r="L215" s="105" t="s">
        <v>2228</v>
      </c>
      <c r="M215" s="104" t="s">
        <v>2473</v>
      </c>
      <c r="N215" s="103" t="s">
        <v>2481</v>
      </c>
      <c r="O215" s="130" t="s">
        <v>2483</v>
      </c>
      <c r="P215" s="130"/>
      <c r="Q215" s="104" t="s">
        <v>2228</v>
      </c>
    </row>
    <row r="216" spans="1:17" s="86" customFormat="1" ht="17.399999999999999" x14ac:dyDescent="0.3">
      <c r="A216" s="130" t="str">
        <f>VLOOKUP(E216,'LISTADO ATM'!$A$2:$C$895,3,0)</f>
        <v>DISTRITO NACIONAL</v>
      </c>
      <c r="B216" s="110" t="s">
        <v>2608</v>
      </c>
      <c r="C216" s="102">
        <v>44228.730150462965</v>
      </c>
      <c r="D216" s="130" t="s">
        <v>2189</v>
      </c>
      <c r="E216" s="99">
        <v>239</v>
      </c>
      <c r="F216" s="84" t="str">
        <f>VLOOKUP(E216,VIP!$A$2:$O11595,2,0)</f>
        <v>DRBR239</v>
      </c>
      <c r="G216" s="98" t="str">
        <f>VLOOKUP(E216,'LISTADO ATM'!$A$2:$B$894,2,0)</f>
        <v xml:space="preserve">ATM Autobanco Charles de Gaulle </v>
      </c>
      <c r="H216" s="98" t="str">
        <f>VLOOKUP(E216,VIP!$A$2:$O16515,7,FALSE)</f>
        <v>Si</v>
      </c>
      <c r="I216" s="98" t="str">
        <f>VLOOKUP(E216,VIP!$A$2:$O8480,8,FALSE)</f>
        <v>Si</v>
      </c>
      <c r="J216" s="98" t="str">
        <f>VLOOKUP(E216,VIP!$A$2:$O8430,8,FALSE)</f>
        <v>Si</v>
      </c>
      <c r="K216" s="98" t="str">
        <f>VLOOKUP(E216,VIP!$A$2:$O12004,6,0)</f>
        <v>SI</v>
      </c>
      <c r="L216" s="105" t="s">
        <v>2228</v>
      </c>
      <c r="M216" s="104" t="s">
        <v>2473</v>
      </c>
      <c r="N216" s="103" t="s">
        <v>2481</v>
      </c>
      <c r="O216" s="130" t="s">
        <v>2483</v>
      </c>
      <c r="P216" s="130"/>
      <c r="Q216" s="104" t="s">
        <v>2228</v>
      </c>
    </row>
    <row r="217" spans="1:17" s="86" customFormat="1" ht="17.399999999999999" x14ac:dyDescent="0.3">
      <c r="A217" s="130" t="str">
        <f>VLOOKUP(E217,'LISTADO ATM'!$A$2:$C$895,3,0)</f>
        <v>SUR</v>
      </c>
      <c r="B217" s="110" t="s">
        <v>2609</v>
      </c>
      <c r="C217" s="102">
        <v>44228.730497685188</v>
      </c>
      <c r="D217" s="130" t="s">
        <v>2189</v>
      </c>
      <c r="E217" s="99">
        <v>766</v>
      </c>
      <c r="F217" s="84" t="str">
        <f>VLOOKUP(E217,VIP!$A$2:$O11596,2,0)</f>
        <v>DRBR440</v>
      </c>
      <c r="G217" s="98" t="str">
        <f>VLOOKUP(E217,'LISTADO ATM'!$A$2:$B$894,2,0)</f>
        <v xml:space="preserve">ATM Oficina Azua II </v>
      </c>
      <c r="H217" s="98" t="str">
        <f>VLOOKUP(E217,VIP!$A$2:$O16516,7,FALSE)</f>
        <v>Si</v>
      </c>
      <c r="I217" s="98" t="str">
        <f>VLOOKUP(E217,VIP!$A$2:$O8481,8,FALSE)</f>
        <v>Si</v>
      </c>
      <c r="J217" s="98" t="str">
        <f>VLOOKUP(E217,VIP!$A$2:$O8431,8,FALSE)</f>
        <v>Si</v>
      </c>
      <c r="K217" s="98" t="str">
        <f>VLOOKUP(E217,VIP!$A$2:$O12005,6,0)</f>
        <v>SI</v>
      </c>
      <c r="L217" s="105" t="s">
        <v>2228</v>
      </c>
      <c r="M217" s="104" t="s">
        <v>2473</v>
      </c>
      <c r="N217" s="103" t="s">
        <v>2481</v>
      </c>
      <c r="O217" s="130" t="s">
        <v>2483</v>
      </c>
      <c r="P217" s="130"/>
      <c r="Q217" s="104" t="s">
        <v>2228</v>
      </c>
    </row>
    <row r="218" spans="1:17" s="86" customFormat="1" ht="17.399999999999999" x14ac:dyDescent="0.3">
      <c r="A218" s="130" t="str">
        <f>VLOOKUP(E218,'LISTADO ATM'!$A$2:$C$895,3,0)</f>
        <v>SUR</v>
      </c>
      <c r="B218" s="110" t="s">
        <v>2610</v>
      </c>
      <c r="C218" s="102">
        <v>44228.73101851852</v>
      </c>
      <c r="D218" s="130" t="s">
        <v>2189</v>
      </c>
      <c r="E218" s="99">
        <v>134</v>
      </c>
      <c r="F218" s="84" t="str">
        <f>VLOOKUP(E218,VIP!$A$2:$O11597,2,0)</f>
        <v>DRBR134</v>
      </c>
      <c r="G218" s="98" t="str">
        <f>VLOOKUP(E218,'LISTADO ATM'!$A$2:$B$894,2,0)</f>
        <v xml:space="preserve">ATM Oficina San José de Ocoa </v>
      </c>
      <c r="H218" s="98" t="str">
        <f>VLOOKUP(E218,VIP!$A$2:$O16517,7,FALSE)</f>
        <v>Si</v>
      </c>
      <c r="I218" s="98" t="str">
        <f>VLOOKUP(E218,VIP!$A$2:$O8482,8,FALSE)</f>
        <v>Si</v>
      </c>
      <c r="J218" s="98" t="str">
        <f>VLOOKUP(E218,VIP!$A$2:$O8432,8,FALSE)</f>
        <v>Si</v>
      </c>
      <c r="K218" s="98" t="str">
        <f>VLOOKUP(E218,VIP!$A$2:$O12006,6,0)</f>
        <v>SI</v>
      </c>
      <c r="L218" s="105" t="s">
        <v>2228</v>
      </c>
      <c r="M218" s="104" t="s">
        <v>2473</v>
      </c>
      <c r="N218" s="103" t="s">
        <v>2481</v>
      </c>
      <c r="O218" s="130" t="s">
        <v>2483</v>
      </c>
      <c r="P218" s="130"/>
      <c r="Q218" s="104" t="s">
        <v>2228</v>
      </c>
    </row>
    <row r="219" spans="1:17" s="86" customFormat="1" ht="17.399999999999999" x14ac:dyDescent="0.3">
      <c r="A219" s="130" t="str">
        <f>VLOOKUP(E219,'LISTADO ATM'!$A$2:$C$895,3,0)</f>
        <v>DISTRITO NACIONAL</v>
      </c>
      <c r="B219" s="110" t="s">
        <v>2611</v>
      </c>
      <c r="C219" s="102">
        <v>44228.733796296299</v>
      </c>
      <c r="D219" s="130" t="s">
        <v>2189</v>
      </c>
      <c r="E219" s="99">
        <v>952</v>
      </c>
      <c r="F219" s="84" t="str">
        <f>VLOOKUP(E219,VIP!$A$2:$O11598,2,0)</f>
        <v>DRBR16L</v>
      </c>
      <c r="G219" s="98" t="str">
        <f>VLOOKUP(E219,'LISTADO ATM'!$A$2:$B$894,2,0)</f>
        <v xml:space="preserve">ATM Alvarez Rivas </v>
      </c>
      <c r="H219" s="98" t="str">
        <f>VLOOKUP(E219,VIP!$A$2:$O16518,7,FALSE)</f>
        <v>Si</v>
      </c>
      <c r="I219" s="98" t="str">
        <f>VLOOKUP(E219,VIP!$A$2:$O8483,8,FALSE)</f>
        <v>Si</v>
      </c>
      <c r="J219" s="98" t="str">
        <f>VLOOKUP(E219,VIP!$A$2:$O8433,8,FALSE)</f>
        <v>Si</v>
      </c>
      <c r="K219" s="98" t="str">
        <f>VLOOKUP(E219,VIP!$A$2:$O12007,6,0)</f>
        <v>NO</v>
      </c>
      <c r="L219" s="105" t="s">
        <v>2228</v>
      </c>
      <c r="M219" s="104" t="s">
        <v>2473</v>
      </c>
      <c r="N219" s="103" t="s">
        <v>2481</v>
      </c>
      <c r="O219" s="130" t="s">
        <v>2483</v>
      </c>
      <c r="P219" s="130"/>
      <c r="Q219" s="104" t="s">
        <v>2228</v>
      </c>
    </row>
    <row r="220" spans="1:17" s="86" customFormat="1" ht="17.399999999999999" x14ac:dyDescent="0.3">
      <c r="A220" s="130" t="str">
        <f>VLOOKUP(E220,'LISTADO ATM'!$A$2:$C$895,3,0)</f>
        <v>NORTE</v>
      </c>
      <c r="B220" s="110" t="s">
        <v>2612</v>
      </c>
      <c r="C220" s="102">
        <v>44228.745567129627</v>
      </c>
      <c r="D220" s="130" t="s">
        <v>2190</v>
      </c>
      <c r="E220" s="99">
        <v>76</v>
      </c>
      <c r="F220" s="84" t="str">
        <f>VLOOKUP(E220,VIP!$A$2:$O11599,2,0)</f>
        <v>DRBR076</v>
      </c>
      <c r="G220" s="98" t="str">
        <f>VLOOKUP(E220,'LISTADO ATM'!$A$2:$B$894,2,0)</f>
        <v xml:space="preserve">ATM Casa Nelson (Puerto Plata) </v>
      </c>
      <c r="H220" s="98" t="str">
        <f>VLOOKUP(E220,VIP!$A$2:$O16519,7,FALSE)</f>
        <v>Si</v>
      </c>
      <c r="I220" s="98" t="str">
        <f>VLOOKUP(E220,VIP!$A$2:$O8484,8,FALSE)</f>
        <v>Si</v>
      </c>
      <c r="J220" s="98" t="str">
        <f>VLOOKUP(E220,VIP!$A$2:$O8434,8,FALSE)</f>
        <v>Si</v>
      </c>
      <c r="K220" s="98" t="str">
        <f>VLOOKUP(E220,VIP!$A$2:$O12008,6,0)</f>
        <v>NO</v>
      </c>
      <c r="L220" s="105" t="s">
        <v>2228</v>
      </c>
      <c r="M220" s="104" t="s">
        <v>2473</v>
      </c>
      <c r="N220" s="103" t="s">
        <v>2481</v>
      </c>
      <c r="O220" s="130" t="s">
        <v>2490</v>
      </c>
      <c r="P220" s="130"/>
      <c r="Q220" s="104" t="s">
        <v>2228</v>
      </c>
    </row>
    <row r="221" spans="1:17" s="86" customFormat="1" ht="17.399999999999999" x14ac:dyDescent="0.3">
      <c r="A221" s="130" t="str">
        <f>VLOOKUP(E221,'LISTADO ATM'!$A$2:$C$895,3,0)</f>
        <v>NORTE</v>
      </c>
      <c r="B221" s="110" t="s">
        <v>2613</v>
      </c>
      <c r="C221" s="102">
        <v>44228.746215277781</v>
      </c>
      <c r="D221" s="130" t="s">
        <v>2190</v>
      </c>
      <c r="E221" s="99">
        <v>94</v>
      </c>
      <c r="F221" s="84" t="str">
        <f>VLOOKUP(E221,VIP!$A$2:$O11600,2,0)</f>
        <v>DRBR094</v>
      </c>
      <c r="G221" s="98" t="str">
        <f>VLOOKUP(E221,'LISTADO ATM'!$A$2:$B$894,2,0)</f>
        <v xml:space="preserve">ATM Centro de Caja Porvenir (San Francisco) </v>
      </c>
      <c r="H221" s="98" t="str">
        <f>VLOOKUP(E221,VIP!$A$2:$O16520,7,FALSE)</f>
        <v>Si</v>
      </c>
      <c r="I221" s="98" t="str">
        <f>VLOOKUP(E221,VIP!$A$2:$O8485,8,FALSE)</f>
        <v>Si</v>
      </c>
      <c r="J221" s="98" t="str">
        <f>VLOOKUP(E221,VIP!$A$2:$O8435,8,FALSE)</f>
        <v>Si</v>
      </c>
      <c r="K221" s="98" t="str">
        <f>VLOOKUP(E221,VIP!$A$2:$O12009,6,0)</f>
        <v>NO</v>
      </c>
      <c r="L221" s="105" t="s">
        <v>2463</v>
      </c>
      <c r="M221" s="104" t="s">
        <v>2473</v>
      </c>
      <c r="N221" s="103" t="s">
        <v>2481</v>
      </c>
      <c r="O221" s="130" t="s">
        <v>2490</v>
      </c>
      <c r="P221" s="130"/>
      <c r="Q221" s="104" t="s">
        <v>2463</v>
      </c>
    </row>
    <row r="222" spans="1:17" s="86" customFormat="1" ht="17.399999999999999" x14ac:dyDescent="0.3">
      <c r="A222" s="130" t="str">
        <f>VLOOKUP(E222,'LISTADO ATM'!$A$2:$C$895,3,0)</f>
        <v>DISTRITO NACIONAL</v>
      </c>
      <c r="B222" s="110" t="s">
        <v>2614</v>
      </c>
      <c r="C222" s="102">
        <v>44228.749293981484</v>
      </c>
      <c r="D222" s="130" t="s">
        <v>2477</v>
      </c>
      <c r="E222" s="99">
        <v>540</v>
      </c>
      <c r="F222" s="84" t="str">
        <f>VLOOKUP(E222,VIP!$A$2:$O11601,2,0)</f>
        <v>DRBR540</v>
      </c>
      <c r="G222" s="98" t="str">
        <f>VLOOKUP(E222,'LISTADO ATM'!$A$2:$B$894,2,0)</f>
        <v xml:space="preserve">ATM Autoservicio Sambil I </v>
      </c>
      <c r="H222" s="98" t="str">
        <f>VLOOKUP(E222,VIP!$A$2:$O16521,7,FALSE)</f>
        <v>Si</v>
      </c>
      <c r="I222" s="98" t="str">
        <f>VLOOKUP(E222,VIP!$A$2:$O8486,8,FALSE)</f>
        <v>Si</v>
      </c>
      <c r="J222" s="98" t="str">
        <f>VLOOKUP(E222,VIP!$A$2:$O8436,8,FALSE)</f>
        <v>Si</v>
      </c>
      <c r="K222" s="98" t="str">
        <f>VLOOKUP(E222,VIP!$A$2:$O12010,6,0)</f>
        <v>NO</v>
      </c>
      <c r="L222" s="105" t="s">
        <v>2430</v>
      </c>
      <c r="M222" s="104" t="s">
        <v>2473</v>
      </c>
      <c r="N222" s="103" t="s">
        <v>2481</v>
      </c>
      <c r="O222" s="130" t="s">
        <v>2482</v>
      </c>
      <c r="P222" s="130"/>
      <c r="Q222" s="104" t="s">
        <v>2430</v>
      </c>
    </row>
    <row r="223" spans="1:17" s="86" customFormat="1" ht="17.399999999999999" x14ac:dyDescent="0.3">
      <c r="A223" s="130" t="str">
        <f>VLOOKUP(E223,'LISTADO ATM'!$A$2:$C$895,3,0)</f>
        <v>ESTE</v>
      </c>
      <c r="B223" s="110" t="s">
        <v>2615</v>
      </c>
      <c r="C223" s="102">
        <v>44228.776250000003</v>
      </c>
      <c r="D223" s="130" t="s">
        <v>2477</v>
      </c>
      <c r="E223" s="99">
        <v>963</v>
      </c>
      <c r="F223" s="84" t="str">
        <f>VLOOKUP(E223,VIP!$A$2:$O11602,2,0)</f>
        <v>DRBR963</v>
      </c>
      <c r="G223" s="98" t="str">
        <f>VLOOKUP(E223,'LISTADO ATM'!$A$2:$B$894,2,0)</f>
        <v xml:space="preserve">ATM Multiplaza La Romana </v>
      </c>
      <c r="H223" s="98" t="str">
        <f>VLOOKUP(E223,VIP!$A$2:$O16522,7,FALSE)</f>
        <v>Si</v>
      </c>
      <c r="I223" s="98" t="str">
        <f>VLOOKUP(E223,VIP!$A$2:$O8487,8,FALSE)</f>
        <v>Si</v>
      </c>
      <c r="J223" s="98" t="str">
        <f>VLOOKUP(E223,VIP!$A$2:$O8437,8,FALSE)</f>
        <v>Si</v>
      </c>
      <c r="K223" s="98" t="str">
        <f>VLOOKUP(E223,VIP!$A$2:$O12011,6,0)</f>
        <v>NO</v>
      </c>
      <c r="L223" s="105" t="s">
        <v>2430</v>
      </c>
      <c r="M223" s="104" t="s">
        <v>2473</v>
      </c>
      <c r="N223" s="103" t="s">
        <v>2481</v>
      </c>
      <c r="O223" s="130" t="s">
        <v>2482</v>
      </c>
      <c r="P223" s="130"/>
      <c r="Q223" s="104" t="s">
        <v>2430</v>
      </c>
    </row>
    <row r="224" spans="1:17" s="86" customFormat="1" ht="17.399999999999999" x14ac:dyDescent="0.3">
      <c r="A224" s="130" t="str">
        <f>VLOOKUP(E224,'LISTADO ATM'!$A$2:$C$895,3,0)</f>
        <v>DISTRITO NACIONAL</v>
      </c>
      <c r="B224" s="110" t="s">
        <v>2616</v>
      </c>
      <c r="C224" s="102">
        <v>44228.777615740742</v>
      </c>
      <c r="D224" s="130" t="s">
        <v>2477</v>
      </c>
      <c r="E224" s="99">
        <v>927</v>
      </c>
      <c r="F224" s="84" t="str">
        <f>VLOOKUP(E224,VIP!$A$2:$O11603,2,0)</f>
        <v>DRBR927</v>
      </c>
      <c r="G224" s="98" t="str">
        <f>VLOOKUP(E224,'LISTADO ATM'!$A$2:$B$894,2,0)</f>
        <v>ATM S/M Bravo La Esperilla</v>
      </c>
      <c r="H224" s="98" t="str">
        <f>VLOOKUP(E224,VIP!$A$2:$O16523,7,FALSE)</f>
        <v>Si</v>
      </c>
      <c r="I224" s="98" t="str">
        <f>VLOOKUP(E224,VIP!$A$2:$O8488,8,FALSE)</f>
        <v>Si</v>
      </c>
      <c r="J224" s="98" t="str">
        <f>VLOOKUP(E224,VIP!$A$2:$O8438,8,FALSE)</f>
        <v>Si</v>
      </c>
      <c r="K224" s="98" t="str">
        <f>VLOOKUP(E224,VIP!$A$2:$O12012,6,0)</f>
        <v>NO</v>
      </c>
      <c r="L224" s="105" t="s">
        <v>2430</v>
      </c>
      <c r="M224" s="104" t="s">
        <v>2473</v>
      </c>
      <c r="N224" s="103" t="s">
        <v>2481</v>
      </c>
      <c r="O224" s="130" t="s">
        <v>2482</v>
      </c>
      <c r="P224" s="130"/>
      <c r="Q224" s="104" t="s">
        <v>2430</v>
      </c>
    </row>
    <row r="225" spans="1:17" s="86" customFormat="1" ht="17.399999999999999" x14ac:dyDescent="0.3">
      <c r="A225" s="130" t="str">
        <f>VLOOKUP(E225,'LISTADO ATM'!$A$2:$C$895,3,0)</f>
        <v>SUR</v>
      </c>
      <c r="B225" s="110" t="s">
        <v>2617</v>
      </c>
      <c r="C225" s="102">
        <v>44228.778657407405</v>
      </c>
      <c r="D225" s="130" t="s">
        <v>2477</v>
      </c>
      <c r="E225" s="99">
        <v>592</v>
      </c>
      <c r="F225" s="84" t="str">
        <f>VLOOKUP(E225,VIP!$A$2:$O11604,2,0)</f>
        <v>DRBR081</v>
      </c>
      <c r="G225" s="98" t="str">
        <f>VLOOKUP(E225,'LISTADO ATM'!$A$2:$B$894,2,0)</f>
        <v xml:space="preserve">ATM Centro de Caja San Cristóbal I </v>
      </c>
      <c r="H225" s="98" t="str">
        <f>VLOOKUP(E225,VIP!$A$2:$O16524,7,FALSE)</f>
        <v>Si</v>
      </c>
      <c r="I225" s="98" t="str">
        <f>VLOOKUP(E225,VIP!$A$2:$O8489,8,FALSE)</f>
        <v>Si</v>
      </c>
      <c r="J225" s="98" t="str">
        <f>VLOOKUP(E225,VIP!$A$2:$O8439,8,FALSE)</f>
        <v>Si</v>
      </c>
      <c r="K225" s="98" t="str">
        <f>VLOOKUP(E225,VIP!$A$2:$O12013,6,0)</f>
        <v>SI</v>
      </c>
      <c r="L225" s="105" t="s">
        <v>2430</v>
      </c>
      <c r="M225" s="104" t="s">
        <v>2473</v>
      </c>
      <c r="N225" s="103" t="s">
        <v>2481</v>
      </c>
      <c r="O225" s="130" t="s">
        <v>2482</v>
      </c>
      <c r="P225" s="130"/>
      <c r="Q225" s="104" t="s">
        <v>2430</v>
      </c>
    </row>
    <row r="226" spans="1:17" s="86" customFormat="1" ht="17.399999999999999" x14ac:dyDescent="0.3">
      <c r="A226" s="130" t="str">
        <f>VLOOKUP(E226,'LISTADO ATM'!$A$2:$C$895,3,0)</f>
        <v>DISTRITO NACIONAL</v>
      </c>
      <c r="B226" s="110" t="s">
        <v>2618</v>
      </c>
      <c r="C226" s="102">
        <v>44228.785555555558</v>
      </c>
      <c r="D226" s="130" t="s">
        <v>2477</v>
      </c>
      <c r="E226" s="99">
        <v>931</v>
      </c>
      <c r="F226" s="84" t="str">
        <f>VLOOKUP(E226,VIP!$A$2:$O11605,2,0)</f>
        <v>DRBR24N</v>
      </c>
      <c r="G226" s="98" t="str">
        <f>VLOOKUP(E226,'LISTADO ATM'!$A$2:$B$894,2,0)</f>
        <v xml:space="preserve">ATM Autobanco Luperón I </v>
      </c>
      <c r="H226" s="98" t="str">
        <f>VLOOKUP(E226,VIP!$A$2:$O16525,7,FALSE)</f>
        <v>Si</v>
      </c>
      <c r="I226" s="98" t="str">
        <f>VLOOKUP(E226,VIP!$A$2:$O8490,8,FALSE)</f>
        <v>Si</v>
      </c>
      <c r="J226" s="98" t="str">
        <f>VLOOKUP(E226,VIP!$A$2:$O8440,8,FALSE)</f>
        <v>Si</v>
      </c>
      <c r="K226" s="98" t="str">
        <f>VLOOKUP(E226,VIP!$A$2:$O12014,6,0)</f>
        <v>NO</v>
      </c>
      <c r="L226" s="105" t="s">
        <v>2430</v>
      </c>
      <c r="M226" s="104" t="s">
        <v>2473</v>
      </c>
      <c r="N226" s="103" t="s">
        <v>2481</v>
      </c>
      <c r="O226" s="130" t="s">
        <v>2482</v>
      </c>
      <c r="P226" s="130"/>
      <c r="Q226" s="104" t="s">
        <v>2430</v>
      </c>
    </row>
    <row r="227" spans="1:17" s="86" customFormat="1" ht="17.399999999999999" x14ac:dyDescent="0.3">
      <c r="A227" s="130" t="str">
        <f>VLOOKUP(E227,'LISTADO ATM'!$A$2:$C$895,3,0)</f>
        <v>DISTRITO NACIONAL</v>
      </c>
      <c r="B227" s="110" t="s">
        <v>2619</v>
      </c>
      <c r="C227" s="102">
        <v>44228.78707175926</v>
      </c>
      <c r="D227" s="130" t="s">
        <v>2477</v>
      </c>
      <c r="E227" s="99">
        <v>994</v>
      </c>
      <c r="F227" s="84" t="str">
        <f>VLOOKUP(E227,VIP!$A$2:$O11606,2,0)</f>
        <v>DRBR994</v>
      </c>
      <c r="G227" s="98" t="str">
        <f>VLOOKUP(E227,'LISTADO ATM'!$A$2:$B$894,2,0)</f>
        <v>ATM Telemicro</v>
      </c>
      <c r="H227" s="98" t="str">
        <f>VLOOKUP(E227,VIP!$A$2:$O16526,7,FALSE)</f>
        <v>Si</v>
      </c>
      <c r="I227" s="98" t="str">
        <f>VLOOKUP(E227,VIP!$A$2:$O8491,8,FALSE)</f>
        <v>Si</v>
      </c>
      <c r="J227" s="98" t="str">
        <f>VLOOKUP(E227,VIP!$A$2:$O8441,8,FALSE)</f>
        <v>Si</v>
      </c>
      <c r="K227" s="98" t="str">
        <f>VLOOKUP(E227,VIP!$A$2:$O12015,6,0)</f>
        <v>NO</v>
      </c>
      <c r="L227" s="105" t="s">
        <v>2430</v>
      </c>
      <c r="M227" s="104" t="s">
        <v>2473</v>
      </c>
      <c r="N227" s="103" t="s">
        <v>2481</v>
      </c>
      <c r="O227" s="130" t="s">
        <v>2482</v>
      </c>
      <c r="P227" s="130"/>
      <c r="Q227" s="104" t="s">
        <v>2430</v>
      </c>
    </row>
    <row r="228" spans="1:17" s="86" customFormat="1" ht="17.399999999999999" x14ac:dyDescent="0.3">
      <c r="A228" s="130" t="str">
        <f>VLOOKUP(E228,'LISTADO ATM'!$A$2:$C$895,3,0)</f>
        <v>NORTE</v>
      </c>
      <c r="B228" s="110" t="s">
        <v>2620</v>
      </c>
      <c r="C228" s="102">
        <v>44228.787280092591</v>
      </c>
      <c r="D228" s="130" t="s">
        <v>2190</v>
      </c>
      <c r="E228" s="99">
        <v>292</v>
      </c>
      <c r="F228" s="84" t="str">
        <f>VLOOKUP(E228,VIP!$A$2:$O11607,2,0)</f>
        <v>DRBR292</v>
      </c>
      <c r="G228" s="98" t="str">
        <f>VLOOKUP(E228,'LISTADO ATM'!$A$2:$B$894,2,0)</f>
        <v xml:space="preserve">ATM UNP Castañuelas (Montecristi) </v>
      </c>
      <c r="H228" s="98" t="str">
        <f>VLOOKUP(E228,VIP!$A$2:$O16527,7,FALSE)</f>
        <v>Si</v>
      </c>
      <c r="I228" s="98" t="str">
        <f>VLOOKUP(E228,VIP!$A$2:$O8492,8,FALSE)</f>
        <v>Si</v>
      </c>
      <c r="J228" s="98" t="str">
        <f>VLOOKUP(E228,VIP!$A$2:$O8442,8,FALSE)</f>
        <v>Si</v>
      </c>
      <c r="K228" s="98" t="str">
        <f>VLOOKUP(E228,VIP!$A$2:$O12016,6,0)</f>
        <v>NO</v>
      </c>
      <c r="L228" s="105" t="s">
        <v>2228</v>
      </c>
      <c r="M228" s="104" t="s">
        <v>2473</v>
      </c>
      <c r="N228" s="103" t="s">
        <v>2481</v>
      </c>
      <c r="O228" s="130" t="s">
        <v>2490</v>
      </c>
      <c r="P228" s="130"/>
      <c r="Q228" s="104" t="s">
        <v>2228</v>
      </c>
    </row>
    <row r="229" spans="1:17" s="86" customFormat="1" ht="17.399999999999999" x14ac:dyDescent="0.3">
      <c r="A229" s="130" t="str">
        <f>VLOOKUP(E229,'LISTADO ATM'!$A$2:$C$895,3,0)</f>
        <v>DISTRITO NACIONAL</v>
      </c>
      <c r="B229" s="110" t="s">
        <v>2621</v>
      </c>
      <c r="C229" s="102">
        <v>44228.787858796299</v>
      </c>
      <c r="D229" s="130" t="s">
        <v>2189</v>
      </c>
      <c r="E229" s="99">
        <v>961</v>
      </c>
      <c r="F229" s="84" t="str">
        <f>VLOOKUP(E229,VIP!$A$2:$O11608,2,0)</f>
        <v>DRBR03H</v>
      </c>
      <c r="G229" s="98" t="str">
        <f>VLOOKUP(E229,'LISTADO ATM'!$A$2:$B$894,2,0)</f>
        <v xml:space="preserve">ATM Listín Diario </v>
      </c>
      <c r="H229" s="98" t="str">
        <f>VLOOKUP(E229,VIP!$A$2:$O16528,7,FALSE)</f>
        <v>Si</v>
      </c>
      <c r="I229" s="98" t="str">
        <f>VLOOKUP(E229,VIP!$A$2:$O8493,8,FALSE)</f>
        <v>Si</v>
      </c>
      <c r="J229" s="98" t="str">
        <f>VLOOKUP(E229,VIP!$A$2:$O8443,8,FALSE)</f>
        <v>Si</v>
      </c>
      <c r="K229" s="98" t="str">
        <f>VLOOKUP(E229,VIP!$A$2:$O12017,6,0)</f>
        <v>NO</v>
      </c>
      <c r="L229" s="105" t="s">
        <v>2254</v>
      </c>
      <c r="M229" s="104" t="s">
        <v>2473</v>
      </c>
      <c r="N229" s="103" t="s">
        <v>2481</v>
      </c>
      <c r="O229" s="130" t="s">
        <v>2483</v>
      </c>
      <c r="P229" s="130"/>
      <c r="Q229" s="104" t="s">
        <v>2254</v>
      </c>
    </row>
    <row r="230" spans="1:17" s="86" customFormat="1" ht="17.399999999999999" x14ac:dyDescent="0.3">
      <c r="A230" s="130" t="str">
        <f>VLOOKUP(E230,'LISTADO ATM'!$A$2:$C$895,3,0)</f>
        <v>NORTE</v>
      </c>
      <c r="B230" s="110" t="s">
        <v>2622</v>
      </c>
      <c r="C230" s="102">
        <v>44228.797233796293</v>
      </c>
      <c r="D230" s="130" t="s">
        <v>2494</v>
      </c>
      <c r="E230" s="99">
        <v>304</v>
      </c>
      <c r="F230" s="84" t="str">
        <f>VLOOKUP(E230,VIP!$A$2:$O11609,2,0)</f>
        <v>DRBR304</v>
      </c>
      <c r="G230" s="98" t="str">
        <f>VLOOKUP(E230,'LISTADO ATM'!$A$2:$B$894,2,0)</f>
        <v xml:space="preserve">ATM Multicentro La Sirena Estrella Sadhala </v>
      </c>
      <c r="H230" s="98" t="str">
        <f>VLOOKUP(E230,VIP!$A$2:$O16529,7,FALSE)</f>
        <v>Si</v>
      </c>
      <c r="I230" s="98" t="str">
        <f>VLOOKUP(E230,VIP!$A$2:$O8494,8,FALSE)</f>
        <v>Si</v>
      </c>
      <c r="J230" s="98" t="str">
        <f>VLOOKUP(E230,VIP!$A$2:$O8444,8,FALSE)</f>
        <v>Si</v>
      </c>
      <c r="K230" s="98" t="str">
        <f>VLOOKUP(E230,VIP!$A$2:$O12018,6,0)</f>
        <v>NO</v>
      </c>
      <c r="L230" s="105" t="s">
        <v>2430</v>
      </c>
      <c r="M230" s="104" t="s">
        <v>2473</v>
      </c>
      <c r="N230" s="103" t="s">
        <v>2481</v>
      </c>
      <c r="O230" s="130" t="s">
        <v>2623</v>
      </c>
      <c r="P230" s="130"/>
      <c r="Q230" s="104" t="s">
        <v>2430</v>
      </c>
    </row>
    <row r="231" spans="1:17" s="86" customFormat="1" ht="17.399999999999999" x14ac:dyDescent="0.3">
      <c r="A231" s="130" t="str">
        <f>VLOOKUP(E231,'LISTADO ATM'!$A$2:$C$895,3,0)</f>
        <v>DISTRITO NACIONAL</v>
      </c>
      <c r="B231" s="110" t="s">
        <v>2624</v>
      </c>
      <c r="C231" s="102">
        <v>44228.799907407411</v>
      </c>
      <c r="D231" s="130" t="s">
        <v>2494</v>
      </c>
      <c r="E231" s="99">
        <v>231</v>
      </c>
      <c r="F231" s="84" t="str">
        <f>VLOOKUP(E231,VIP!$A$2:$O11610,2,0)</f>
        <v>DRBR231</v>
      </c>
      <c r="G231" s="98" t="str">
        <f>VLOOKUP(E231,'LISTADO ATM'!$A$2:$B$894,2,0)</f>
        <v xml:space="preserve">ATM Oficina Zona Oriental </v>
      </c>
      <c r="H231" s="98" t="str">
        <f>VLOOKUP(E231,VIP!$A$2:$O16530,7,FALSE)</f>
        <v>Si</v>
      </c>
      <c r="I231" s="98" t="str">
        <f>VLOOKUP(E231,VIP!$A$2:$O8495,8,FALSE)</f>
        <v>Si</v>
      </c>
      <c r="J231" s="98" t="str">
        <f>VLOOKUP(E231,VIP!$A$2:$O8445,8,FALSE)</f>
        <v>Si</v>
      </c>
      <c r="K231" s="98" t="str">
        <f>VLOOKUP(E231,VIP!$A$2:$O12019,6,0)</f>
        <v>SI</v>
      </c>
      <c r="L231" s="105" t="s">
        <v>2430</v>
      </c>
      <c r="M231" s="104" t="s">
        <v>2473</v>
      </c>
      <c r="N231" s="103" t="s">
        <v>2481</v>
      </c>
      <c r="O231" s="130" t="s">
        <v>2623</v>
      </c>
      <c r="P231" s="130"/>
      <c r="Q231" s="104" t="s">
        <v>2430</v>
      </c>
    </row>
    <row r="232" spans="1:17" s="86" customFormat="1" ht="17.399999999999999" x14ac:dyDescent="0.3">
      <c r="A232" s="130" t="str">
        <f>VLOOKUP(E232,'LISTADO ATM'!$A$2:$C$895,3,0)</f>
        <v>NORTE</v>
      </c>
      <c r="B232" s="110" t="s">
        <v>2625</v>
      </c>
      <c r="C232" s="102">
        <v>44228.80201388889</v>
      </c>
      <c r="D232" s="130" t="s">
        <v>2498</v>
      </c>
      <c r="E232" s="99">
        <v>643</v>
      </c>
      <c r="F232" s="84" t="str">
        <f>VLOOKUP(E232,VIP!$A$2:$O11611,2,0)</f>
        <v>DRBR127</v>
      </c>
      <c r="G232" s="98" t="str">
        <f>VLOOKUP(E232,'LISTADO ATM'!$A$2:$B$894,2,0)</f>
        <v xml:space="preserve">ATM Oficina Valerio </v>
      </c>
      <c r="H232" s="98" t="str">
        <f>VLOOKUP(E232,VIP!$A$2:$O16531,7,FALSE)</f>
        <v>Si</v>
      </c>
      <c r="I232" s="98" t="str">
        <f>VLOOKUP(E232,VIP!$A$2:$O8496,8,FALSE)</f>
        <v>No</v>
      </c>
      <c r="J232" s="98" t="str">
        <f>VLOOKUP(E232,VIP!$A$2:$O8446,8,FALSE)</f>
        <v>No</v>
      </c>
      <c r="K232" s="98" t="str">
        <f>VLOOKUP(E232,VIP!$A$2:$O12020,6,0)</f>
        <v>NO</v>
      </c>
      <c r="L232" s="105" t="s">
        <v>2430</v>
      </c>
      <c r="M232" s="104" t="s">
        <v>2473</v>
      </c>
      <c r="N232" s="103" t="s">
        <v>2481</v>
      </c>
      <c r="O232" s="130" t="s">
        <v>2499</v>
      </c>
      <c r="P232" s="130"/>
      <c r="Q232" s="104" t="s">
        <v>2430</v>
      </c>
    </row>
    <row r="233" spans="1:17" s="86" customFormat="1" ht="17.399999999999999" x14ac:dyDescent="0.3">
      <c r="A233" s="130" t="str">
        <f>VLOOKUP(E233,'LISTADO ATM'!$A$2:$C$895,3,0)</f>
        <v>SUR</v>
      </c>
      <c r="B233" s="110" t="s">
        <v>2626</v>
      </c>
      <c r="C233" s="102">
        <v>44228.803506944445</v>
      </c>
      <c r="D233" s="130" t="s">
        <v>2477</v>
      </c>
      <c r="E233" s="99">
        <v>783</v>
      </c>
      <c r="F233" s="84" t="str">
        <f>VLOOKUP(E233,VIP!$A$2:$O11612,2,0)</f>
        <v>DRBR303</v>
      </c>
      <c r="G233" s="98" t="str">
        <f>VLOOKUP(E233,'LISTADO ATM'!$A$2:$B$894,2,0)</f>
        <v xml:space="preserve">ATM Autobanco Alfa y Omega (Barahona) </v>
      </c>
      <c r="H233" s="98" t="str">
        <f>VLOOKUP(E233,VIP!$A$2:$O16532,7,FALSE)</f>
        <v>Si</v>
      </c>
      <c r="I233" s="98" t="str">
        <f>VLOOKUP(E233,VIP!$A$2:$O8497,8,FALSE)</f>
        <v>Si</v>
      </c>
      <c r="J233" s="98" t="str">
        <f>VLOOKUP(E233,VIP!$A$2:$O8447,8,FALSE)</f>
        <v>Si</v>
      </c>
      <c r="K233" s="98" t="str">
        <f>VLOOKUP(E233,VIP!$A$2:$O12021,6,0)</f>
        <v>NO</v>
      </c>
      <c r="L233" s="105" t="s">
        <v>2430</v>
      </c>
      <c r="M233" s="104" t="s">
        <v>2473</v>
      </c>
      <c r="N233" s="103" t="s">
        <v>2481</v>
      </c>
      <c r="O233" s="130" t="s">
        <v>2482</v>
      </c>
      <c r="P233" s="130"/>
      <c r="Q233" s="104" t="s">
        <v>2430</v>
      </c>
    </row>
    <row r="234" spans="1:17" s="86" customFormat="1" ht="17.399999999999999" x14ac:dyDescent="0.3">
      <c r="A234" s="130" t="str">
        <f>VLOOKUP(E234,'LISTADO ATM'!$A$2:$C$895,3,0)</f>
        <v>NORTE</v>
      </c>
      <c r="B234" s="110" t="s">
        <v>2627</v>
      </c>
      <c r="C234" s="102">
        <v>44228.805625000001</v>
      </c>
      <c r="D234" s="130" t="s">
        <v>2494</v>
      </c>
      <c r="E234" s="99">
        <v>746</v>
      </c>
      <c r="F234" s="84" t="str">
        <f>VLOOKUP(E234,VIP!$A$2:$O11613,2,0)</f>
        <v>DRBR156</v>
      </c>
      <c r="G234" s="98" t="str">
        <f>VLOOKUP(E234,'LISTADO ATM'!$A$2:$B$894,2,0)</f>
        <v xml:space="preserve">ATM Oficina Las Terrenas </v>
      </c>
      <c r="H234" s="98" t="str">
        <f>VLOOKUP(E234,VIP!$A$2:$O16533,7,FALSE)</f>
        <v>Si</v>
      </c>
      <c r="I234" s="98" t="str">
        <f>VLOOKUP(E234,VIP!$A$2:$O8498,8,FALSE)</f>
        <v>Si</v>
      </c>
      <c r="J234" s="98" t="str">
        <f>VLOOKUP(E234,VIP!$A$2:$O8448,8,FALSE)</f>
        <v>Si</v>
      </c>
      <c r="K234" s="98" t="str">
        <f>VLOOKUP(E234,VIP!$A$2:$O12022,6,0)</f>
        <v>SI</v>
      </c>
      <c r="L234" s="105" t="s">
        <v>2430</v>
      </c>
      <c r="M234" s="104" t="s">
        <v>2473</v>
      </c>
      <c r="N234" s="103" t="s">
        <v>2481</v>
      </c>
      <c r="O234" s="130" t="s">
        <v>2623</v>
      </c>
      <c r="P234" s="130"/>
      <c r="Q234" s="104" t="s">
        <v>2430</v>
      </c>
    </row>
    <row r="235" spans="1:17" s="86" customFormat="1" ht="17.399999999999999" x14ac:dyDescent="0.3">
      <c r="A235" s="130" t="str">
        <f>VLOOKUP(E235,'LISTADO ATM'!$A$2:$C$895,3,0)</f>
        <v>DISTRITO NACIONAL</v>
      </c>
      <c r="B235" s="110" t="s">
        <v>2628</v>
      </c>
      <c r="C235" s="102">
        <v>44228.80672453704</v>
      </c>
      <c r="D235" s="130" t="s">
        <v>2477</v>
      </c>
      <c r="E235" s="99">
        <v>955</v>
      </c>
      <c r="F235" s="84" t="str">
        <f>VLOOKUP(E235,VIP!$A$2:$O11614,2,0)</f>
        <v>DRBR955</v>
      </c>
      <c r="G235" s="98" t="str">
        <f>VLOOKUP(E235,'LISTADO ATM'!$A$2:$B$894,2,0)</f>
        <v xml:space="preserve">ATM Oficina Americana Independencia II </v>
      </c>
      <c r="H235" s="98" t="str">
        <f>VLOOKUP(E235,VIP!$A$2:$O16534,7,FALSE)</f>
        <v>Si</v>
      </c>
      <c r="I235" s="98" t="str">
        <f>VLOOKUP(E235,VIP!$A$2:$O8499,8,FALSE)</f>
        <v>Si</v>
      </c>
      <c r="J235" s="98" t="str">
        <f>VLOOKUP(E235,VIP!$A$2:$O8449,8,FALSE)</f>
        <v>Si</v>
      </c>
      <c r="K235" s="98" t="str">
        <f>VLOOKUP(E235,VIP!$A$2:$O12023,6,0)</f>
        <v>NO</v>
      </c>
      <c r="L235" s="105" t="s">
        <v>2430</v>
      </c>
      <c r="M235" s="104" t="s">
        <v>2473</v>
      </c>
      <c r="N235" s="103" t="s">
        <v>2481</v>
      </c>
      <c r="O235" s="130" t="s">
        <v>2482</v>
      </c>
      <c r="P235" s="130"/>
      <c r="Q235" s="104" t="s">
        <v>2430</v>
      </c>
    </row>
    <row r="236" spans="1:17" s="86" customFormat="1" ht="17.399999999999999" x14ac:dyDescent="0.3">
      <c r="A236" s="130" t="str">
        <f>VLOOKUP(E236,'LISTADO ATM'!$A$2:$C$895,3,0)</f>
        <v>NORTE</v>
      </c>
      <c r="B236" s="110" t="s">
        <v>2629</v>
      </c>
      <c r="C236" s="102">
        <v>44228.809282407405</v>
      </c>
      <c r="D236" s="130" t="s">
        <v>2498</v>
      </c>
      <c r="E236" s="99">
        <v>605</v>
      </c>
      <c r="F236" s="84" t="str">
        <f>VLOOKUP(E236,VIP!$A$2:$O11615,2,0)</f>
        <v>DRBR141</v>
      </c>
      <c r="G236" s="98" t="str">
        <f>VLOOKUP(E236,'LISTADO ATM'!$A$2:$B$894,2,0)</f>
        <v xml:space="preserve">ATM Oficina Bonao I </v>
      </c>
      <c r="H236" s="98" t="str">
        <f>VLOOKUP(E236,VIP!$A$2:$O16535,7,FALSE)</f>
        <v>Si</v>
      </c>
      <c r="I236" s="98" t="str">
        <f>VLOOKUP(E236,VIP!$A$2:$O8500,8,FALSE)</f>
        <v>Si</v>
      </c>
      <c r="J236" s="98" t="str">
        <f>VLOOKUP(E236,VIP!$A$2:$O8450,8,FALSE)</f>
        <v>Si</v>
      </c>
      <c r="K236" s="98" t="str">
        <f>VLOOKUP(E236,VIP!$A$2:$O12024,6,0)</f>
        <v>SI</v>
      </c>
      <c r="L236" s="105" t="s">
        <v>2430</v>
      </c>
      <c r="M236" s="104" t="s">
        <v>2473</v>
      </c>
      <c r="N236" s="103" t="s">
        <v>2481</v>
      </c>
      <c r="O236" s="130" t="s">
        <v>2499</v>
      </c>
      <c r="P236" s="130"/>
      <c r="Q236" s="104" t="s">
        <v>2430</v>
      </c>
    </row>
    <row r="237" spans="1:17" s="86" customFormat="1" ht="17.399999999999999" x14ac:dyDescent="0.3">
      <c r="A237" s="130" t="str">
        <f>VLOOKUP(E237,'LISTADO ATM'!$A$2:$C$895,3,0)</f>
        <v>SUR</v>
      </c>
      <c r="B237" s="110" t="s">
        <v>2630</v>
      </c>
      <c r="C237" s="102">
        <v>44228.81490740741</v>
      </c>
      <c r="D237" s="130" t="s">
        <v>2477</v>
      </c>
      <c r="E237" s="99">
        <v>356</v>
      </c>
      <c r="F237" s="84" t="str">
        <f>VLOOKUP(E237,VIP!$A$2:$O11616,2,0)</f>
        <v>DRBR356</v>
      </c>
      <c r="G237" s="98" t="str">
        <f>VLOOKUP(E237,'LISTADO ATM'!$A$2:$B$894,2,0)</f>
        <v xml:space="preserve">ATM Estación Sigma (San Cristóbal) </v>
      </c>
      <c r="H237" s="98" t="str">
        <f>VLOOKUP(E237,VIP!$A$2:$O16536,7,FALSE)</f>
        <v>Si</v>
      </c>
      <c r="I237" s="98" t="str">
        <f>VLOOKUP(E237,VIP!$A$2:$O8501,8,FALSE)</f>
        <v>Si</v>
      </c>
      <c r="J237" s="98" t="str">
        <f>VLOOKUP(E237,VIP!$A$2:$O8451,8,FALSE)</f>
        <v>Si</v>
      </c>
      <c r="K237" s="98" t="str">
        <f>VLOOKUP(E237,VIP!$A$2:$O12025,6,0)</f>
        <v>NO</v>
      </c>
      <c r="L237" s="105" t="s">
        <v>2466</v>
      </c>
      <c r="M237" s="104" t="s">
        <v>2473</v>
      </c>
      <c r="N237" s="103" t="s">
        <v>2481</v>
      </c>
      <c r="O237" s="130" t="s">
        <v>2482</v>
      </c>
      <c r="P237" s="130"/>
      <c r="Q237" s="104" t="s">
        <v>2466</v>
      </c>
    </row>
    <row r="238" spans="1:17" s="86" customFormat="1" ht="17.399999999999999" x14ac:dyDescent="0.3">
      <c r="A238" s="130" t="str">
        <f>VLOOKUP(E238,'LISTADO ATM'!$A$2:$C$895,3,0)</f>
        <v>DISTRITO NACIONAL</v>
      </c>
      <c r="B238" s="110" t="s">
        <v>2631</v>
      </c>
      <c r="C238" s="102">
        <v>44228.815532407411</v>
      </c>
      <c r="D238" s="130" t="s">
        <v>2189</v>
      </c>
      <c r="E238" s="99">
        <v>476</v>
      </c>
      <c r="F238" s="84" t="str">
        <f>VLOOKUP(E238,VIP!$A$2:$O11617,2,0)</f>
        <v>DRBR476</v>
      </c>
      <c r="G238" s="98" t="str">
        <f>VLOOKUP(E238,'LISTADO ATM'!$A$2:$B$894,2,0)</f>
        <v xml:space="preserve">ATM Multicentro La Sirena Las Caobas </v>
      </c>
      <c r="H238" s="98" t="str">
        <f>VLOOKUP(E238,VIP!$A$2:$O16537,7,FALSE)</f>
        <v>Si</v>
      </c>
      <c r="I238" s="98" t="str">
        <f>VLOOKUP(E238,VIP!$A$2:$O8502,8,FALSE)</f>
        <v>Si</v>
      </c>
      <c r="J238" s="98" t="str">
        <f>VLOOKUP(E238,VIP!$A$2:$O8452,8,FALSE)</f>
        <v>Si</v>
      </c>
      <c r="K238" s="98" t="str">
        <f>VLOOKUP(E238,VIP!$A$2:$O12026,6,0)</f>
        <v>SI</v>
      </c>
      <c r="L238" s="105" t="s">
        <v>2228</v>
      </c>
      <c r="M238" s="104" t="s">
        <v>2473</v>
      </c>
      <c r="N238" s="103" t="s">
        <v>2481</v>
      </c>
      <c r="O238" s="130" t="s">
        <v>2483</v>
      </c>
      <c r="P238" s="130"/>
      <c r="Q238" s="104" t="s">
        <v>2228</v>
      </c>
    </row>
    <row r="239" spans="1:17" s="86" customFormat="1" ht="17.399999999999999" x14ac:dyDescent="0.3">
      <c r="A239" s="130" t="str">
        <f>VLOOKUP(E239,'LISTADO ATM'!$A$2:$C$895,3,0)</f>
        <v>DISTRITO NACIONAL</v>
      </c>
      <c r="B239" s="110" t="s">
        <v>2632</v>
      </c>
      <c r="C239" s="102">
        <v>44228.816284722219</v>
      </c>
      <c r="D239" s="130" t="s">
        <v>2477</v>
      </c>
      <c r="E239" s="99">
        <v>32</v>
      </c>
      <c r="F239" s="84" t="str">
        <f>VLOOKUP(E239,VIP!$A$2:$O11618,2,0)</f>
        <v>DRBR032</v>
      </c>
      <c r="G239" s="98" t="str">
        <f>VLOOKUP(E239,'LISTADO ATM'!$A$2:$B$894,2,0)</f>
        <v xml:space="preserve">ATM Oficina San Martín II </v>
      </c>
      <c r="H239" s="98" t="str">
        <f>VLOOKUP(E239,VIP!$A$2:$O16538,7,FALSE)</f>
        <v>Si</v>
      </c>
      <c r="I239" s="98" t="str">
        <f>VLOOKUP(E239,VIP!$A$2:$O8503,8,FALSE)</f>
        <v>Si</v>
      </c>
      <c r="J239" s="98" t="str">
        <f>VLOOKUP(E239,VIP!$A$2:$O8453,8,FALSE)</f>
        <v>Si</v>
      </c>
      <c r="K239" s="98" t="str">
        <f>VLOOKUP(E239,VIP!$A$2:$O12027,6,0)</f>
        <v>NO</v>
      </c>
      <c r="L239" s="105" t="s">
        <v>2430</v>
      </c>
      <c r="M239" s="104" t="s">
        <v>2473</v>
      </c>
      <c r="N239" s="103" t="s">
        <v>2481</v>
      </c>
      <c r="O239" s="130" t="s">
        <v>2482</v>
      </c>
      <c r="P239" s="130"/>
      <c r="Q239" s="104" t="s">
        <v>2430</v>
      </c>
    </row>
    <row r="240" spans="1:17" s="86" customFormat="1" ht="17.399999999999999" x14ac:dyDescent="0.3">
      <c r="A240" s="130" t="str">
        <f>VLOOKUP(E240,'LISTADO ATM'!$A$2:$C$895,3,0)</f>
        <v>DISTRITO NACIONAL</v>
      </c>
      <c r="B240" s="110" t="s">
        <v>2633</v>
      </c>
      <c r="C240" s="102">
        <v>44228.816921296297</v>
      </c>
      <c r="D240" s="130" t="s">
        <v>2189</v>
      </c>
      <c r="E240" s="99">
        <v>485</v>
      </c>
      <c r="F240" s="84" t="str">
        <f>VLOOKUP(E240,VIP!$A$2:$O11619,2,0)</f>
        <v>DRBR485</v>
      </c>
      <c r="G240" s="98" t="str">
        <f>VLOOKUP(E240,'LISTADO ATM'!$A$2:$B$894,2,0)</f>
        <v xml:space="preserve">ATM CEDIMAT </v>
      </c>
      <c r="H240" s="98" t="str">
        <f>VLOOKUP(E240,VIP!$A$2:$O16539,7,FALSE)</f>
        <v>Si</v>
      </c>
      <c r="I240" s="98" t="str">
        <f>VLOOKUP(E240,VIP!$A$2:$O8504,8,FALSE)</f>
        <v>Si</v>
      </c>
      <c r="J240" s="98" t="str">
        <f>VLOOKUP(E240,VIP!$A$2:$O8454,8,FALSE)</f>
        <v>Si</v>
      </c>
      <c r="K240" s="98" t="str">
        <f>VLOOKUP(E240,VIP!$A$2:$O12028,6,0)</f>
        <v>NO</v>
      </c>
      <c r="L240" s="105" t="s">
        <v>2228</v>
      </c>
      <c r="M240" s="104" t="s">
        <v>2473</v>
      </c>
      <c r="N240" s="103" t="s">
        <v>2481</v>
      </c>
      <c r="O240" s="130" t="s">
        <v>2483</v>
      </c>
      <c r="P240" s="130"/>
      <c r="Q240" s="104" t="s">
        <v>2228</v>
      </c>
    </row>
    <row r="241" spans="1:17" s="86" customFormat="1" ht="17.399999999999999" x14ac:dyDescent="0.3">
      <c r="A241" s="130" t="str">
        <f>VLOOKUP(E241,'LISTADO ATM'!$A$2:$C$895,3,0)</f>
        <v>DISTRITO NACIONAL</v>
      </c>
      <c r="B241" s="110" t="s">
        <v>2634</v>
      </c>
      <c r="C241" s="102">
        <v>44228.817615740743</v>
      </c>
      <c r="D241" s="130" t="s">
        <v>2189</v>
      </c>
      <c r="E241" s="99">
        <v>522</v>
      </c>
      <c r="F241" s="84" t="str">
        <f>VLOOKUP(E241,VIP!$A$2:$O11620,2,0)</f>
        <v>DRBR522</v>
      </c>
      <c r="G241" s="98" t="str">
        <f>VLOOKUP(E241,'LISTADO ATM'!$A$2:$B$894,2,0)</f>
        <v xml:space="preserve">ATM Oficina Galería 360 </v>
      </c>
      <c r="H241" s="98" t="str">
        <f>VLOOKUP(E241,VIP!$A$2:$O16540,7,FALSE)</f>
        <v>Si</v>
      </c>
      <c r="I241" s="98" t="str">
        <f>VLOOKUP(E241,VIP!$A$2:$O8505,8,FALSE)</f>
        <v>Si</v>
      </c>
      <c r="J241" s="98" t="str">
        <f>VLOOKUP(E241,VIP!$A$2:$O8455,8,FALSE)</f>
        <v>Si</v>
      </c>
      <c r="K241" s="98" t="str">
        <f>VLOOKUP(E241,VIP!$A$2:$O12029,6,0)</f>
        <v>SI</v>
      </c>
      <c r="L241" s="105" t="s">
        <v>2228</v>
      </c>
      <c r="M241" s="104" t="s">
        <v>2473</v>
      </c>
      <c r="N241" s="103" t="s">
        <v>2481</v>
      </c>
      <c r="O241" s="130" t="s">
        <v>2483</v>
      </c>
      <c r="P241" s="130"/>
      <c r="Q241" s="104" t="s">
        <v>2228</v>
      </c>
    </row>
    <row r="242" spans="1:17" s="86" customFormat="1" ht="17.399999999999999" x14ac:dyDescent="0.3">
      <c r="A242" s="130" t="str">
        <f>VLOOKUP(E242,'LISTADO ATM'!$A$2:$C$895,3,0)</f>
        <v>NORTE</v>
      </c>
      <c r="B242" s="110" t="s">
        <v>2635</v>
      </c>
      <c r="C242" s="102">
        <v>44228.817870370367</v>
      </c>
      <c r="D242" s="130" t="s">
        <v>2498</v>
      </c>
      <c r="E242" s="99">
        <v>283</v>
      </c>
      <c r="F242" s="84" t="str">
        <f>VLOOKUP(E242,VIP!$A$2:$O11621,2,0)</f>
        <v>DRBR283</v>
      </c>
      <c r="G242" s="98" t="str">
        <f>VLOOKUP(E242,'LISTADO ATM'!$A$2:$B$894,2,0)</f>
        <v xml:space="preserve">ATM Oficina Nibaje </v>
      </c>
      <c r="H242" s="98" t="str">
        <f>VLOOKUP(E242,VIP!$A$2:$O16541,7,FALSE)</f>
        <v>Si</v>
      </c>
      <c r="I242" s="98" t="str">
        <f>VLOOKUP(E242,VIP!$A$2:$O8506,8,FALSE)</f>
        <v>Si</v>
      </c>
      <c r="J242" s="98" t="str">
        <f>VLOOKUP(E242,VIP!$A$2:$O8456,8,FALSE)</f>
        <v>Si</v>
      </c>
      <c r="K242" s="98" t="str">
        <f>VLOOKUP(E242,VIP!$A$2:$O12030,6,0)</f>
        <v>NO</v>
      </c>
      <c r="L242" s="105" t="s">
        <v>2430</v>
      </c>
      <c r="M242" s="104" t="s">
        <v>2473</v>
      </c>
      <c r="N242" s="103" t="s">
        <v>2481</v>
      </c>
      <c r="O242" s="130" t="s">
        <v>2499</v>
      </c>
      <c r="P242" s="130"/>
      <c r="Q242" s="104" t="s">
        <v>2430</v>
      </c>
    </row>
    <row r="243" spans="1:17" s="86" customFormat="1" ht="17.399999999999999" x14ac:dyDescent="0.3">
      <c r="A243" s="130" t="str">
        <f>VLOOKUP(E243,'LISTADO ATM'!$A$2:$C$895,3,0)</f>
        <v>DISTRITO NACIONAL</v>
      </c>
      <c r="B243" s="110" t="s">
        <v>2636</v>
      </c>
      <c r="C243" s="102">
        <v>44228.818518518521</v>
      </c>
      <c r="D243" s="130" t="s">
        <v>2189</v>
      </c>
      <c r="E243" s="99">
        <v>917</v>
      </c>
      <c r="F243" s="84" t="str">
        <f>VLOOKUP(E243,VIP!$A$2:$O11622,2,0)</f>
        <v>DRBR01B</v>
      </c>
      <c r="G243" s="98" t="str">
        <f>VLOOKUP(E243,'LISTADO ATM'!$A$2:$B$894,2,0)</f>
        <v xml:space="preserve">ATM Oficina Los Mina </v>
      </c>
      <c r="H243" s="98" t="str">
        <f>VLOOKUP(E243,VIP!$A$2:$O16542,7,FALSE)</f>
        <v>Si</v>
      </c>
      <c r="I243" s="98" t="str">
        <f>VLOOKUP(E243,VIP!$A$2:$O8507,8,FALSE)</f>
        <v>Si</v>
      </c>
      <c r="J243" s="98" t="str">
        <f>VLOOKUP(E243,VIP!$A$2:$O8457,8,FALSE)</f>
        <v>Si</v>
      </c>
      <c r="K243" s="98" t="str">
        <f>VLOOKUP(E243,VIP!$A$2:$O12031,6,0)</f>
        <v>NO</v>
      </c>
      <c r="L243" s="105" t="s">
        <v>2228</v>
      </c>
      <c r="M243" s="104" t="s">
        <v>2473</v>
      </c>
      <c r="N243" s="103" t="s">
        <v>2481</v>
      </c>
      <c r="O243" s="130" t="s">
        <v>2483</v>
      </c>
      <c r="P243" s="130"/>
      <c r="Q243" s="104" t="s">
        <v>2228</v>
      </c>
    </row>
    <row r="244" spans="1:17" s="86" customFormat="1" ht="17.399999999999999" x14ac:dyDescent="0.3">
      <c r="A244" s="130" t="str">
        <f>VLOOKUP(E244,'LISTADO ATM'!$A$2:$C$895,3,0)</f>
        <v>DISTRITO NACIONAL</v>
      </c>
      <c r="B244" s="110" t="s">
        <v>2637</v>
      </c>
      <c r="C244" s="102">
        <v>44228.819050925929</v>
      </c>
      <c r="D244" s="130" t="s">
        <v>2189</v>
      </c>
      <c r="E244" s="99">
        <v>115</v>
      </c>
      <c r="F244" s="84" t="str">
        <f>VLOOKUP(E244,VIP!$A$2:$O11623,2,0)</f>
        <v>DRBR115</v>
      </c>
      <c r="G244" s="98" t="str">
        <f>VLOOKUP(E244,'LISTADO ATM'!$A$2:$B$894,2,0)</f>
        <v xml:space="preserve">ATM Oficina Megacentro I </v>
      </c>
      <c r="H244" s="98" t="str">
        <f>VLOOKUP(E244,VIP!$A$2:$O16543,7,FALSE)</f>
        <v>Si</v>
      </c>
      <c r="I244" s="98" t="str">
        <f>VLOOKUP(E244,VIP!$A$2:$O8508,8,FALSE)</f>
        <v>Si</v>
      </c>
      <c r="J244" s="98" t="str">
        <f>VLOOKUP(E244,VIP!$A$2:$O8458,8,FALSE)</f>
        <v>Si</v>
      </c>
      <c r="K244" s="98" t="str">
        <f>VLOOKUP(E244,VIP!$A$2:$O12032,6,0)</f>
        <v>SI</v>
      </c>
      <c r="L244" s="105" t="s">
        <v>2228</v>
      </c>
      <c r="M244" s="104" t="s">
        <v>2473</v>
      </c>
      <c r="N244" s="103" t="s">
        <v>2481</v>
      </c>
      <c r="O244" s="130" t="s">
        <v>2483</v>
      </c>
      <c r="P244" s="130"/>
      <c r="Q244" s="104" t="s">
        <v>2228</v>
      </c>
    </row>
    <row r="245" spans="1:17" s="86" customFormat="1" ht="17.399999999999999" x14ac:dyDescent="0.3">
      <c r="A245" s="130" t="str">
        <f>VLOOKUP(E245,'LISTADO ATM'!$A$2:$C$895,3,0)</f>
        <v>ESTE</v>
      </c>
      <c r="B245" s="110" t="s">
        <v>2638</v>
      </c>
      <c r="C245" s="102">
        <v>44228.819756944446</v>
      </c>
      <c r="D245" s="130" t="s">
        <v>2189</v>
      </c>
      <c r="E245" s="99">
        <v>217</v>
      </c>
      <c r="F245" s="84" t="str">
        <f>VLOOKUP(E245,VIP!$A$2:$O11624,2,0)</f>
        <v>DRBR217</v>
      </c>
      <c r="G245" s="98" t="str">
        <f>VLOOKUP(E245,'LISTADO ATM'!$A$2:$B$894,2,0)</f>
        <v xml:space="preserve">ATM Oficina Bávaro </v>
      </c>
      <c r="H245" s="98" t="str">
        <f>VLOOKUP(E245,VIP!$A$2:$O16544,7,FALSE)</f>
        <v>Si</v>
      </c>
      <c r="I245" s="98" t="str">
        <f>VLOOKUP(E245,VIP!$A$2:$O8509,8,FALSE)</f>
        <v>Si</v>
      </c>
      <c r="J245" s="98" t="str">
        <f>VLOOKUP(E245,VIP!$A$2:$O8459,8,FALSE)</f>
        <v>Si</v>
      </c>
      <c r="K245" s="98" t="str">
        <f>VLOOKUP(E245,VIP!$A$2:$O12033,6,0)</f>
        <v>NO</v>
      </c>
      <c r="L245" s="105" t="s">
        <v>2228</v>
      </c>
      <c r="M245" s="104" t="s">
        <v>2473</v>
      </c>
      <c r="N245" s="103" t="s">
        <v>2481</v>
      </c>
      <c r="O245" s="130" t="s">
        <v>2483</v>
      </c>
      <c r="P245" s="130"/>
      <c r="Q245" s="104" t="s">
        <v>2228</v>
      </c>
    </row>
    <row r="246" spans="1:17" s="86" customFormat="1" ht="17.399999999999999" x14ac:dyDescent="0.3">
      <c r="A246" s="130" t="str">
        <f>VLOOKUP(E246,'LISTADO ATM'!$A$2:$C$895,3,0)</f>
        <v>DISTRITO NACIONAL</v>
      </c>
      <c r="B246" s="110" t="s">
        <v>2639</v>
      </c>
      <c r="C246" s="102">
        <v>44228.8203587963</v>
      </c>
      <c r="D246" s="130" t="s">
        <v>2189</v>
      </c>
      <c r="E246" s="99">
        <v>487</v>
      </c>
      <c r="F246" s="84" t="str">
        <f>VLOOKUP(E246,VIP!$A$2:$O11625,2,0)</f>
        <v>DRBR487</v>
      </c>
      <c r="G246" s="98" t="str">
        <f>VLOOKUP(E246,'LISTADO ATM'!$A$2:$B$894,2,0)</f>
        <v xml:space="preserve">ATM Olé Hainamosa </v>
      </c>
      <c r="H246" s="98" t="str">
        <f>VLOOKUP(E246,VIP!$A$2:$O16545,7,FALSE)</f>
        <v>Si</v>
      </c>
      <c r="I246" s="98" t="str">
        <f>VLOOKUP(E246,VIP!$A$2:$O8510,8,FALSE)</f>
        <v>Si</v>
      </c>
      <c r="J246" s="98" t="str">
        <f>VLOOKUP(E246,VIP!$A$2:$O8460,8,FALSE)</f>
        <v>Si</v>
      </c>
      <c r="K246" s="98" t="str">
        <f>VLOOKUP(E246,VIP!$A$2:$O12034,6,0)</f>
        <v>SI</v>
      </c>
      <c r="L246" s="105" t="s">
        <v>2228</v>
      </c>
      <c r="M246" s="104" t="s">
        <v>2473</v>
      </c>
      <c r="N246" s="103" t="s">
        <v>2481</v>
      </c>
      <c r="O246" s="130" t="s">
        <v>2483</v>
      </c>
      <c r="P246" s="130"/>
      <c r="Q246" s="104" t="s">
        <v>2228</v>
      </c>
    </row>
    <row r="247" spans="1:17" s="86" customFormat="1" ht="17.399999999999999" x14ac:dyDescent="0.3">
      <c r="A247" s="130" t="str">
        <f>VLOOKUP(E247,'LISTADO ATM'!$A$2:$C$895,3,0)</f>
        <v>DISTRITO NACIONAL</v>
      </c>
      <c r="B247" s="110" t="s">
        <v>2640</v>
      </c>
      <c r="C247" s="102">
        <v>44228.820752314816</v>
      </c>
      <c r="D247" s="130" t="s">
        <v>2189</v>
      </c>
      <c r="E247" s="99">
        <v>488</v>
      </c>
      <c r="F247" s="84" t="str">
        <f>VLOOKUP(E247,VIP!$A$2:$O11626,2,0)</f>
        <v>DRBR488</v>
      </c>
      <c r="G247" s="98" t="str">
        <f>VLOOKUP(E247,'LISTADO ATM'!$A$2:$B$894,2,0)</f>
        <v xml:space="preserve">ATM Aeropuerto El Higuero </v>
      </c>
      <c r="H247" s="98" t="str">
        <f>VLOOKUP(E247,VIP!$A$2:$O16546,7,FALSE)</f>
        <v>Si</v>
      </c>
      <c r="I247" s="98" t="str">
        <f>VLOOKUP(E247,VIP!$A$2:$O8511,8,FALSE)</f>
        <v>Si</v>
      </c>
      <c r="J247" s="98" t="str">
        <f>VLOOKUP(E247,VIP!$A$2:$O8461,8,FALSE)</f>
        <v>Si</v>
      </c>
      <c r="K247" s="98" t="str">
        <f>VLOOKUP(E247,VIP!$A$2:$O12035,6,0)</f>
        <v>NO</v>
      </c>
      <c r="L247" s="105" t="s">
        <v>2228</v>
      </c>
      <c r="M247" s="104" t="s">
        <v>2473</v>
      </c>
      <c r="N247" s="103" t="s">
        <v>2481</v>
      </c>
      <c r="O247" s="130" t="s">
        <v>2483</v>
      </c>
      <c r="P247" s="130"/>
      <c r="Q247" s="104" t="s">
        <v>2228</v>
      </c>
    </row>
    <row r="248" spans="1:17" s="86" customFormat="1" ht="17.399999999999999" x14ac:dyDescent="0.3">
      <c r="A248" s="130" t="str">
        <f>VLOOKUP(E248,'LISTADO ATM'!$A$2:$C$895,3,0)</f>
        <v>DISTRITO NACIONAL</v>
      </c>
      <c r="B248" s="110" t="s">
        <v>2641</v>
      </c>
      <c r="C248" s="102">
        <v>44228.821157407408</v>
      </c>
      <c r="D248" s="130" t="s">
        <v>2189</v>
      </c>
      <c r="E248" s="99">
        <v>498</v>
      </c>
      <c r="F248" s="84" t="str">
        <f>VLOOKUP(E248,VIP!$A$2:$O11627,2,0)</f>
        <v>DRBR498</v>
      </c>
      <c r="G248" s="98" t="str">
        <f>VLOOKUP(E248,'LISTADO ATM'!$A$2:$B$894,2,0)</f>
        <v xml:space="preserve">ATM Estación Sunix 27 de Febrero </v>
      </c>
      <c r="H248" s="98" t="str">
        <f>VLOOKUP(E248,VIP!$A$2:$O16547,7,FALSE)</f>
        <v>Si</v>
      </c>
      <c r="I248" s="98" t="str">
        <f>VLOOKUP(E248,VIP!$A$2:$O8512,8,FALSE)</f>
        <v>Si</v>
      </c>
      <c r="J248" s="98" t="str">
        <f>VLOOKUP(E248,VIP!$A$2:$O8462,8,FALSE)</f>
        <v>Si</v>
      </c>
      <c r="K248" s="98" t="str">
        <f>VLOOKUP(E248,VIP!$A$2:$O12036,6,0)</f>
        <v>NO</v>
      </c>
      <c r="L248" s="105" t="s">
        <v>2228</v>
      </c>
      <c r="M248" s="104" t="s">
        <v>2473</v>
      </c>
      <c r="N248" s="103" t="s">
        <v>2481</v>
      </c>
      <c r="O248" s="130" t="s">
        <v>2483</v>
      </c>
      <c r="P248" s="130"/>
      <c r="Q248" s="104" t="s">
        <v>2228</v>
      </c>
    </row>
    <row r="249" spans="1:17" s="86" customFormat="1" ht="17.399999999999999" x14ac:dyDescent="0.3">
      <c r="A249" s="130" t="str">
        <f>VLOOKUP(E249,'LISTADO ATM'!$A$2:$C$895,3,0)</f>
        <v>DISTRITO NACIONAL</v>
      </c>
      <c r="B249" s="110" t="s">
        <v>2642</v>
      </c>
      <c r="C249" s="102">
        <v>44228.821192129632</v>
      </c>
      <c r="D249" s="130" t="s">
        <v>2477</v>
      </c>
      <c r="E249" s="99">
        <v>234</v>
      </c>
      <c r="F249" s="84" t="str">
        <f>VLOOKUP(E249,VIP!$A$2:$O11628,2,0)</f>
        <v>DRBR234</v>
      </c>
      <c r="G249" s="98" t="str">
        <f>VLOOKUP(E249,'LISTADO ATM'!$A$2:$B$894,2,0)</f>
        <v xml:space="preserve">ATM Oficina Boca Chica I </v>
      </c>
      <c r="H249" s="98" t="str">
        <f>VLOOKUP(E249,VIP!$A$2:$O16548,7,FALSE)</f>
        <v>Si</v>
      </c>
      <c r="I249" s="98" t="str">
        <f>VLOOKUP(E249,VIP!$A$2:$O8513,8,FALSE)</f>
        <v>Si</v>
      </c>
      <c r="J249" s="98" t="str">
        <f>VLOOKUP(E249,VIP!$A$2:$O8463,8,FALSE)</f>
        <v>Si</v>
      </c>
      <c r="K249" s="98" t="str">
        <f>VLOOKUP(E249,VIP!$A$2:$O12037,6,0)</f>
        <v>NO</v>
      </c>
      <c r="L249" s="105" t="s">
        <v>2430</v>
      </c>
      <c r="M249" s="104" t="s">
        <v>2473</v>
      </c>
      <c r="N249" s="103" t="s">
        <v>2481</v>
      </c>
      <c r="O249" s="130" t="s">
        <v>2482</v>
      </c>
      <c r="P249" s="130"/>
      <c r="Q249" s="104" t="s">
        <v>2430</v>
      </c>
    </row>
    <row r="250" spans="1:17" s="86" customFormat="1" ht="17.399999999999999" x14ac:dyDescent="0.3">
      <c r="A250" s="130" t="str">
        <f>VLOOKUP(E250,'LISTADO ATM'!$A$2:$C$895,3,0)</f>
        <v>DISTRITO NACIONAL</v>
      </c>
      <c r="B250" s="110" t="s">
        <v>2643</v>
      </c>
      <c r="C250" s="102">
        <v>44228.82236111111</v>
      </c>
      <c r="D250" s="130" t="s">
        <v>2189</v>
      </c>
      <c r="E250" s="99">
        <v>623</v>
      </c>
      <c r="F250" s="84" t="str">
        <f>VLOOKUP(E250,VIP!$A$2:$O11629,2,0)</f>
        <v>DRBR623</v>
      </c>
      <c r="G250" s="98" t="str">
        <f>VLOOKUP(E250,'LISTADO ATM'!$A$2:$B$894,2,0)</f>
        <v xml:space="preserve">ATM Operaciones Especiales (Manoguayabo) </v>
      </c>
      <c r="H250" s="98" t="str">
        <f>VLOOKUP(E250,VIP!$A$2:$O16549,7,FALSE)</f>
        <v>Si</v>
      </c>
      <c r="I250" s="98" t="str">
        <f>VLOOKUP(E250,VIP!$A$2:$O8514,8,FALSE)</f>
        <v>Si</v>
      </c>
      <c r="J250" s="98" t="str">
        <f>VLOOKUP(E250,VIP!$A$2:$O8464,8,FALSE)</f>
        <v>Si</v>
      </c>
      <c r="K250" s="98" t="str">
        <f>VLOOKUP(E250,VIP!$A$2:$O12038,6,0)</f>
        <v>No</v>
      </c>
      <c r="L250" s="105" t="s">
        <v>2228</v>
      </c>
      <c r="M250" s="104" t="s">
        <v>2473</v>
      </c>
      <c r="N250" s="103" t="s">
        <v>2481</v>
      </c>
      <c r="O250" s="130" t="s">
        <v>2483</v>
      </c>
      <c r="P250" s="130"/>
      <c r="Q250" s="104" t="s">
        <v>2228</v>
      </c>
    </row>
  </sheetData>
  <autoFilter ref="A4:Q184">
    <sortState ref="A5:Q200">
      <sortCondition ref="C4:C18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51:B1048576 B1:B4 B115:B192">
    <cfRule type="duplicateValues" dxfId="255" priority="2857"/>
  </conditionalFormatting>
  <conditionalFormatting sqref="B251:B1048576 B115:B192">
    <cfRule type="duplicateValues" dxfId="254" priority="330297"/>
  </conditionalFormatting>
  <conditionalFormatting sqref="B251:B1048576 B1:B4 B115:B192">
    <cfRule type="duplicateValues" dxfId="253" priority="330309"/>
    <cfRule type="duplicateValues" dxfId="252" priority="330310"/>
    <cfRule type="duplicateValues" dxfId="251" priority="330311"/>
  </conditionalFormatting>
  <conditionalFormatting sqref="B251:B1048576 B1:B4 B115:B192">
    <cfRule type="duplicateValues" dxfId="250" priority="330321"/>
    <cfRule type="duplicateValues" dxfId="249" priority="330322"/>
  </conditionalFormatting>
  <conditionalFormatting sqref="B251:B1048576 B115:B192">
    <cfRule type="duplicateValues" dxfId="248" priority="330329"/>
    <cfRule type="duplicateValues" dxfId="247" priority="330330"/>
    <cfRule type="duplicateValues" dxfId="246" priority="330331"/>
  </conditionalFormatting>
  <conditionalFormatting sqref="B251:B1048576 B115:B192">
    <cfRule type="duplicateValues" dxfId="245" priority="1866"/>
    <cfRule type="duplicateValues" dxfId="244" priority="1867"/>
  </conditionalFormatting>
  <conditionalFormatting sqref="E251:E1048576 E1:E95 E112:E192">
    <cfRule type="duplicateValues" dxfId="243" priority="457"/>
  </conditionalFormatting>
  <conditionalFormatting sqref="E251:E1048576 E5:E95 E112:E192">
    <cfRule type="duplicateValues" dxfId="242" priority="351965"/>
  </conditionalFormatting>
  <conditionalFormatting sqref="E251:E1048576 E1:E95 E112:E192">
    <cfRule type="duplicateValues" dxfId="241" priority="351967"/>
    <cfRule type="duplicateValues" dxfId="240" priority="351968"/>
  </conditionalFormatting>
  <conditionalFormatting sqref="E251:E1048576 E5:E95 E112:E192">
    <cfRule type="duplicateValues" dxfId="239" priority="351973"/>
    <cfRule type="duplicateValues" dxfId="238" priority="351974"/>
  </conditionalFormatting>
  <conditionalFormatting sqref="E251:E1048576 E1:E95 E112:E192">
    <cfRule type="duplicateValues" dxfId="237" priority="351977"/>
    <cfRule type="duplicateValues" dxfId="236" priority="351978"/>
    <cfRule type="duplicateValues" dxfId="235" priority="351979"/>
  </conditionalFormatting>
  <conditionalFormatting sqref="E251:E1048576 E5:E95 E112:E192">
    <cfRule type="duplicateValues" dxfId="234" priority="351986"/>
    <cfRule type="duplicateValues" dxfId="233" priority="351987"/>
    <cfRule type="duplicateValues" dxfId="232" priority="351988"/>
  </conditionalFormatting>
  <conditionalFormatting sqref="E251:E1048576 E112:E192">
    <cfRule type="duplicateValues" dxfId="231" priority="195"/>
    <cfRule type="duplicateValues" dxfId="230" priority="222"/>
  </conditionalFormatting>
  <conditionalFormatting sqref="E5">
    <cfRule type="duplicateValues" dxfId="229" priority="207"/>
  </conditionalFormatting>
  <conditionalFormatting sqref="E5">
    <cfRule type="duplicateValues" dxfId="228" priority="205"/>
    <cfRule type="duplicateValues" dxfId="227" priority="206"/>
  </conditionalFormatting>
  <conditionalFormatting sqref="E5">
    <cfRule type="duplicateValues" dxfId="226" priority="202"/>
    <cfRule type="duplicateValues" dxfId="225" priority="203"/>
    <cfRule type="duplicateValues" dxfId="224" priority="204"/>
  </conditionalFormatting>
  <conditionalFormatting sqref="E52:E53">
    <cfRule type="duplicateValues" dxfId="223" priority="186"/>
  </conditionalFormatting>
  <conditionalFormatting sqref="E52:E53">
    <cfRule type="duplicateValues" dxfId="222" priority="184"/>
    <cfRule type="duplicateValues" dxfId="221" priority="185"/>
  </conditionalFormatting>
  <conditionalFormatting sqref="E52:E53">
    <cfRule type="duplicateValues" dxfId="220" priority="181"/>
    <cfRule type="duplicateValues" dxfId="219" priority="182"/>
    <cfRule type="duplicateValues" dxfId="218" priority="183"/>
  </conditionalFormatting>
  <conditionalFormatting sqref="E52:E53">
    <cfRule type="duplicateValues" dxfId="217" priority="177"/>
  </conditionalFormatting>
  <conditionalFormatting sqref="E52:E53">
    <cfRule type="duplicateValues" dxfId="216" priority="178"/>
    <cfRule type="duplicateValues" dxfId="215" priority="179"/>
    <cfRule type="duplicateValues" dxfId="214" priority="180"/>
  </conditionalFormatting>
  <conditionalFormatting sqref="E52:E53">
    <cfRule type="duplicateValues" dxfId="213" priority="173"/>
  </conditionalFormatting>
  <conditionalFormatting sqref="E52:E53">
    <cfRule type="duplicateValues" dxfId="212" priority="174"/>
    <cfRule type="duplicateValues" dxfId="211" priority="175"/>
    <cfRule type="duplicateValues" dxfId="210" priority="176"/>
  </conditionalFormatting>
  <conditionalFormatting sqref="E77:E78">
    <cfRule type="duplicateValues" dxfId="209" priority="136"/>
    <cfRule type="duplicateValues" dxfId="208" priority="137"/>
    <cfRule type="duplicateValues" dxfId="207" priority="138"/>
  </conditionalFormatting>
  <conditionalFormatting sqref="E81">
    <cfRule type="duplicateValues" dxfId="206" priority="139"/>
    <cfRule type="duplicateValues" dxfId="205" priority="140"/>
    <cfRule type="duplicateValues" dxfId="204" priority="141"/>
  </conditionalFormatting>
  <conditionalFormatting sqref="E79">
    <cfRule type="duplicateValues" dxfId="203" priority="142"/>
    <cfRule type="duplicateValues" dxfId="202" priority="143"/>
    <cfRule type="duplicateValues" dxfId="201" priority="144"/>
  </conditionalFormatting>
  <conditionalFormatting sqref="E80">
    <cfRule type="duplicateValues" dxfId="200" priority="145"/>
    <cfRule type="duplicateValues" dxfId="199" priority="146"/>
    <cfRule type="duplicateValues" dxfId="198" priority="147"/>
  </conditionalFormatting>
  <conditionalFormatting sqref="E251:E1048576 E1:E192">
    <cfRule type="duplicateValues" dxfId="197" priority="63"/>
    <cfRule type="duplicateValues" dxfId="196" priority="96"/>
  </conditionalFormatting>
  <conditionalFormatting sqref="E112">
    <cfRule type="duplicateValues" dxfId="195" priority="95"/>
  </conditionalFormatting>
  <conditionalFormatting sqref="E112">
    <cfRule type="duplicateValues" dxfId="194" priority="94"/>
  </conditionalFormatting>
  <conditionalFormatting sqref="E112">
    <cfRule type="duplicateValues" dxfId="193" priority="92"/>
    <cfRule type="duplicateValues" dxfId="192" priority="93"/>
  </conditionalFormatting>
  <conditionalFormatting sqref="E112">
    <cfRule type="duplicateValues" dxfId="191" priority="90"/>
    <cfRule type="duplicateValues" dxfId="190" priority="91"/>
  </conditionalFormatting>
  <conditionalFormatting sqref="E112">
    <cfRule type="duplicateValues" dxfId="189" priority="87"/>
    <cfRule type="duplicateValues" dxfId="188" priority="88"/>
    <cfRule type="duplicateValues" dxfId="187" priority="89"/>
  </conditionalFormatting>
  <conditionalFormatting sqref="E112">
    <cfRule type="duplicateValues" dxfId="186" priority="84"/>
    <cfRule type="duplicateValues" dxfId="185" priority="85"/>
    <cfRule type="duplicateValues" dxfId="184" priority="86"/>
  </conditionalFormatting>
  <conditionalFormatting sqref="E112">
    <cfRule type="duplicateValues" dxfId="183" priority="82"/>
    <cfRule type="duplicateValues" dxfId="182" priority="83"/>
  </conditionalFormatting>
  <conditionalFormatting sqref="E112">
    <cfRule type="duplicateValues" dxfId="181" priority="81"/>
  </conditionalFormatting>
  <conditionalFormatting sqref="E112">
    <cfRule type="duplicateValues" dxfId="180" priority="79"/>
    <cfRule type="duplicateValues" dxfId="179" priority="80"/>
  </conditionalFormatting>
  <conditionalFormatting sqref="E112">
    <cfRule type="duplicateValues" dxfId="178" priority="76"/>
    <cfRule type="duplicateValues" dxfId="177" priority="77"/>
    <cfRule type="duplicateValues" dxfId="176" priority="78"/>
  </conditionalFormatting>
  <conditionalFormatting sqref="E112">
    <cfRule type="duplicateValues" dxfId="175" priority="75"/>
  </conditionalFormatting>
  <conditionalFormatting sqref="E112">
    <cfRule type="duplicateValues" dxfId="174" priority="72"/>
    <cfRule type="duplicateValues" dxfId="173" priority="73"/>
    <cfRule type="duplicateValues" dxfId="172" priority="74"/>
  </conditionalFormatting>
  <conditionalFormatting sqref="E112">
    <cfRule type="duplicateValues" dxfId="171" priority="71"/>
  </conditionalFormatting>
  <conditionalFormatting sqref="E112">
    <cfRule type="duplicateValues" dxfId="170" priority="68"/>
    <cfRule type="duplicateValues" dxfId="169" priority="69"/>
    <cfRule type="duplicateValues" dxfId="168" priority="70"/>
  </conditionalFormatting>
  <conditionalFormatting sqref="E112">
    <cfRule type="duplicateValues" dxfId="167" priority="67"/>
  </conditionalFormatting>
  <conditionalFormatting sqref="E112">
    <cfRule type="duplicateValues" dxfId="166" priority="64"/>
    <cfRule type="duplicateValues" dxfId="165" priority="65"/>
    <cfRule type="duplicateValues" dxfId="164" priority="66"/>
  </conditionalFormatting>
  <conditionalFormatting sqref="E73:E95">
    <cfRule type="duplicateValues" dxfId="163" priority="353345"/>
  </conditionalFormatting>
  <conditionalFormatting sqref="E82:E95 E73:E76">
    <cfRule type="duplicateValues" dxfId="162" priority="353347"/>
    <cfRule type="duplicateValues" dxfId="161" priority="353348"/>
    <cfRule type="duplicateValues" dxfId="160" priority="353349"/>
  </conditionalFormatting>
  <conditionalFormatting sqref="E69:E95">
    <cfRule type="duplicateValues" dxfId="159" priority="353512"/>
  </conditionalFormatting>
  <conditionalFormatting sqref="E69:E95">
    <cfRule type="duplicateValues" dxfId="158" priority="353514"/>
    <cfRule type="duplicateValues" dxfId="157" priority="353515"/>
    <cfRule type="duplicateValues" dxfId="156" priority="353516"/>
  </conditionalFormatting>
  <conditionalFormatting sqref="E34:E51">
    <cfRule type="duplicateValues" dxfId="155" priority="353684"/>
  </conditionalFormatting>
  <conditionalFormatting sqref="E34:E51">
    <cfRule type="duplicateValues" dxfId="154" priority="353686"/>
    <cfRule type="duplicateValues" dxfId="153" priority="353687"/>
    <cfRule type="duplicateValues" dxfId="152" priority="353688"/>
  </conditionalFormatting>
  <conditionalFormatting sqref="E251:E1048576 E1:E192">
    <cfRule type="duplicateValues" dxfId="151" priority="57"/>
  </conditionalFormatting>
  <conditionalFormatting sqref="E148:E192">
    <cfRule type="cellIs" dxfId="150" priority="56" operator="equal">
      <formula>22099.125</formula>
    </cfRule>
  </conditionalFormatting>
  <conditionalFormatting sqref="E16:E51">
    <cfRule type="duplicateValues" dxfId="149" priority="354134"/>
  </conditionalFormatting>
  <conditionalFormatting sqref="E16:E51">
    <cfRule type="duplicateValues" dxfId="148" priority="354136"/>
    <cfRule type="duplicateValues" dxfId="147" priority="354137"/>
    <cfRule type="duplicateValues" dxfId="146" priority="354138"/>
  </conditionalFormatting>
  <conditionalFormatting sqref="E6:E51">
    <cfRule type="duplicateValues" dxfId="145" priority="354142"/>
  </conditionalFormatting>
  <conditionalFormatting sqref="E6:E51">
    <cfRule type="duplicateValues" dxfId="144" priority="354144"/>
    <cfRule type="duplicateValues" dxfId="143" priority="354145"/>
  </conditionalFormatting>
  <conditionalFormatting sqref="E6:E51">
    <cfRule type="duplicateValues" dxfId="142" priority="354148"/>
    <cfRule type="duplicateValues" dxfId="141" priority="354149"/>
    <cfRule type="duplicateValues" dxfId="140" priority="354150"/>
  </conditionalFormatting>
  <conditionalFormatting sqref="E56:E95">
    <cfRule type="duplicateValues" dxfId="139" priority="354206"/>
  </conditionalFormatting>
  <conditionalFormatting sqref="E56:E95">
    <cfRule type="duplicateValues" dxfId="138" priority="354207"/>
    <cfRule type="duplicateValues" dxfId="137" priority="354208"/>
    <cfRule type="duplicateValues" dxfId="136" priority="354209"/>
  </conditionalFormatting>
  <conditionalFormatting sqref="E54:E95">
    <cfRule type="duplicateValues" dxfId="135" priority="354210"/>
  </conditionalFormatting>
  <conditionalFormatting sqref="E54:E95">
    <cfRule type="duplicateValues" dxfId="134" priority="354212"/>
    <cfRule type="duplicateValues" dxfId="133" priority="354213"/>
  </conditionalFormatting>
  <conditionalFormatting sqref="E54:E95">
    <cfRule type="duplicateValues" dxfId="132" priority="354216"/>
    <cfRule type="duplicateValues" dxfId="131" priority="354217"/>
    <cfRule type="duplicateValues" dxfId="130" priority="354218"/>
  </conditionalFormatting>
  <conditionalFormatting sqref="B5:B95">
    <cfRule type="duplicateValues" dxfId="129" priority="354225"/>
  </conditionalFormatting>
  <conditionalFormatting sqref="B5:B95">
    <cfRule type="duplicateValues" dxfId="128" priority="354227"/>
    <cfRule type="duplicateValues" dxfId="127" priority="354228"/>
    <cfRule type="duplicateValues" dxfId="126" priority="354229"/>
  </conditionalFormatting>
  <conditionalFormatting sqref="B5:B95">
    <cfRule type="duplicateValues" dxfId="125" priority="354233"/>
    <cfRule type="duplicateValues" dxfId="124" priority="354234"/>
  </conditionalFormatting>
  <conditionalFormatting sqref="E251:E1048576">
    <cfRule type="duplicateValues" dxfId="123" priority="49"/>
  </conditionalFormatting>
  <conditionalFormatting sqref="B193:B250">
    <cfRule type="duplicateValues" dxfId="122" priority="45"/>
  </conditionalFormatting>
  <conditionalFormatting sqref="B193:B250">
    <cfRule type="duplicateValues" dxfId="121" priority="44"/>
  </conditionalFormatting>
  <conditionalFormatting sqref="B193:B250">
    <cfRule type="duplicateValues" dxfId="120" priority="41"/>
    <cfRule type="duplicateValues" dxfId="119" priority="42"/>
    <cfRule type="duplicateValues" dxfId="118" priority="43"/>
  </conditionalFormatting>
  <conditionalFormatting sqref="B193:B250">
    <cfRule type="duplicateValues" dxfId="117" priority="39"/>
    <cfRule type="duplicateValues" dxfId="116" priority="40"/>
  </conditionalFormatting>
  <conditionalFormatting sqref="B193:B250">
    <cfRule type="duplicateValues" dxfId="115" priority="36"/>
    <cfRule type="duplicateValues" dxfId="114" priority="37"/>
    <cfRule type="duplicateValues" dxfId="113" priority="38"/>
  </conditionalFormatting>
  <conditionalFormatting sqref="B193:B250">
    <cfRule type="duplicateValues" dxfId="112" priority="34"/>
    <cfRule type="duplicateValues" dxfId="111" priority="35"/>
  </conditionalFormatting>
  <conditionalFormatting sqref="E193:E250">
    <cfRule type="duplicateValues" dxfId="110" priority="33"/>
  </conditionalFormatting>
  <conditionalFormatting sqref="E193:E250">
    <cfRule type="duplicateValues" dxfId="109" priority="32"/>
  </conditionalFormatting>
  <conditionalFormatting sqref="E193:E250">
    <cfRule type="duplicateValues" dxfId="108" priority="30"/>
    <cfRule type="duplicateValues" dxfId="107" priority="31"/>
  </conditionalFormatting>
  <conditionalFormatting sqref="E193:E250">
    <cfRule type="duplicateValues" dxfId="106" priority="28"/>
    <cfRule type="duplicateValues" dxfId="105" priority="29"/>
  </conditionalFormatting>
  <conditionalFormatting sqref="E193:E250">
    <cfRule type="duplicateValues" dxfId="104" priority="25"/>
    <cfRule type="duplicateValues" dxfId="103" priority="26"/>
    <cfRule type="duplicateValues" dxfId="102" priority="27"/>
  </conditionalFormatting>
  <conditionalFormatting sqref="E193:E250">
    <cfRule type="duplicateValues" dxfId="101" priority="22"/>
    <cfRule type="duplicateValues" dxfId="100" priority="23"/>
    <cfRule type="duplicateValues" dxfId="99" priority="24"/>
  </conditionalFormatting>
  <conditionalFormatting sqref="E193:E250">
    <cfRule type="duplicateValues" dxfId="98" priority="20"/>
    <cfRule type="duplicateValues" dxfId="97" priority="21"/>
  </conditionalFormatting>
  <conditionalFormatting sqref="E193:E250">
    <cfRule type="duplicateValues" dxfId="96" priority="18"/>
    <cfRule type="duplicateValues" dxfId="95" priority="19"/>
  </conditionalFormatting>
  <conditionalFormatting sqref="E193:E250">
    <cfRule type="duplicateValues" dxfId="94" priority="17"/>
  </conditionalFormatting>
  <conditionalFormatting sqref="E193:E250">
    <cfRule type="cellIs" dxfId="93" priority="16" operator="equal">
      <formula>22099.125</formula>
    </cfRule>
  </conditionalFormatting>
  <conditionalFormatting sqref="E193:E250">
    <cfRule type="duplicateValues" dxfId="92" priority="15"/>
  </conditionalFormatting>
  <conditionalFormatting sqref="E193:E250">
    <cfRule type="duplicateValues" dxfId="91" priority="14"/>
  </conditionalFormatting>
  <conditionalFormatting sqref="E193:E250">
    <cfRule type="duplicateValues" dxfId="90" priority="13"/>
  </conditionalFormatting>
  <conditionalFormatting sqref="E193:E250">
    <cfRule type="duplicateValues" dxfId="89" priority="12"/>
  </conditionalFormatting>
  <conditionalFormatting sqref="E193:E250">
    <cfRule type="duplicateValues" dxfId="88" priority="10"/>
    <cfRule type="duplicateValues" dxfId="87" priority="11"/>
  </conditionalFormatting>
  <conditionalFormatting sqref="E193:E250">
    <cfRule type="duplicateValues" dxfId="86" priority="7"/>
    <cfRule type="duplicateValues" dxfId="85" priority="8"/>
    <cfRule type="duplicateValues" dxfId="84" priority="9"/>
  </conditionalFormatting>
  <conditionalFormatting sqref="B193:B250">
    <cfRule type="duplicateValues" dxfId="83" priority="6"/>
  </conditionalFormatting>
  <conditionalFormatting sqref="B193:B250">
    <cfRule type="duplicateValues" dxfId="82" priority="3"/>
    <cfRule type="duplicateValues" dxfId="81" priority="4"/>
    <cfRule type="duplicateValues" dxfId="80" priority="5"/>
  </conditionalFormatting>
  <conditionalFormatting sqref="B193:B250">
    <cfRule type="duplicateValues" dxfId="79" priority="1"/>
    <cfRule type="duplicateValues" dxfId="78" priority="2"/>
  </conditionalFormatting>
  <conditionalFormatting sqref="E96:E192">
    <cfRule type="duplicateValues" dxfId="12" priority="354385"/>
  </conditionalFormatting>
  <conditionalFormatting sqref="E96:E192">
    <cfRule type="duplicateValues" dxfId="11" priority="354387"/>
    <cfRule type="duplicateValues" dxfId="10" priority="354388"/>
  </conditionalFormatting>
  <conditionalFormatting sqref="E96:E192">
    <cfRule type="duplicateValues" dxfId="9" priority="354391"/>
    <cfRule type="duplicateValues" dxfId="8" priority="354392"/>
    <cfRule type="duplicateValues" dxfId="7" priority="354393"/>
  </conditionalFormatting>
  <conditionalFormatting sqref="E148:E192">
    <cfRule type="duplicateValues" dxfId="6" priority="354401"/>
  </conditionalFormatting>
  <conditionalFormatting sqref="B96:B192">
    <cfRule type="duplicateValues" dxfId="5" priority="354405"/>
  </conditionalFormatting>
  <conditionalFormatting sqref="B96:B192">
    <cfRule type="duplicateValues" dxfId="4" priority="354407"/>
    <cfRule type="duplicateValues" dxfId="3" priority="354408"/>
    <cfRule type="duplicateValues" dxfId="2" priority="354409"/>
  </conditionalFormatting>
  <conditionalFormatting sqref="B96:B192">
    <cfRule type="duplicateValues" dxfId="1" priority="354413"/>
    <cfRule type="duplicateValues" dxfId="0" priority="35441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5" t="s">
        <v>0</v>
      </c>
      <c r="B1" s="16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7" t="s">
        <v>8</v>
      </c>
      <c r="B9" s="16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9" t="s">
        <v>9</v>
      </c>
      <c r="B14" s="17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103" zoomScale="80" zoomScaleNormal="80" workbookViewId="0">
      <selection activeCell="D112" sqref="D112:E118"/>
    </sheetView>
  </sheetViews>
  <sheetFormatPr baseColWidth="10" defaultColWidth="52.88671875" defaultRowHeight="14.4" x14ac:dyDescent="0.3"/>
  <cols>
    <col min="1" max="1" width="25.6640625" style="86" bestFit="1" customWidth="1"/>
    <col min="2" max="2" width="22.109375" style="86" bestFit="1" customWidth="1"/>
    <col min="3" max="3" width="62.88671875" style="86" bestFit="1" customWidth="1"/>
    <col min="4" max="4" width="39.33203125" style="86" bestFit="1" customWidth="1"/>
    <col min="5" max="5" width="25.6640625" style="86" customWidth="1"/>
    <col min="6" max="6" width="13.6640625" style="86" customWidth="1"/>
    <col min="7" max="16384" width="52.88671875" style="86"/>
  </cols>
  <sheetData>
    <row r="1" spans="1:5" ht="22.5" customHeight="1" x14ac:dyDescent="0.3">
      <c r="A1" s="153" t="s">
        <v>2479</v>
      </c>
      <c r="B1" s="154"/>
      <c r="C1" s="154"/>
      <c r="D1" s="154"/>
      <c r="E1" s="155"/>
    </row>
    <row r="2" spans="1:5" ht="22.5" customHeight="1" x14ac:dyDescent="0.3">
      <c r="A2" s="153" t="s">
        <v>2158</v>
      </c>
      <c r="B2" s="154"/>
      <c r="C2" s="154"/>
      <c r="D2" s="154"/>
      <c r="E2" s="155"/>
    </row>
    <row r="3" spans="1:5" ht="25.5" customHeight="1" x14ac:dyDescent="0.3">
      <c r="A3" s="156" t="s">
        <v>2479</v>
      </c>
      <c r="B3" s="157"/>
      <c r="C3" s="157"/>
      <c r="D3" s="157"/>
      <c r="E3" s="158"/>
    </row>
    <row r="4" spans="1:5" x14ac:dyDescent="0.3">
      <c r="B4" s="107"/>
      <c r="E4" s="107"/>
    </row>
    <row r="5" spans="1:5" ht="18" thickBot="1" x14ac:dyDescent="0.35">
      <c r="A5" s="87" t="s">
        <v>2423</v>
      </c>
      <c r="B5" s="106" t="s">
        <v>2503</v>
      </c>
      <c r="C5" s="88"/>
      <c r="D5" s="89"/>
      <c r="E5" s="90"/>
    </row>
    <row r="6" spans="1:5" ht="18" thickBot="1" x14ac:dyDescent="0.35">
      <c r="A6" s="87" t="s">
        <v>2424</v>
      </c>
      <c r="B6" s="106">
        <v>44198.25</v>
      </c>
      <c r="C6" s="88"/>
      <c r="D6" s="89"/>
      <c r="E6" s="90"/>
    </row>
    <row r="7" spans="1:5" ht="15" thickBot="1" x14ac:dyDescent="0.35">
      <c r="B7" s="107"/>
      <c r="E7" s="107"/>
    </row>
    <row r="8" spans="1:5" ht="18.75" customHeight="1" thickBot="1" x14ac:dyDescent="0.35">
      <c r="A8" s="143" t="s">
        <v>2425</v>
      </c>
      <c r="B8" s="144"/>
      <c r="C8" s="144"/>
      <c r="D8" s="144"/>
      <c r="E8" s="145"/>
    </row>
    <row r="9" spans="1:5" ht="17.399999999999999" x14ac:dyDescent="0.3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111" t="str">
        <f>VLOOKUP(B10,'[1]LISTADO ATM'!$A$2:$C$817,3,0)</f>
        <v>DISTRITO NACIONAL</v>
      </c>
      <c r="B10" s="99">
        <v>24</v>
      </c>
      <c r="C10" s="111" t="str">
        <f>VLOOKUP(B10,'[1]LISTADO ATM'!$A$2:$B$816,2,0)</f>
        <v xml:space="preserve">ATM Oficina Eusebio Manzueta </v>
      </c>
      <c r="D10" s="100" t="s">
        <v>2485</v>
      </c>
      <c r="E10" s="99">
        <v>335775838</v>
      </c>
    </row>
    <row r="11" spans="1:5" ht="17.399999999999999" x14ac:dyDescent="0.3">
      <c r="A11" s="111" t="str">
        <f>VLOOKUP(B11,'[1]LISTADO ATM'!$A$2:$C$817,3,0)</f>
        <v>DISTRITO NACIONAL</v>
      </c>
      <c r="B11" s="99">
        <v>569</v>
      </c>
      <c r="C11" s="111" t="str">
        <f>VLOOKUP(B11,'[1]LISTADO ATM'!$A$2:$B$816,2,0)</f>
        <v xml:space="preserve">ATM Superintendencia de Seguros </v>
      </c>
      <c r="D11" s="100" t="s">
        <v>2485</v>
      </c>
      <c r="E11" s="99">
        <v>335776262</v>
      </c>
    </row>
    <row r="12" spans="1:5" ht="17.399999999999999" x14ac:dyDescent="0.3">
      <c r="A12" s="111" t="str">
        <f>VLOOKUP(B12,'[1]LISTADO ATM'!$A$2:$C$817,3,0)</f>
        <v>SUR</v>
      </c>
      <c r="B12" s="99">
        <v>252</v>
      </c>
      <c r="C12" s="111" t="str">
        <f>VLOOKUP(B12,'[1]LISTADO ATM'!$A$2:$B$816,2,0)</f>
        <v xml:space="preserve">ATM Banco Agrícola (Barahona) </v>
      </c>
      <c r="D12" s="100" t="s">
        <v>2485</v>
      </c>
      <c r="E12" s="99">
        <v>335776899</v>
      </c>
    </row>
    <row r="13" spans="1:5" ht="17.399999999999999" x14ac:dyDescent="0.3">
      <c r="A13" s="111" t="str">
        <f>VLOOKUP(B13,'[1]LISTADO ATM'!$A$2:$C$817,3,0)</f>
        <v>DISTRITO NACIONAL</v>
      </c>
      <c r="B13" s="99">
        <v>549</v>
      </c>
      <c r="C13" s="111" t="str">
        <f>VLOOKUP(B13,'[1]LISTADO ATM'!$A$2:$B$816,2,0)</f>
        <v xml:space="preserve">ATM Ministerio de Turismo (Oficinas Gubernamentales) </v>
      </c>
      <c r="D13" s="100" t="s">
        <v>2485</v>
      </c>
      <c r="E13" s="99">
        <v>335776519</v>
      </c>
    </row>
    <row r="14" spans="1:5" ht="17.399999999999999" x14ac:dyDescent="0.3">
      <c r="A14" s="111" t="str">
        <f>VLOOKUP(B14,'[1]LISTADO ATM'!$A$2:$C$817,3,0)</f>
        <v>DISTRITO NACIONAL</v>
      </c>
      <c r="B14" s="99">
        <v>377</v>
      </c>
      <c r="C14" s="111" t="str">
        <f>VLOOKUP(B14,'[1]LISTADO ATM'!$A$2:$B$816,2,0)</f>
        <v>ATM Estación del Metro Eduardo Brito</v>
      </c>
      <c r="D14" s="100" t="s">
        <v>2485</v>
      </c>
      <c r="E14" s="99">
        <v>335776999</v>
      </c>
    </row>
    <row r="15" spans="1:5" ht="17.399999999999999" x14ac:dyDescent="0.3">
      <c r="A15" s="111" t="str">
        <f>VLOOKUP(B15,'[1]LISTADO ATM'!$A$2:$C$817,3,0)</f>
        <v>DISTRITO NACIONAL</v>
      </c>
      <c r="B15" s="99">
        <v>958</v>
      </c>
      <c r="C15" s="111" t="str">
        <f>VLOOKUP(B15,'[1]LISTADO ATM'!$A$2:$B$816,2,0)</f>
        <v xml:space="preserve">ATM Olé Aut. San Isidro </v>
      </c>
      <c r="D15" s="100" t="s">
        <v>2485</v>
      </c>
      <c r="E15" s="99">
        <v>335776571</v>
      </c>
    </row>
    <row r="16" spans="1:5" ht="17.399999999999999" x14ac:dyDescent="0.3">
      <c r="A16" s="111" t="str">
        <f>VLOOKUP(B16,'[1]LISTADO ATM'!$A$2:$C$817,3,0)</f>
        <v>DISTRITO NACIONAL</v>
      </c>
      <c r="B16" s="99">
        <v>354</v>
      </c>
      <c r="C16" s="111" t="str">
        <f>VLOOKUP(B16,'[1]LISTADO ATM'!$A$2:$B$816,2,0)</f>
        <v xml:space="preserve">ATM Oficina Núñez de Cáceres II </v>
      </c>
      <c r="D16" s="100" t="s">
        <v>2485</v>
      </c>
      <c r="E16" s="99">
        <v>335776522</v>
      </c>
    </row>
    <row r="17" spans="1:5" ht="17.399999999999999" x14ac:dyDescent="0.3">
      <c r="A17" s="111" t="str">
        <f>VLOOKUP(B17,'[1]LISTADO ATM'!$A$2:$C$817,3,0)</f>
        <v>DISTRITO NACIONAL</v>
      </c>
      <c r="B17" s="99">
        <v>2</v>
      </c>
      <c r="C17" s="111" t="str">
        <f>VLOOKUP(B17,'[1]LISTADO ATM'!$A$2:$B$816,2,0)</f>
        <v>ATM Autoservicio Padre Castellano</v>
      </c>
      <c r="D17" s="100" t="s">
        <v>2485</v>
      </c>
      <c r="E17" s="99">
        <v>335776780</v>
      </c>
    </row>
    <row r="18" spans="1:5" ht="17.399999999999999" x14ac:dyDescent="0.3">
      <c r="A18" s="111" t="str">
        <f>VLOOKUP(B18,'[1]LISTADO ATM'!$A$2:$C$817,3,0)</f>
        <v>DISTRITO NACIONAL</v>
      </c>
      <c r="B18" s="99">
        <v>821</v>
      </c>
      <c r="C18" s="111" t="str">
        <f>VLOOKUP(B18,'[1]LISTADO ATM'!$A$2:$B$816,2,0)</f>
        <v xml:space="preserve">ATM S/M Bravo Churchill </v>
      </c>
      <c r="D18" s="100" t="s">
        <v>2485</v>
      </c>
      <c r="E18" s="99">
        <v>335776895</v>
      </c>
    </row>
    <row r="19" spans="1:5" ht="17.399999999999999" x14ac:dyDescent="0.3">
      <c r="A19" s="111" t="str">
        <f>VLOOKUP(B19,'[1]LISTADO ATM'!$A$2:$C$817,3,0)</f>
        <v>ESTE</v>
      </c>
      <c r="B19" s="99">
        <v>104</v>
      </c>
      <c r="C19" s="111" t="str">
        <f>VLOOKUP(B19,'[1]LISTADO ATM'!$A$2:$B$816,2,0)</f>
        <v xml:space="preserve">ATM Jumbo Higuey </v>
      </c>
      <c r="D19" s="100" t="s">
        <v>2485</v>
      </c>
      <c r="E19" s="99">
        <v>335776898</v>
      </c>
    </row>
    <row r="20" spans="1:5" ht="17.399999999999999" x14ac:dyDescent="0.3">
      <c r="A20" s="111" t="str">
        <f>VLOOKUP(B20,'[1]LISTADO ATM'!$A$2:$C$817,3,0)</f>
        <v>ESTE</v>
      </c>
      <c r="B20" s="99">
        <v>824</v>
      </c>
      <c r="C20" s="111" t="str">
        <f>VLOOKUP(B20,'[1]LISTADO ATM'!$A$2:$B$816,2,0)</f>
        <v xml:space="preserve">ATM Multiplaza (Higuey) </v>
      </c>
      <c r="D20" s="100" t="s">
        <v>2485</v>
      </c>
      <c r="E20" s="99">
        <v>335776954</v>
      </c>
    </row>
    <row r="21" spans="1:5" ht="17.399999999999999" x14ac:dyDescent="0.3">
      <c r="A21" s="111" t="str">
        <f>VLOOKUP(B21,'[1]LISTADO ATM'!$A$2:$C$817,3,0)</f>
        <v>DISTRITO NACIONAL</v>
      </c>
      <c r="B21" s="99">
        <v>930</v>
      </c>
      <c r="C21" s="111" t="str">
        <f>VLOOKUP(B21,'[1]LISTADO ATM'!$A$2:$B$816,2,0)</f>
        <v>ATM Oficina Plaza Spring Center</v>
      </c>
      <c r="D21" s="100" t="s">
        <v>2485</v>
      </c>
      <c r="E21" s="99">
        <v>335776955</v>
      </c>
    </row>
    <row r="22" spans="1:5" ht="17.399999999999999" x14ac:dyDescent="0.3">
      <c r="A22" s="111" t="str">
        <f>VLOOKUP(B22,'[1]LISTADO ATM'!$A$2:$C$817,3,0)</f>
        <v>SUR</v>
      </c>
      <c r="B22" s="99">
        <v>249</v>
      </c>
      <c r="C22" s="111" t="str">
        <f>VLOOKUP(B22,'[1]LISTADO ATM'!$A$2:$B$816,2,0)</f>
        <v xml:space="preserve">ATM Banco Agrícola Neiba </v>
      </c>
      <c r="D22" s="100" t="s">
        <v>2485</v>
      </c>
      <c r="E22" s="99">
        <v>335776995</v>
      </c>
    </row>
    <row r="23" spans="1:5" ht="17.399999999999999" x14ac:dyDescent="0.3">
      <c r="A23" s="111" t="str">
        <f>VLOOKUP(B23,'[1]LISTADO ATM'!$A$2:$C$817,3,0)</f>
        <v>ESTE</v>
      </c>
      <c r="B23" s="99">
        <v>613</v>
      </c>
      <c r="C23" s="111" t="str">
        <f>VLOOKUP(B23,'[1]LISTADO ATM'!$A$2:$B$816,2,0)</f>
        <v xml:space="preserve">ATM Almacenes Zaglul (La Altagracia) </v>
      </c>
      <c r="D23" s="100" t="s">
        <v>2485</v>
      </c>
      <c r="E23" s="99">
        <v>335777007</v>
      </c>
    </row>
    <row r="24" spans="1:5" ht="17.399999999999999" x14ac:dyDescent="0.3">
      <c r="A24" s="111" t="str">
        <f>VLOOKUP(B24,'[1]LISTADO ATM'!$A$2:$C$817,3,0)</f>
        <v>DISTRITO NACIONAL</v>
      </c>
      <c r="B24" s="99">
        <v>23</v>
      </c>
      <c r="C24" s="111" t="str">
        <f>VLOOKUP(B24,'[1]LISTADO ATM'!$A$2:$B$816,2,0)</f>
        <v xml:space="preserve">ATM Oficina México </v>
      </c>
      <c r="D24" s="100" t="s">
        <v>2485</v>
      </c>
      <c r="E24" s="99">
        <v>335776985</v>
      </c>
    </row>
    <row r="25" spans="1:5" ht="17.399999999999999" x14ac:dyDescent="0.3">
      <c r="A25" s="111" t="str">
        <f>VLOOKUP(B25,'[1]LISTADO ATM'!$A$2:$C$817,3,0)</f>
        <v>DISTRITO NACIONAL</v>
      </c>
      <c r="B25" s="99">
        <v>425</v>
      </c>
      <c r="C25" s="111" t="str">
        <f>VLOOKUP(B25,'[1]LISTADO ATM'!$A$2:$B$816,2,0)</f>
        <v xml:space="preserve">ATM UNP Jumbo Luperón II </v>
      </c>
      <c r="D25" s="100" t="s">
        <v>2485</v>
      </c>
      <c r="E25" s="99">
        <v>335777003</v>
      </c>
    </row>
    <row r="26" spans="1:5" ht="17.399999999999999" x14ac:dyDescent="0.3">
      <c r="A26" s="111" t="str">
        <f>VLOOKUP(B26,'[1]LISTADO ATM'!$A$2:$C$817,3,0)</f>
        <v>NORTE</v>
      </c>
      <c r="B26" s="99">
        <v>747</v>
      </c>
      <c r="C26" s="111" t="str">
        <f>VLOOKUP(B26,'[1]LISTADO ATM'!$A$2:$B$816,2,0)</f>
        <v xml:space="preserve">ATM Club BR (Santiago) </v>
      </c>
      <c r="D26" s="100" t="s">
        <v>2485</v>
      </c>
      <c r="E26" s="99">
        <v>335777013</v>
      </c>
    </row>
    <row r="27" spans="1:5" ht="17.399999999999999" x14ac:dyDescent="0.3">
      <c r="A27" s="111" t="str">
        <f>VLOOKUP(B27,'[1]LISTADO ATM'!$A$2:$C$817,3,0)</f>
        <v>NORTE</v>
      </c>
      <c r="B27" s="99">
        <v>119</v>
      </c>
      <c r="C27" s="111" t="str">
        <f>VLOOKUP(B27,'[1]LISTADO ATM'!$A$2:$B$816,2,0)</f>
        <v>ATM Oficina La Barranquita</v>
      </c>
      <c r="D27" s="100" t="s">
        <v>2485</v>
      </c>
      <c r="E27" s="99">
        <v>335776989</v>
      </c>
    </row>
    <row r="28" spans="1:5" ht="17.399999999999999" x14ac:dyDescent="0.3">
      <c r="A28" s="111" t="str">
        <f>VLOOKUP(B28,'[1]LISTADO ATM'!$A$2:$C$817,3,0)</f>
        <v>DISTRITO NACIONAL</v>
      </c>
      <c r="B28" s="99">
        <v>165</v>
      </c>
      <c r="C28" s="111" t="str">
        <f>VLOOKUP(B28,'[1]LISTADO ATM'!$A$2:$B$816,2,0)</f>
        <v>ATM Autoservicio Megacentro</v>
      </c>
      <c r="D28" s="100" t="s">
        <v>2485</v>
      </c>
      <c r="E28" s="99">
        <v>335776976</v>
      </c>
    </row>
    <row r="29" spans="1:5" ht="17.399999999999999" x14ac:dyDescent="0.3">
      <c r="A29" s="111" t="str">
        <f>VLOOKUP(B29,'[1]LISTADO ATM'!$A$2:$C$817,3,0)</f>
        <v>DISTRITO NACIONAL</v>
      </c>
      <c r="B29" s="99">
        <v>325</v>
      </c>
      <c r="C29" s="111" t="str">
        <f>VLOOKUP(B29,'[1]LISTADO ATM'!$A$2:$B$816,2,0)</f>
        <v>ATM Casa Edwin</v>
      </c>
      <c r="D29" s="100" t="s">
        <v>2485</v>
      </c>
      <c r="E29" s="99">
        <v>335776990</v>
      </c>
    </row>
    <row r="30" spans="1:5" ht="17.399999999999999" x14ac:dyDescent="0.3">
      <c r="A30" s="111" t="e">
        <f>VLOOKUP(B30,'[1]LISTADO ATM'!$A$2:$C$817,3,0)</f>
        <v>#N/A</v>
      </c>
      <c r="B30" s="99">
        <v>497</v>
      </c>
      <c r="C30" s="111" t="e">
        <f>VLOOKUP(B30,'[1]LISTADO ATM'!$A$2:$B$816,2,0)</f>
        <v>#N/A</v>
      </c>
      <c r="D30" s="100" t="s">
        <v>2485</v>
      </c>
      <c r="E30" s="99">
        <v>335777005</v>
      </c>
    </row>
    <row r="31" spans="1:5" ht="17.399999999999999" x14ac:dyDescent="0.3">
      <c r="A31" s="111" t="e">
        <f>VLOOKUP(B31,'[1]LISTADO ATM'!$A$2:$C$817,3,0)</f>
        <v>#N/A</v>
      </c>
      <c r="B31" s="99">
        <v>345</v>
      </c>
      <c r="C31" s="111" t="s">
        <v>2504</v>
      </c>
      <c r="D31" s="100" t="s">
        <v>2485</v>
      </c>
      <c r="E31" s="99">
        <v>335776997</v>
      </c>
    </row>
    <row r="32" spans="1:5" ht="17.399999999999999" x14ac:dyDescent="0.3">
      <c r="A32" s="111" t="str">
        <f>VLOOKUP(B32,'[1]LISTADO ATM'!$A$2:$C$817,3,0)</f>
        <v>ESTE</v>
      </c>
      <c r="B32" s="99">
        <v>772</v>
      </c>
      <c r="C32" s="111" t="str">
        <f>VLOOKUP(B32,'[1]LISTADO ATM'!$A$2:$B$816,2,0)</f>
        <v xml:space="preserve">ATM UNP Yamasá </v>
      </c>
      <c r="D32" s="100" t="s">
        <v>2485</v>
      </c>
      <c r="E32" s="99">
        <v>335777016</v>
      </c>
    </row>
    <row r="33" spans="1:5" ht="17.399999999999999" x14ac:dyDescent="0.3">
      <c r="A33" s="111" t="str">
        <f>VLOOKUP(B33,'[1]LISTADO ATM'!$A$2:$C$817,3,0)</f>
        <v>NORTE</v>
      </c>
      <c r="B33" s="99">
        <v>383</v>
      </c>
      <c r="C33" s="111" t="str">
        <f>VLOOKUP(B33,'[1]LISTADO ATM'!$A$2:$B$816,2,0)</f>
        <v>ATM S/M Daniel (Dajabón)</v>
      </c>
      <c r="D33" s="100" t="s">
        <v>2485</v>
      </c>
      <c r="E33" s="99">
        <v>335777000</v>
      </c>
    </row>
    <row r="34" spans="1:5" ht="17.399999999999999" x14ac:dyDescent="0.3">
      <c r="A34" s="111" t="str">
        <f>VLOOKUP(B34,'[1]LISTADO ATM'!$A$2:$C$817,3,0)</f>
        <v>DISTRITO NACIONAL</v>
      </c>
      <c r="B34" s="99">
        <v>424</v>
      </c>
      <c r="C34" s="111" t="str">
        <f>VLOOKUP(B34,'[1]LISTADO ATM'!$A$2:$B$816,2,0)</f>
        <v xml:space="preserve">ATM UNP Jumbo Luperón I </v>
      </c>
      <c r="D34" s="100" t="s">
        <v>2485</v>
      </c>
      <c r="E34" s="99">
        <v>335777002</v>
      </c>
    </row>
    <row r="35" spans="1:5" ht="17.399999999999999" x14ac:dyDescent="0.3">
      <c r="A35" s="111" t="str">
        <f>VLOOKUP(B35,'[1]LISTADO ATM'!$A$2:$C$817,3,0)</f>
        <v>NORTE</v>
      </c>
      <c r="B35" s="99">
        <v>950</v>
      </c>
      <c r="C35" s="111" t="str">
        <f>VLOOKUP(B35,'[1]LISTADO ATM'!$A$2:$B$816,2,0)</f>
        <v xml:space="preserve">ATM Oficina Monterrico </v>
      </c>
      <c r="D35" s="100" t="s">
        <v>2485</v>
      </c>
      <c r="E35" s="99">
        <v>335777019</v>
      </c>
    </row>
    <row r="36" spans="1:5" ht="17.399999999999999" x14ac:dyDescent="0.3">
      <c r="A36" s="111" t="str">
        <f>VLOOKUP(B36,'[1]LISTADO ATM'!$A$2:$C$817,3,0)</f>
        <v>NORTE</v>
      </c>
      <c r="B36" s="99">
        <v>965</v>
      </c>
      <c r="C36" s="111" t="str">
        <f>VLOOKUP(B36,'[1]LISTADO ATM'!$A$2:$B$816,2,0)</f>
        <v xml:space="preserve">ATM S/M La Fuente FUN (Santiago) </v>
      </c>
      <c r="D36" s="100" t="s">
        <v>2485</v>
      </c>
      <c r="E36" s="99">
        <v>335777020</v>
      </c>
    </row>
    <row r="37" spans="1:5" ht="17.399999999999999" x14ac:dyDescent="0.3">
      <c r="A37" s="111" t="str">
        <f>VLOOKUP(B37,'[1]LISTADO ATM'!$A$2:$C$817,3,0)</f>
        <v>NORTE</v>
      </c>
      <c r="B37" s="99">
        <v>291</v>
      </c>
      <c r="C37" s="111" t="str">
        <f>VLOOKUP(B37,'[1]LISTADO ATM'!$A$2:$B$816,2,0)</f>
        <v xml:space="preserve">ATM S/M Jumbo Las Colinas </v>
      </c>
      <c r="D37" s="100" t="s">
        <v>2485</v>
      </c>
      <c r="E37" s="99">
        <v>335776996</v>
      </c>
    </row>
    <row r="38" spans="1:5" ht="17.399999999999999" x14ac:dyDescent="0.3">
      <c r="A38" s="111" t="str">
        <f>VLOOKUP(B38,'[1]LISTADO ATM'!$A$2:$C$817,3,0)</f>
        <v>NORTE</v>
      </c>
      <c r="B38" s="99">
        <v>463</v>
      </c>
      <c r="C38" s="111" t="str">
        <f>VLOOKUP(B38,'[1]LISTADO ATM'!$A$2:$B$816,2,0)</f>
        <v xml:space="preserve">ATM La Sirena El Embrujo </v>
      </c>
      <c r="D38" s="100" t="s">
        <v>2485</v>
      </c>
      <c r="E38" s="99">
        <v>335777004</v>
      </c>
    </row>
    <row r="39" spans="1:5" ht="17.399999999999999" x14ac:dyDescent="0.3">
      <c r="A39" s="111" t="str">
        <f>VLOOKUP(B39,'[1]LISTADO ATM'!$A$2:$C$817,3,0)</f>
        <v>NORTE</v>
      </c>
      <c r="B39" s="99">
        <v>633</v>
      </c>
      <c r="C39" s="111" t="str">
        <f>VLOOKUP(B39,'[1]LISTADO ATM'!$A$2:$B$816,2,0)</f>
        <v xml:space="preserve">ATM Autobanco Las Colinas </v>
      </c>
      <c r="D39" s="100" t="s">
        <v>2485</v>
      </c>
      <c r="E39" s="99">
        <v>335777009</v>
      </c>
    </row>
    <row r="40" spans="1:5" ht="17.399999999999999" x14ac:dyDescent="0.3">
      <c r="A40" s="111" t="str">
        <f>VLOOKUP(B40,'[1]LISTADO ATM'!$A$2:$C$817,3,0)</f>
        <v>DISTRITO NACIONAL</v>
      </c>
      <c r="B40" s="99">
        <v>407</v>
      </c>
      <c r="C40" s="111" t="str">
        <f>VLOOKUP(B40,'[1]LISTADO ATM'!$A$2:$B$816,2,0)</f>
        <v xml:space="preserve">ATM Multicentro La Sirena Villa Mella </v>
      </c>
      <c r="D40" s="100" t="s">
        <v>2485</v>
      </c>
      <c r="E40" s="99">
        <v>335777001</v>
      </c>
    </row>
    <row r="41" spans="1:5" ht="17.399999999999999" x14ac:dyDescent="0.3">
      <c r="A41" s="111" t="str">
        <f>VLOOKUP(B41,'[1]LISTADO ATM'!$A$2:$C$817,3,0)</f>
        <v>DISTRITO NACIONAL</v>
      </c>
      <c r="B41" s="99">
        <v>628</v>
      </c>
      <c r="C41" s="111" t="str">
        <f>VLOOKUP(B41,'[1]LISTADO ATM'!$A$2:$B$816,2,0)</f>
        <v xml:space="preserve">ATM Autobanco San Isidro </v>
      </c>
      <c r="D41" s="100" t="s">
        <v>2485</v>
      </c>
      <c r="E41" s="99">
        <v>335777008</v>
      </c>
    </row>
    <row r="42" spans="1:5" ht="17.399999999999999" x14ac:dyDescent="0.3">
      <c r="A42" s="111" t="str">
        <f>VLOOKUP(B42,'[1]LISTADO ATM'!$A$2:$C$817,3,0)</f>
        <v>NORTE</v>
      </c>
      <c r="B42" s="99">
        <v>136</v>
      </c>
      <c r="C42" s="111" t="str">
        <f>VLOOKUP(B42,'[1]LISTADO ATM'!$A$2:$B$816,2,0)</f>
        <v>ATM S/M Xtra (Santiago)</v>
      </c>
      <c r="D42" s="100" t="s">
        <v>2485</v>
      </c>
      <c r="E42" s="99">
        <v>335776991</v>
      </c>
    </row>
    <row r="43" spans="1:5" ht="17.399999999999999" x14ac:dyDescent="0.3">
      <c r="A43" s="111" t="str">
        <f>VLOOKUP(B43,'[1]LISTADO ATM'!$A$2:$C$817,3,0)</f>
        <v>NORTE</v>
      </c>
      <c r="B43" s="99">
        <v>599</v>
      </c>
      <c r="C43" s="111" t="str">
        <f>VLOOKUP(B43,'[1]LISTADO ATM'!$A$2:$B$816,2,0)</f>
        <v xml:space="preserve">ATM Oficina Plaza Internacional (Santiago) </v>
      </c>
      <c r="D43" s="100" t="s">
        <v>2485</v>
      </c>
      <c r="E43" s="99">
        <v>335777006</v>
      </c>
    </row>
    <row r="44" spans="1:5" ht="17.399999999999999" x14ac:dyDescent="0.3">
      <c r="A44" s="111" t="str">
        <f>VLOOKUP(B44,'[1]LISTADO ATM'!$A$2:$C$817,3,0)</f>
        <v>NORTE</v>
      </c>
      <c r="B44" s="99">
        <v>760</v>
      </c>
      <c r="C44" s="111" t="str">
        <f>VLOOKUP(B44,'[1]LISTADO ATM'!$A$2:$B$816,2,0)</f>
        <v xml:space="preserve">ATM UNP Cruce Guayacanes (Mao) </v>
      </c>
      <c r="D44" s="100" t="s">
        <v>2485</v>
      </c>
      <c r="E44" s="99">
        <v>335777014</v>
      </c>
    </row>
    <row r="45" spans="1:5" ht="17.399999999999999" x14ac:dyDescent="0.3">
      <c r="A45" s="111" t="str">
        <f>VLOOKUP(B45,'[1]LISTADO ATM'!$A$2:$C$817,3,0)</f>
        <v>DISTRITO NACIONAL</v>
      </c>
      <c r="B45" s="99">
        <v>883</v>
      </c>
      <c r="C45" s="111" t="str">
        <f>VLOOKUP(B45,'[1]LISTADO ATM'!$A$2:$B$816,2,0)</f>
        <v xml:space="preserve">ATM Oficina Filadelfia Plaza </v>
      </c>
      <c r="D45" s="100" t="s">
        <v>2485</v>
      </c>
      <c r="E45" s="99">
        <v>335777018</v>
      </c>
    </row>
    <row r="46" spans="1:5" ht="17.399999999999999" x14ac:dyDescent="0.3">
      <c r="A46" s="111" t="str">
        <f>VLOOKUP(B46,'[1]LISTADO ATM'!$A$2:$C$817,3,0)</f>
        <v>NORTE</v>
      </c>
      <c r="B46" s="99">
        <v>144</v>
      </c>
      <c r="C46" s="111" t="str">
        <f>VLOOKUP(B46,'[1]LISTADO ATM'!$A$2:$B$816,2,0)</f>
        <v xml:space="preserve">ATM Oficina Villa Altagracia </v>
      </c>
      <c r="D46" s="100" t="s">
        <v>2485</v>
      </c>
      <c r="E46" s="99">
        <v>335776992</v>
      </c>
    </row>
    <row r="47" spans="1:5" ht="17.399999999999999" x14ac:dyDescent="0.3">
      <c r="A47" s="111" t="str">
        <f>VLOOKUP(B47,'[1]LISTADO ATM'!$A$2:$C$817,3,0)</f>
        <v>NORTE</v>
      </c>
      <c r="B47" s="99">
        <v>687</v>
      </c>
      <c r="C47" s="111" t="str">
        <f>VLOOKUP(B47,'[1]LISTADO ATM'!$A$2:$B$816,2,0)</f>
        <v>ATM Oficina Monterrico II</v>
      </c>
      <c r="D47" s="100" t="s">
        <v>2485</v>
      </c>
      <c r="E47" s="99">
        <v>335777010</v>
      </c>
    </row>
    <row r="48" spans="1:5" ht="17.399999999999999" x14ac:dyDescent="0.3">
      <c r="A48" s="111" t="str">
        <f>VLOOKUP(B48,'[1]LISTADO ATM'!$A$2:$C$817,3,0)</f>
        <v>NORTE</v>
      </c>
      <c r="B48" s="99">
        <v>774</v>
      </c>
      <c r="C48" s="111" t="str">
        <f>VLOOKUP(B48,'[1]LISTADO ATM'!$A$2:$B$816,2,0)</f>
        <v xml:space="preserve">ATM Oficina Montecristi </v>
      </c>
      <c r="D48" s="100" t="s">
        <v>2485</v>
      </c>
      <c r="E48" s="99">
        <v>335776984</v>
      </c>
    </row>
    <row r="49" spans="1:5" ht="17.399999999999999" x14ac:dyDescent="0.3">
      <c r="A49" s="111" t="str">
        <f>VLOOKUP(B49,'[1]LISTADO ATM'!$A$2:$C$817,3,0)</f>
        <v>NORTE</v>
      </c>
      <c r="B49" s="99">
        <v>716</v>
      </c>
      <c r="C49" s="111" t="str">
        <f>VLOOKUP(B49,'[1]LISTADO ATM'!$A$2:$B$816,2,0)</f>
        <v xml:space="preserve">ATM Oficina Zona Franca (Santiago) </v>
      </c>
      <c r="D49" s="100" t="s">
        <v>2485</v>
      </c>
      <c r="E49" s="99">
        <v>335777631</v>
      </c>
    </row>
    <row r="50" spans="1:5" ht="17.399999999999999" x14ac:dyDescent="0.3">
      <c r="A50" s="111" t="str">
        <f>VLOOKUP(B50,'[1]LISTADO ATM'!$A$2:$C$817,3,0)</f>
        <v>NORTE</v>
      </c>
      <c r="B50" s="99">
        <v>649</v>
      </c>
      <c r="C50" s="111" t="str">
        <f>VLOOKUP(B50,'[1]LISTADO ATM'!$A$2:$B$816,2,0)</f>
        <v xml:space="preserve">ATM Oficina Galería 56 (San Francisco de Macorís) </v>
      </c>
      <c r="D50" s="100" t="s">
        <v>2485</v>
      </c>
      <c r="E50" s="99">
        <v>335777632</v>
      </c>
    </row>
    <row r="51" spans="1:5" ht="17.399999999999999" x14ac:dyDescent="0.3">
      <c r="A51" s="111" t="str">
        <f>VLOOKUP(B51,'[1]LISTADO ATM'!$A$2:$C$817,3,0)</f>
        <v>NORTE</v>
      </c>
      <c r="B51" s="99">
        <v>405</v>
      </c>
      <c r="C51" s="111" t="str">
        <f>VLOOKUP(B51,'[1]LISTADO ATM'!$A$2:$B$816,2,0)</f>
        <v xml:space="preserve">ATM UNP Loma de Cabrera </v>
      </c>
      <c r="D51" s="100" t="s">
        <v>2485</v>
      </c>
      <c r="E51" s="99">
        <v>335777640</v>
      </c>
    </row>
    <row r="52" spans="1:5" ht="17.399999999999999" x14ac:dyDescent="0.3">
      <c r="A52" s="111" t="str">
        <f>VLOOKUP(B52,'[1]LISTADO ATM'!$A$2:$C$817,3,0)</f>
        <v>SUR</v>
      </c>
      <c r="B52" s="99">
        <v>677</v>
      </c>
      <c r="C52" s="111" t="str">
        <f>VLOOKUP(B52,'[1]LISTADO ATM'!$A$2:$B$816,2,0)</f>
        <v>ATM PBG Villa Jaragua</v>
      </c>
      <c r="D52" s="100" t="s">
        <v>2485</v>
      </c>
      <c r="E52" s="99">
        <v>335777645</v>
      </c>
    </row>
    <row r="53" spans="1:5" ht="17.399999999999999" x14ac:dyDescent="0.3">
      <c r="A53" s="111" t="str">
        <f>VLOOKUP(B53,'[1]LISTADO ATM'!$A$2:$C$817,3,0)</f>
        <v>DISTRITO NACIONAL</v>
      </c>
      <c r="B53" s="99">
        <v>60</v>
      </c>
      <c r="C53" s="111" t="str">
        <f>VLOOKUP(B53,'[1]LISTADO ATM'!$A$2:$B$816,2,0)</f>
        <v xml:space="preserve">ATM Autobanco 27 de Febrero </v>
      </c>
      <c r="D53" s="100" t="s">
        <v>2485</v>
      </c>
      <c r="E53" s="99">
        <v>335777654</v>
      </c>
    </row>
    <row r="54" spans="1:5" ht="17.399999999999999" x14ac:dyDescent="0.3">
      <c r="A54" s="111" t="str">
        <f>VLOOKUP(B54,'[1]LISTADO ATM'!$A$2:$C$817,3,0)</f>
        <v>NORTE</v>
      </c>
      <c r="B54" s="99">
        <v>796</v>
      </c>
      <c r="C54" s="111" t="str">
        <f>VLOOKUP(B54,'[1]LISTADO ATM'!$A$2:$B$816,2,0)</f>
        <v xml:space="preserve">ATM Oficina Plaza Ventura (Nagua) </v>
      </c>
      <c r="D54" s="100" t="s">
        <v>2485</v>
      </c>
      <c r="E54" s="77">
        <v>335777029</v>
      </c>
    </row>
    <row r="55" spans="1:5" ht="17.399999999999999" x14ac:dyDescent="0.3">
      <c r="A55" s="111" t="str">
        <f>VLOOKUP(B55,'[1]LISTADO ATM'!$A$2:$C$817,3,0)</f>
        <v>DISTRITO NACIONAL</v>
      </c>
      <c r="B55" s="99">
        <v>21</v>
      </c>
      <c r="C55" s="111" t="str">
        <f>VLOOKUP(B55,'[1]LISTADO ATM'!$A$2:$B$816,2,0)</f>
        <v xml:space="preserve">ATM Oficina Mella </v>
      </c>
      <c r="D55" s="100" t="s">
        <v>2485</v>
      </c>
      <c r="E55" s="77">
        <v>335776893</v>
      </c>
    </row>
    <row r="56" spans="1:5" ht="17.399999999999999" x14ac:dyDescent="0.3">
      <c r="A56" s="111" t="str">
        <f>VLOOKUP(B56,'[1]LISTADO ATM'!$A$2:$C$817,3,0)</f>
        <v>ESTE</v>
      </c>
      <c r="B56" s="99">
        <v>386</v>
      </c>
      <c r="C56" s="111" t="str">
        <f>VLOOKUP(B56,'[1]LISTADO ATM'!$A$2:$B$816,2,0)</f>
        <v xml:space="preserve">ATM Plaza Verón II </v>
      </c>
      <c r="D56" s="100" t="s">
        <v>2485</v>
      </c>
      <c r="E56" s="77">
        <v>335776897</v>
      </c>
    </row>
    <row r="57" spans="1:5" ht="17.399999999999999" x14ac:dyDescent="0.3">
      <c r="A57" s="111" t="str">
        <f>VLOOKUP(B57,'[1]LISTADO ATM'!$A$2:$C$817,3,0)</f>
        <v>DISTRITO NACIONAL</v>
      </c>
      <c r="B57" s="99">
        <v>769</v>
      </c>
      <c r="C57" s="111" t="str">
        <f>VLOOKUP(B57,'[1]LISTADO ATM'!$A$2:$B$816,2,0)</f>
        <v>ATM UNP Pablo Mella Morales</v>
      </c>
      <c r="D57" s="100" t="s">
        <v>2485</v>
      </c>
      <c r="E57" s="77">
        <v>335776632</v>
      </c>
    </row>
    <row r="58" spans="1:5" ht="17.399999999999999" x14ac:dyDescent="0.3">
      <c r="A58" s="111" t="str">
        <f>VLOOKUP(B58,'[1]LISTADO ATM'!$A$2:$C$817,3,0)</f>
        <v>DISTRITO NACIONAL</v>
      </c>
      <c r="B58" s="99">
        <v>314</v>
      </c>
      <c r="C58" s="111" t="str">
        <f>VLOOKUP(B58,'[1]LISTADO ATM'!$A$2:$B$816,2,0)</f>
        <v xml:space="preserve">ATM UNP Cambita Garabito (San Cristóbal) </v>
      </c>
      <c r="D58" s="100" t="s">
        <v>2485</v>
      </c>
      <c r="E58" s="77">
        <v>335777024</v>
      </c>
    </row>
    <row r="59" spans="1:5" ht="17.399999999999999" x14ac:dyDescent="0.3">
      <c r="A59" s="111" t="str">
        <f>VLOOKUP(B59,'[1]LISTADO ATM'!$A$2:$C$817,3,0)</f>
        <v>DISTRITO NACIONAL</v>
      </c>
      <c r="B59" s="99">
        <v>911</v>
      </c>
      <c r="C59" s="111" t="str">
        <f>VLOOKUP(B59,'[1]LISTADO ATM'!$A$2:$B$816,2,0)</f>
        <v xml:space="preserve">ATM Oficina Venezuela II </v>
      </c>
      <c r="D59" s="100" t="s">
        <v>2485</v>
      </c>
      <c r="E59" s="77">
        <v>335777031</v>
      </c>
    </row>
    <row r="60" spans="1:5" ht="17.399999999999999" x14ac:dyDescent="0.3">
      <c r="A60" s="111" t="str">
        <f>VLOOKUP(B60,'[1]LISTADO ATM'!$A$2:$C$817,3,0)</f>
        <v>ESTE</v>
      </c>
      <c r="B60" s="99">
        <v>111</v>
      </c>
      <c r="C60" s="111" t="str">
        <f>VLOOKUP(B60,'[1]LISTADO ATM'!$A$2:$B$816,2,0)</f>
        <v xml:space="preserve">ATM Oficina San Pedro </v>
      </c>
      <c r="D60" s="100" t="s">
        <v>2485</v>
      </c>
      <c r="E60" s="77">
        <v>335776988</v>
      </c>
    </row>
    <row r="61" spans="1:5" ht="17.399999999999999" x14ac:dyDescent="0.3">
      <c r="A61" s="111" t="str">
        <f>VLOOKUP(B61,'[1]LISTADO ATM'!$A$2:$C$817,3,0)</f>
        <v>DISTRITO NACIONAL</v>
      </c>
      <c r="B61" s="99">
        <v>267</v>
      </c>
      <c r="C61" s="111" t="str">
        <f>VLOOKUP(B61,'[1]LISTADO ATM'!$A$2:$B$816,2,0)</f>
        <v xml:space="preserve">ATM Centro de Caja México </v>
      </c>
      <c r="D61" s="100" t="s">
        <v>2485</v>
      </c>
      <c r="E61" s="77">
        <v>335777023</v>
      </c>
    </row>
    <row r="62" spans="1:5" ht="17.399999999999999" x14ac:dyDescent="0.3">
      <c r="A62" s="111" t="str">
        <f>VLOOKUP(B62,'[1]LISTADO ATM'!$A$2:$C$817,3,0)</f>
        <v>NORTE</v>
      </c>
      <c r="B62" s="99">
        <v>886</v>
      </c>
      <c r="C62" s="111" t="str">
        <f>VLOOKUP(B62,'[1]LISTADO ATM'!$A$2:$B$816,2,0)</f>
        <v xml:space="preserve">ATM Oficina Guayubín </v>
      </c>
      <c r="D62" s="100" t="s">
        <v>2485</v>
      </c>
      <c r="E62" s="77">
        <v>335777030</v>
      </c>
    </row>
    <row r="63" spans="1:5" ht="17.399999999999999" x14ac:dyDescent="0.3">
      <c r="A63" s="111" t="str">
        <f>VLOOKUP(B63,'[1]LISTADO ATM'!$A$2:$C$817,3,0)</f>
        <v>NORTE</v>
      </c>
      <c r="B63" s="99">
        <v>315</v>
      </c>
      <c r="C63" s="111" t="str">
        <f>VLOOKUP(B63,'[1]LISTADO ATM'!$A$2:$B$816,2,0)</f>
        <v xml:space="preserve">ATM Oficina Estrella Sadalá </v>
      </c>
      <c r="D63" s="100" t="s">
        <v>2485</v>
      </c>
      <c r="E63" s="77">
        <v>335777025</v>
      </c>
    </row>
    <row r="64" spans="1:5" ht="17.399999999999999" x14ac:dyDescent="0.3">
      <c r="A64" s="111" t="str">
        <f>VLOOKUP(B64,'[1]LISTADO ATM'!$A$2:$C$817,3,0)</f>
        <v>DISTRITO NACIONAL</v>
      </c>
      <c r="B64" s="99">
        <v>567</v>
      </c>
      <c r="C64" s="111" t="str">
        <f>VLOOKUP(B64,'[1]LISTADO ATM'!$A$2:$B$816,2,0)</f>
        <v xml:space="preserve">ATM Oficina Máximo Gómez </v>
      </c>
      <c r="D64" s="100" t="s">
        <v>2485</v>
      </c>
      <c r="E64" s="77">
        <v>335777026</v>
      </c>
    </row>
    <row r="65" spans="1:5" ht="17.399999999999999" x14ac:dyDescent="0.3">
      <c r="A65" s="111" t="str">
        <f>VLOOKUP(B65,'[1]LISTADO ATM'!$A$2:$C$817,3,0)</f>
        <v>DISTRITO NACIONAL</v>
      </c>
      <c r="B65" s="99">
        <v>194</v>
      </c>
      <c r="C65" s="111" t="str">
        <f>VLOOKUP(B65,'[1]LISTADO ATM'!$A$2:$B$816,2,0)</f>
        <v xml:space="preserve">ATM UNP Pantoja </v>
      </c>
      <c r="D65" s="100" t="s">
        <v>2485</v>
      </c>
      <c r="E65" s="77">
        <v>335777022</v>
      </c>
    </row>
    <row r="66" spans="1:5" ht="18" thickBot="1" x14ac:dyDescent="0.35">
      <c r="A66" s="111" t="str">
        <f>VLOOKUP(B66,'[1]LISTADO ATM'!$A$2:$C$817,3,0)</f>
        <v>NORTE</v>
      </c>
      <c r="B66" s="99">
        <v>864</v>
      </c>
      <c r="C66" s="111" t="str">
        <f>VLOOKUP(B66,'[1]LISTADO ATM'!$A$2:$B$816,2,0)</f>
        <v xml:space="preserve">ATM Palmares Mall (San Francisco) </v>
      </c>
      <c r="D66" s="100" t="s">
        <v>2485</v>
      </c>
      <c r="E66" s="77">
        <v>335777657</v>
      </c>
    </row>
    <row r="67" spans="1:5" ht="18" thickBot="1" x14ac:dyDescent="0.35">
      <c r="A67" s="95" t="s">
        <v>2428</v>
      </c>
      <c r="B67" s="129">
        <f>COUNT(B10:B66)</f>
        <v>57</v>
      </c>
      <c r="C67" s="140"/>
      <c r="D67" s="141"/>
      <c r="E67" s="142"/>
    </row>
    <row r="68" spans="1:5" ht="15" thickBot="1" x14ac:dyDescent="0.35">
      <c r="B68" s="107"/>
      <c r="E68" s="107"/>
    </row>
    <row r="69" spans="1:5" ht="18" thickBot="1" x14ac:dyDescent="0.35">
      <c r="A69" s="143" t="s">
        <v>2430</v>
      </c>
      <c r="B69" s="144"/>
      <c r="C69" s="144"/>
      <c r="D69" s="144"/>
      <c r="E69" s="145"/>
    </row>
    <row r="70" spans="1:5" ht="17.399999999999999" x14ac:dyDescent="0.3">
      <c r="A70" s="91" t="s">
        <v>15</v>
      </c>
      <c r="B70" s="92" t="s">
        <v>2426</v>
      </c>
      <c r="C70" s="92" t="s">
        <v>46</v>
      </c>
      <c r="D70" s="92" t="s">
        <v>2433</v>
      </c>
      <c r="E70" s="92" t="s">
        <v>2427</v>
      </c>
    </row>
    <row r="71" spans="1:5" ht="17.399999999999999" x14ac:dyDescent="0.3">
      <c r="A71" s="99" t="str">
        <f>VLOOKUP(B71,'[1]LISTADO ATM'!$A$2:$C$817,3,0)</f>
        <v>ESTE</v>
      </c>
      <c r="B71" s="99">
        <v>353</v>
      </c>
      <c r="C71" s="111" t="str">
        <f>VLOOKUP(B71,'[1]LISTADO ATM'!$A$2:$B$816,2,0)</f>
        <v xml:space="preserve">ATM Estación Boulevard Juan Dolio </v>
      </c>
      <c r="D71" s="112" t="s">
        <v>2455</v>
      </c>
      <c r="E71" s="99">
        <v>335778143</v>
      </c>
    </row>
    <row r="72" spans="1:5" ht="17.399999999999999" x14ac:dyDescent="0.3">
      <c r="A72" s="99" t="str">
        <f>VLOOKUP(B72,'[1]LISTADO ATM'!$A$2:$C$817,3,0)</f>
        <v>DISTRITO NACIONAL</v>
      </c>
      <c r="B72" s="99">
        <v>554</v>
      </c>
      <c r="C72" s="111" t="str">
        <f>VLOOKUP(B72,'[1]LISTADO ATM'!$A$2:$B$816,2,0)</f>
        <v xml:space="preserve">ATM Oficina Isabel La Católica I </v>
      </c>
      <c r="D72" s="112" t="s">
        <v>2455</v>
      </c>
      <c r="E72" s="99">
        <v>335776679</v>
      </c>
    </row>
    <row r="73" spans="1:5" ht="17.399999999999999" x14ac:dyDescent="0.3">
      <c r="A73" s="99" t="str">
        <f>VLOOKUP(B73,'[1]LISTADO ATM'!$A$2:$C$817,3,0)</f>
        <v>NORTE</v>
      </c>
      <c r="B73" s="99">
        <v>903</v>
      </c>
      <c r="C73" s="111" t="str">
        <f>VLOOKUP(B73,'[1]LISTADO ATM'!$A$2:$B$816,2,0)</f>
        <v xml:space="preserve">ATM Oficina La Vega Real I </v>
      </c>
      <c r="D73" s="112" t="s">
        <v>2455</v>
      </c>
      <c r="E73" s="99">
        <v>335778147</v>
      </c>
    </row>
    <row r="74" spans="1:5" ht="17.399999999999999" x14ac:dyDescent="0.3">
      <c r="A74" s="99" t="str">
        <f>VLOOKUP(B74,'[1]LISTADO ATM'!$A$2:$C$817,3,0)</f>
        <v>DISTRITO NACIONAL</v>
      </c>
      <c r="B74" s="99">
        <v>989</v>
      </c>
      <c r="C74" s="111" t="str">
        <f>VLOOKUP(B74,'[1]LISTADO ATM'!$A$2:$B$816,2,0)</f>
        <v xml:space="preserve">ATM Ministerio de Deportes </v>
      </c>
      <c r="D74" s="112" t="s">
        <v>2455</v>
      </c>
      <c r="E74" s="99">
        <v>335778149</v>
      </c>
    </row>
    <row r="75" spans="1:5" ht="18.75" customHeight="1" x14ac:dyDescent="0.3">
      <c r="A75" s="99" t="str">
        <f>VLOOKUP(B75,'[1]LISTADO ATM'!$A$2:$C$817,3,0)</f>
        <v>NORTE</v>
      </c>
      <c r="B75" s="99">
        <v>638</v>
      </c>
      <c r="C75" s="111" t="str">
        <f>VLOOKUP(B75,'[1]LISTADO ATM'!$A$2:$B$816,2,0)</f>
        <v xml:space="preserve">ATM S/M Yoma </v>
      </c>
      <c r="D75" s="112" t="s">
        <v>2455</v>
      </c>
      <c r="E75" s="99">
        <v>335778154</v>
      </c>
    </row>
    <row r="76" spans="1:5" ht="17.399999999999999" x14ac:dyDescent="0.3">
      <c r="A76" s="99" t="str">
        <f>VLOOKUP(B76,'[1]LISTADO ATM'!$A$2:$C$817,3,0)</f>
        <v>NORTE</v>
      </c>
      <c r="B76" s="99">
        <v>775</v>
      </c>
      <c r="C76" s="111" t="str">
        <f>VLOOKUP(B76,'[1]LISTADO ATM'!$A$2:$B$816,2,0)</f>
        <v xml:space="preserve">ATM S/M Lilo (Montecristi) </v>
      </c>
      <c r="D76" s="112" t="s">
        <v>2455</v>
      </c>
      <c r="E76" s="99">
        <v>335776892</v>
      </c>
    </row>
    <row r="77" spans="1:5" ht="17.399999999999999" x14ac:dyDescent="0.3">
      <c r="A77" s="99" t="str">
        <f>VLOOKUP(B77,'[1]LISTADO ATM'!$A$2:$C$817,3,0)</f>
        <v>DISTRITO NACIONAL</v>
      </c>
      <c r="B77" s="99">
        <v>743</v>
      </c>
      <c r="C77" s="111" t="str">
        <f>VLOOKUP(B77,'[1]LISTADO ATM'!$A$2:$B$816,2,0)</f>
        <v xml:space="preserve">ATM Oficina Los Frailes </v>
      </c>
      <c r="D77" s="112" t="s">
        <v>2455</v>
      </c>
      <c r="E77" s="99">
        <v>335776953</v>
      </c>
    </row>
    <row r="78" spans="1:5" ht="17.399999999999999" x14ac:dyDescent="0.3">
      <c r="A78" s="99" t="str">
        <f>VLOOKUP(B78,'[1]LISTADO ATM'!$A$2:$C$817,3,0)</f>
        <v>DISTRITO NACIONAL</v>
      </c>
      <c r="B78" s="99">
        <v>717</v>
      </c>
      <c r="C78" s="111" t="str">
        <f>VLOOKUP(B78,'[1]LISTADO ATM'!$A$2:$B$816,2,0)</f>
        <v xml:space="preserve">ATM Oficina Los Alcarrizos </v>
      </c>
      <c r="D78" s="112" t="s">
        <v>2455</v>
      </c>
      <c r="E78" s="99">
        <v>335777011</v>
      </c>
    </row>
    <row r="79" spans="1:5" ht="17.399999999999999" x14ac:dyDescent="0.3">
      <c r="A79" s="99" t="str">
        <f>VLOOKUP(B79,'[1]LISTADO ATM'!$A$2:$C$817,3,0)</f>
        <v>SUR</v>
      </c>
      <c r="B79" s="99">
        <v>881</v>
      </c>
      <c r="C79" s="111" t="str">
        <f>VLOOKUP(B79,'[1]LISTADO ATM'!$A$2:$B$816,2,0)</f>
        <v xml:space="preserve">ATM UNP Yaguate (San Cristóbal) </v>
      </c>
      <c r="D79" s="112" t="s">
        <v>2455</v>
      </c>
      <c r="E79" s="99">
        <v>335777017</v>
      </c>
    </row>
    <row r="80" spans="1:5" ht="17.399999999999999" x14ac:dyDescent="0.3">
      <c r="A80" s="99" t="str">
        <f>VLOOKUP(B80,'[1]LISTADO ATM'!$A$2:$C$817,3,0)</f>
        <v>DISTRITO NACIONAL</v>
      </c>
      <c r="B80" s="99">
        <v>85</v>
      </c>
      <c r="C80" s="111" t="str">
        <f>VLOOKUP(B80,'[1]LISTADO ATM'!$A$2:$B$816,2,0)</f>
        <v xml:space="preserve">ATM Oficina San Isidro (Fuerza Aérea) </v>
      </c>
      <c r="D80" s="112" t="s">
        <v>2455</v>
      </c>
      <c r="E80" s="99">
        <v>335776986</v>
      </c>
    </row>
    <row r="81" spans="1:5" ht="17.399999999999999" x14ac:dyDescent="0.3">
      <c r="A81" s="99" t="str">
        <f>VLOOKUP(B81,'[1]LISTADO ATM'!$A$2:$C$817,3,0)</f>
        <v>NORTE</v>
      </c>
      <c r="B81" s="99">
        <v>88</v>
      </c>
      <c r="C81" s="111" t="str">
        <f>VLOOKUP(B81,'[1]LISTADO ATM'!$A$2:$B$816,2,0)</f>
        <v xml:space="preserve">ATM S/M La Fuente (Santiago) </v>
      </c>
      <c r="D81" s="112" t="s">
        <v>2455</v>
      </c>
      <c r="E81" s="99">
        <v>335776987</v>
      </c>
    </row>
    <row r="82" spans="1:5" ht="17.399999999999999" x14ac:dyDescent="0.3">
      <c r="A82" s="99" t="str">
        <f>VLOOKUP(B82,'[1]LISTADO ATM'!$A$2:$C$817,3,0)</f>
        <v>DISTRITO NACIONAL</v>
      </c>
      <c r="B82" s="99">
        <v>813</v>
      </c>
      <c r="C82" s="111" t="str">
        <f>VLOOKUP(B82,'[1]LISTADO ATM'!$A$2:$B$816,2,0)</f>
        <v>ATM Occidental Mall</v>
      </c>
      <c r="D82" s="112" t="s">
        <v>2455</v>
      </c>
      <c r="E82" s="99">
        <v>335776982</v>
      </c>
    </row>
    <row r="83" spans="1:5" ht="17.399999999999999" x14ac:dyDescent="0.3">
      <c r="A83" s="99" t="str">
        <f>VLOOKUP(B83,'[1]LISTADO ATM'!$A$2:$C$817,3,0)</f>
        <v>DISTRITO NACIONAL</v>
      </c>
      <c r="B83" s="99">
        <v>721</v>
      </c>
      <c r="C83" s="111" t="str">
        <f>VLOOKUP(B83,'[1]LISTADO ATM'!$A$2:$B$816,2,0)</f>
        <v xml:space="preserve">ATM Oficina Charles de Gaulle II </v>
      </c>
      <c r="D83" s="112" t="s">
        <v>2455</v>
      </c>
      <c r="E83" s="99">
        <v>335777012</v>
      </c>
    </row>
    <row r="84" spans="1:5" ht="17.399999999999999" x14ac:dyDescent="0.3">
      <c r="A84" s="99" t="str">
        <f>VLOOKUP(B84,'[1]LISTADO ATM'!$A$2:$C$817,3,0)</f>
        <v>SUR</v>
      </c>
      <c r="B84" s="99">
        <v>767</v>
      </c>
      <c r="C84" s="111" t="str">
        <f>VLOOKUP(B84,'[1]LISTADO ATM'!$A$2:$B$816,2,0)</f>
        <v xml:space="preserve">ATM S/M Diverso (Azua) </v>
      </c>
      <c r="D84" s="112" t="s">
        <v>2455</v>
      </c>
      <c r="E84" s="99">
        <v>335777015</v>
      </c>
    </row>
    <row r="85" spans="1:5" ht="17.399999999999999" x14ac:dyDescent="0.3">
      <c r="A85" s="99" t="str">
        <f>VLOOKUP(B85,'[1]LISTADO ATM'!$A$2:$C$817,3,0)</f>
        <v>DISTRITO NACIONAL</v>
      </c>
      <c r="B85" s="99">
        <v>183</v>
      </c>
      <c r="C85" s="111" t="str">
        <f>VLOOKUP(B85,'[1]LISTADO ATM'!$A$2:$B$816,2,0)</f>
        <v>ATM Estación Nativa Km. 22 Aut. Duarte.</v>
      </c>
      <c r="D85" s="112" t="s">
        <v>2455</v>
      </c>
      <c r="E85" s="99">
        <v>335776993</v>
      </c>
    </row>
    <row r="86" spans="1:5" ht="17.399999999999999" x14ac:dyDescent="0.3">
      <c r="A86" s="99" t="str">
        <f>VLOOKUP(B86,'[1]LISTADO ATM'!$A$2:$C$817,3,0)</f>
        <v>DISTRITO NACIONAL</v>
      </c>
      <c r="B86" s="99">
        <v>347</v>
      </c>
      <c r="C86" s="111" t="str">
        <f>VLOOKUP(B86,'[1]LISTADO ATM'!$A$2:$B$816,2,0)</f>
        <v>ATM Patio de Colombia</v>
      </c>
      <c r="D86" s="112" t="s">
        <v>2455</v>
      </c>
      <c r="E86" s="99">
        <v>335776998</v>
      </c>
    </row>
    <row r="87" spans="1:5" ht="18.75" customHeight="1" x14ac:dyDescent="0.3">
      <c r="A87" s="99" t="str">
        <f>VLOOKUP(B87,'[1]LISTADO ATM'!$A$2:$C$817,3,0)</f>
        <v>NORTE</v>
      </c>
      <c r="B87" s="99">
        <v>837</v>
      </c>
      <c r="C87" s="111" t="str">
        <f>VLOOKUP(B87,'[1]LISTADO ATM'!$A$2:$B$816,2,0)</f>
        <v>ATM Estación Next Canabacoa</v>
      </c>
      <c r="D87" s="112" t="s">
        <v>2455</v>
      </c>
      <c r="E87" s="99">
        <v>335776959</v>
      </c>
    </row>
    <row r="88" spans="1:5" ht="17.399999999999999" x14ac:dyDescent="0.3">
      <c r="A88" s="99" t="str">
        <f>VLOOKUP(B88,'[1]LISTADO ATM'!$A$2:$C$817,3,0)</f>
        <v>DISTRITO NACIONAL</v>
      </c>
      <c r="B88" s="99">
        <v>231</v>
      </c>
      <c r="C88" s="111" t="str">
        <f>VLOOKUP(B88,'[1]LISTADO ATM'!$A$2:$B$816,2,0)</f>
        <v xml:space="preserve">ATM Oficina Zona Oriental </v>
      </c>
      <c r="D88" s="112" t="s">
        <v>2455</v>
      </c>
      <c r="E88" s="99">
        <v>335776994</v>
      </c>
    </row>
    <row r="89" spans="1:5" ht="17.399999999999999" x14ac:dyDescent="0.3">
      <c r="A89" s="99" t="str">
        <f>VLOOKUP(B89,'[1]LISTADO ATM'!$A$2:$C$817,3,0)</f>
        <v>DISTRITO NACIONAL</v>
      </c>
      <c r="B89" s="133">
        <v>983</v>
      </c>
      <c r="C89" s="111" t="str">
        <f>VLOOKUP(B89,'[1]LISTADO ATM'!$A$2:$B$816,2,0)</f>
        <v xml:space="preserve">ATM Bravo República de Colombia </v>
      </c>
      <c r="D89" s="112" t="s">
        <v>2455</v>
      </c>
      <c r="E89" s="99">
        <v>335777649</v>
      </c>
    </row>
    <row r="90" spans="1:5" ht="18" thickBot="1" x14ac:dyDescent="0.35">
      <c r="A90" s="99" t="str">
        <f>VLOOKUP(B90,'[1]LISTADO ATM'!$A$2:$C$817,3,0)</f>
        <v>DISTRITO NACIONAL</v>
      </c>
      <c r="B90" s="133">
        <v>706</v>
      </c>
      <c r="C90" s="111" t="str">
        <f>VLOOKUP(B90,'[1]LISTADO ATM'!$A$2:$B$816,2,0)</f>
        <v xml:space="preserve">ATM S/M Pristine </v>
      </c>
      <c r="D90" s="112" t="s">
        <v>2455</v>
      </c>
      <c r="E90" s="99">
        <v>335775885</v>
      </c>
    </row>
    <row r="91" spans="1:5" ht="18" thickBot="1" x14ac:dyDescent="0.35">
      <c r="A91" s="113" t="s">
        <v>2428</v>
      </c>
      <c r="B91" s="129">
        <f>COUNT(B71:B90)</f>
        <v>20</v>
      </c>
      <c r="C91" s="114"/>
      <c r="D91" s="114"/>
      <c r="E91" s="114"/>
    </row>
    <row r="92" spans="1:5" ht="15" thickBot="1" x14ac:dyDescent="0.35">
      <c r="B92" s="107"/>
      <c r="E92" s="107"/>
    </row>
    <row r="93" spans="1:5" ht="18" thickBot="1" x14ac:dyDescent="0.35">
      <c r="A93" s="143" t="s">
        <v>2431</v>
      </c>
      <c r="B93" s="144"/>
      <c r="C93" s="144"/>
      <c r="D93" s="144"/>
      <c r="E93" s="145"/>
    </row>
    <row r="94" spans="1:5" ht="17.399999999999999" x14ac:dyDescent="0.3">
      <c r="A94" s="91" t="s">
        <v>15</v>
      </c>
      <c r="B94" s="92" t="s">
        <v>2426</v>
      </c>
      <c r="C94" s="92" t="s">
        <v>46</v>
      </c>
      <c r="D94" s="92" t="s">
        <v>2433</v>
      </c>
      <c r="E94" s="92" t="s">
        <v>2427</v>
      </c>
    </row>
    <row r="95" spans="1:5" ht="17.399999999999999" x14ac:dyDescent="0.3">
      <c r="A95" s="111" t="str">
        <f>VLOOKUP(B95,'[1]LISTADO ATM'!$A$2:$C$817,3,0)</f>
        <v>DISTRITO NACIONAL</v>
      </c>
      <c r="B95" s="99">
        <v>527</v>
      </c>
      <c r="C95" s="111" t="str">
        <f>VLOOKUP(B95,'[1]LISTADO ATM'!$A$2:$B$816,2,0)</f>
        <v>ATM Oficina Zona Oriental II</v>
      </c>
      <c r="D95" s="111" t="s">
        <v>2459</v>
      </c>
      <c r="E95" s="77">
        <v>335776644</v>
      </c>
    </row>
    <row r="96" spans="1:5" ht="17.399999999999999" x14ac:dyDescent="0.3">
      <c r="A96" s="111" t="str">
        <f>VLOOKUP(B96,'[1]LISTADO ATM'!$A$2:$C$817,3,0)</f>
        <v>DISTRITO NACIONAL</v>
      </c>
      <c r="B96" s="99">
        <v>993</v>
      </c>
      <c r="C96" s="111" t="str">
        <f>VLOOKUP(B96,'[1]LISTADO ATM'!$A$2:$B$816,2,0)</f>
        <v xml:space="preserve">ATM Centro Medico Integral II </v>
      </c>
      <c r="D96" s="111" t="s">
        <v>2459</v>
      </c>
      <c r="E96" s="77">
        <v>335777032</v>
      </c>
    </row>
    <row r="97" spans="1:5" ht="17.399999999999999" x14ac:dyDescent="0.3">
      <c r="A97" s="111" t="str">
        <f>VLOOKUP(B97,'[1]LISTADO ATM'!$A$2:$C$817,3,0)</f>
        <v>DISTRITO NACIONAL</v>
      </c>
      <c r="B97" s="99">
        <v>713</v>
      </c>
      <c r="C97" s="111" t="str">
        <f>VLOOKUP(B97,'[1]LISTADO ATM'!$A$2:$B$816,2,0)</f>
        <v xml:space="preserve">ATM Oficina Las Américas </v>
      </c>
      <c r="D97" s="111" t="s">
        <v>2459</v>
      </c>
      <c r="E97" s="77">
        <v>335777027</v>
      </c>
    </row>
    <row r="98" spans="1:5" ht="17.399999999999999" x14ac:dyDescent="0.3">
      <c r="A98" s="111" t="str">
        <f>VLOOKUP(B98,'[1]LISTADO ATM'!$A$2:$C$817,3,0)</f>
        <v>DISTRITO NACIONAL</v>
      </c>
      <c r="B98" s="99">
        <v>152</v>
      </c>
      <c r="C98" s="111" t="str">
        <f>VLOOKUP(B98,'[1]LISTADO ATM'!$A$2:$B$816,2,0)</f>
        <v xml:space="preserve">ATM Kiosco Megacentro II </v>
      </c>
      <c r="D98" s="111" t="s">
        <v>2459</v>
      </c>
      <c r="E98" s="77">
        <v>335777021</v>
      </c>
    </row>
    <row r="99" spans="1:5" ht="17.399999999999999" x14ac:dyDescent="0.3">
      <c r="A99" s="111" t="str">
        <f>VLOOKUP(B99,'[1]LISTADO ATM'!$A$2:$C$817,3,0)</f>
        <v>DISTRITO NACIONAL</v>
      </c>
      <c r="B99" s="99">
        <v>734</v>
      </c>
      <c r="C99" s="111" t="str">
        <f>VLOOKUP(B99,'[1]LISTADO ATM'!$A$2:$B$816,2,0)</f>
        <v xml:space="preserve">ATM Oficina Independencia I </v>
      </c>
      <c r="D99" s="111" t="s">
        <v>2459</v>
      </c>
      <c r="E99" s="77">
        <v>335777028</v>
      </c>
    </row>
    <row r="100" spans="1:5" ht="17.399999999999999" x14ac:dyDescent="0.3">
      <c r="A100" s="111" t="str">
        <f>VLOOKUP(B100,'[1]LISTADO ATM'!$A$2:$C$817,3,0)</f>
        <v>DISTRITO NACIONAL</v>
      </c>
      <c r="B100" s="99">
        <v>409</v>
      </c>
      <c r="C100" s="111" t="str">
        <f>VLOOKUP(B100,'[1]LISTADO ATM'!$A$2:$B$816,2,0)</f>
        <v xml:space="preserve">ATM Oficina Las Palmas de Herrera I </v>
      </c>
      <c r="D100" s="111" t="s">
        <v>2459</v>
      </c>
      <c r="E100" s="77">
        <v>335776978</v>
      </c>
    </row>
    <row r="101" spans="1:5" ht="18.75" customHeight="1" x14ac:dyDescent="0.3">
      <c r="A101" s="111" t="str">
        <f>VLOOKUP(B101,'[1]LISTADO ATM'!$A$2:$C$817,3,0)</f>
        <v>SUR</v>
      </c>
      <c r="B101" s="99">
        <v>135</v>
      </c>
      <c r="C101" s="111" t="str">
        <f>VLOOKUP(B101,'[1]LISTADO ATM'!$A$2:$B$816,2,0)</f>
        <v xml:space="preserve">ATM Oficina Las Dunas Baní </v>
      </c>
      <c r="D101" s="111" t="s">
        <v>2459</v>
      </c>
      <c r="E101" s="77">
        <v>335777659</v>
      </c>
    </row>
    <row r="102" spans="1:5" ht="17.399999999999999" x14ac:dyDescent="0.3">
      <c r="A102" s="111" t="str">
        <f>VLOOKUP(B102,'[1]LISTADO ATM'!$A$2:$C$817,3,0)</f>
        <v>DISTRITO NACIONAL</v>
      </c>
      <c r="B102" s="99">
        <v>541</v>
      </c>
      <c r="C102" s="111" t="str">
        <f>VLOOKUP(B102,'[1]LISTADO ATM'!$A$2:$B$816,2,0)</f>
        <v xml:space="preserve">ATM Oficina Sambil II </v>
      </c>
      <c r="D102" s="111" t="s">
        <v>2459</v>
      </c>
      <c r="E102" s="77">
        <v>335777674</v>
      </c>
    </row>
    <row r="103" spans="1:5" ht="17.399999999999999" x14ac:dyDescent="0.3">
      <c r="A103" s="111" t="str">
        <f>VLOOKUP(B103,'[1]LISTADO ATM'!$A$2:$C$817,3,0)</f>
        <v>NORTE</v>
      </c>
      <c r="B103" s="99">
        <v>754</v>
      </c>
      <c r="C103" s="111" t="str">
        <f>VLOOKUP(B103,'[1]LISTADO ATM'!$A$2:$B$816,2,0)</f>
        <v xml:space="preserve">ATM Autobanco Oficina Licey al Medio </v>
      </c>
      <c r="D103" s="111" t="s">
        <v>2459</v>
      </c>
      <c r="E103" s="77">
        <v>335777682</v>
      </c>
    </row>
    <row r="104" spans="1:5" ht="18.75" customHeight="1" x14ac:dyDescent="0.3">
      <c r="A104" s="111" t="str">
        <f>VLOOKUP(B104,'[1]LISTADO ATM'!$A$2:$C$817,3,0)</f>
        <v>NORTE</v>
      </c>
      <c r="B104" s="99">
        <v>853</v>
      </c>
      <c r="C104" s="111" t="str">
        <f>VLOOKUP(B104,'[1]LISTADO ATM'!$A$2:$B$816,2,0)</f>
        <v xml:space="preserve">ATM Inversiones JF Group (Shell Canabacoa) </v>
      </c>
      <c r="D104" s="111" t="s">
        <v>2459</v>
      </c>
      <c r="E104" s="77">
        <v>335777686</v>
      </c>
    </row>
    <row r="105" spans="1:5" ht="18" thickBot="1" x14ac:dyDescent="0.35">
      <c r="A105" s="95" t="s">
        <v>2428</v>
      </c>
      <c r="B105" s="116">
        <f>COUNT(B95:B104)</f>
        <v>10</v>
      </c>
      <c r="C105" s="114"/>
      <c r="D105" s="93"/>
      <c r="E105" s="94"/>
    </row>
    <row r="106" spans="1:5" ht="15" thickBot="1" x14ac:dyDescent="0.35">
      <c r="B106" s="107"/>
      <c r="E106" s="107"/>
    </row>
    <row r="107" spans="1:5" ht="18" thickBot="1" x14ac:dyDescent="0.35">
      <c r="A107" s="146" t="s">
        <v>2429</v>
      </c>
      <c r="B107" s="147"/>
      <c r="E107" s="107"/>
    </row>
    <row r="108" spans="1:5" ht="18" thickBot="1" x14ac:dyDescent="0.35">
      <c r="A108" s="148">
        <f>+B91+B105</f>
        <v>30</v>
      </c>
      <c r="B108" s="149"/>
      <c r="E108" s="107"/>
    </row>
    <row r="109" spans="1:5" ht="15" thickBot="1" x14ac:dyDescent="0.35">
      <c r="B109" s="107"/>
      <c r="E109" s="107"/>
    </row>
    <row r="110" spans="1:5" ht="18" thickBot="1" x14ac:dyDescent="0.35">
      <c r="A110" s="143" t="s">
        <v>2432</v>
      </c>
      <c r="B110" s="144"/>
      <c r="C110" s="144"/>
      <c r="D110" s="144"/>
      <c r="E110" s="145"/>
    </row>
    <row r="111" spans="1:5" ht="17.399999999999999" x14ac:dyDescent="0.3">
      <c r="A111" s="91" t="s">
        <v>15</v>
      </c>
      <c r="B111" s="92" t="s">
        <v>2426</v>
      </c>
      <c r="C111" s="96" t="s">
        <v>46</v>
      </c>
      <c r="D111" s="159" t="s">
        <v>2433</v>
      </c>
      <c r="E111" s="160"/>
    </row>
    <row r="112" spans="1:5" ht="17.399999999999999" x14ac:dyDescent="0.3">
      <c r="A112" s="99" t="str">
        <f>VLOOKUP(B112,'[1]LISTADO ATM'!$A$2:$C$817,3,0)</f>
        <v>DISTRITO NACIONAL</v>
      </c>
      <c r="B112" s="99">
        <v>640</v>
      </c>
      <c r="C112" s="111" t="str">
        <f>VLOOKUP(B112,'[1]LISTADO ATM'!$A$2:$B$816,2,0)</f>
        <v xml:space="preserve">ATM Ministerio Obras Públicas </v>
      </c>
      <c r="D112" s="150" t="s">
        <v>2500</v>
      </c>
      <c r="E112" s="151"/>
    </row>
    <row r="113" spans="1:5" ht="18.75" customHeight="1" x14ac:dyDescent="0.3">
      <c r="A113" s="99" t="str">
        <f>VLOOKUP(B113,'[1]LISTADO ATM'!$A$2:$C$817,3,0)</f>
        <v>DISTRITO NACIONAL</v>
      </c>
      <c r="B113" s="99">
        <v>769</v>
      </c>
      <c r="C113" s="111" t="str">
        <f>VLOOKUP(B113,'[1]LISTADO ATM'!$A$2:$B$816,2,0)</f>
        <v>ATM UNP Pablo Mella Morales</v>
      </c>
      <c r="D113" s="152" t="s">
        <v>2476</v>
      </c>
      <c r="E113" s="152"/>
    </row>
    <row r="114" spans="1:5" ht="17.399999999999999" x14ac:dyDescent="0.3">
      <c r="A114" s="99" t="str">
        <f>VLOOKUP(B114,'[1]LISTADO ATM'!$A$2:$C$817,3,0)</f>
        <v>NORTE</v>
      </c>
      <c r="B114" s="99">
        <v>380</v>
      </c>
      <c r="C114" s="111" t="str">
        <f>VLOOKUP(B114,'[1]LISTADO ATM'!$A$2:$B$816,2,0)</f>
        <v xml:space="preserve">ATM Oficina Navarrete </v>
      </c>
      <c r="D114" s="152" t="s">
        <v>2476</v>
      </c>
      <c r="E114" s="152"/>
    </row>
    <row r="115" spans="1:5" ht="17.399999999999999" x14ac:dyDescent="0.3">
      <c r="A115" s="99" t="str">
        <f>VLOOKUP(B115,'[1]LISTADO ATM'!$A$2:$C$817,3,0)</f>
        <v>DISTRITO NACIONAL</v>
      </c>
      <c r="B115" s="99">
        <v>911</v>
      </c>
      <c r="C115" s="111" t="str">
        <f>VLOOKUP(B115,'[1]LISTADO ATM'!$A$2:$B$816,2,0)</f>
        <v xml:space="preserve">ATM Oficina Venezuela II </v>
      </c>
      <c r="D115" s="152" t="s">
        <v>2476</v>
      </c>
      <c r="E115" s="152"/>
    </row>
    <row r="116" spans="1:5" ht="18.75" customHeight="1" x14ac:dyDescent="0.3">
      <c r="A116" s="99" t="str">
        <f>VLOOKUP(B116,'[1]LISTADO ATM'!$A$2:$C$817,3,0)</f>
        <v>NORTE</v>
      </c>
      <c r="B116" s="99">
        <v>315</v>
      </c>
      <c r="C116" s="111" t="str">
        <f>VLOOKUP(B116,'[1]LISTADO ATM'!$A$2:$B$816,2,0)</f>
        <v xml:space="preserve">ATM Oficina Estrella Sadalá </v>
      </c>
      <c r="D116" s="152" t="s">
        <v>2476</v>
      </c>
      <c r="E116" s="152"/>
    </row>
    <row r="117" spans="1:5" ht="17.399999999999999" x14ac:dyDescent="0.3">
      <c r="A117" s="99" t="str">
        <f>VLOOKUP(B117,'[1]LISTADO ATM'!$A$2:$C$817,3,0)</f>
        <v>DISTRITO NACIONAL</v>
      </c>
      <c r="B117" s="99">
        <v>557</v>
      </c>
      <c r="C117" s="111" t="str">
        <f>VLOOKUP(B117,'[1]LISTADO ATM'!$A$2:$B$816,2,0)</f>
        <v xml:space="preserve">ATM Multicentro La Sirena Ave. Mella </v>
      </c>
      <c r="D117" s="150" t="s">
        <v>2500</v>
      </c>
      <c r="E117" s="151"/>
    </row>
    <row r="118" spans="1:5" ht="18" thickBot="1" x14ac:dyDescent="0.35">
      <c r="A118" s="99" t="str">
        <f>VLOOKUP(B118,'[1]LISTADO ATM'!$A$2:$C$817,3,0)</f>
        <v>DISTRITO NACIONAL</v>
      </c>
      <c r="B118" s="99">
        <v>560</v>
      </c>
      <c r="C118" s="111" t="str">
        <f>VLOOKUP(B118,'[1]LISTADO ATM'!$A$2:$B$816,2,0)</f>
        <v xml:space="preserve">ATM Junta Central Electoral </v>
      </c>
      <c r="D118" s="152" t="s">
        <v>2476</v>
      </c>
      <c r="E118" s="152"/>
    </row>
    <row r="119" spans="1:5" ht="18" thickBot="1" x14ac:dyDescent="0.35">
      <c r="A119" s="95" t="s">
        <v>2428</v>
      </c>
      <c r="B119" s="119">
        <f>COUNT(B112:B118)</f>
        <v>7</v>
      </c>
      <c r="C119" s="114"/>
      <c r="D119" s="93"/>
      <c r="E119" s="94"/>
    </row>
  </sheetData>
  <mergeCells count="18">
    <mergeCell ref="D115:E115"/>
    <mergeCell ref="D116:E116"/>
    <mergeCell ref="D117:E117"/>
    <mergeCell ref="D118:E118"/>
    <mergeCell ref="A110:E110"/>
    <mergeCell ref="D112:E112"/>
    <mergeCell ref="D113:E113"/>
    <mergeCell ref="D114:E114"/>
    <mergeCell ref="A1:E1"/>
    <mergeCell ref="A2:E2"/>
    <mergeCell ref="A3:E3"/>
    <mergeCell ref="A8:E8"/>
    <mergeCell ref="D111:E111"/>
    <mergeCell ref="C67:E67"/>
    <mergeCell ref="A69:E69"/>
    <mergeCell ref="A93:E93"/>
    <mergeCell ref="A107:B107"/>
    <mergeCell ref="A108:B108"/>
  </mergeCells>
  <phoneticPr fontId="47" type="noConversion"/>
  <conditionalFormatting sqref="B128:B1048576">
    <cfRule type="duplicateValues" dxfId="77" priority="27"/>
  </conditionalFormatting>
  <conditionalFormatting sqref="E128:E1048576">
    <cfRule type="duplicateValues" dxfId="76" priority="17"/>
  </conditionalFormatting>
  <conditionalFormatting sqref="B128:B1048576">
    <cfRule type="duplicateValues" dxfId="75" priority="8"/>
  </conditionalFormatting>
  <conditionalFormatting sqref="B1:B119">
    <cfRule type="cellIs" dxfId="74" priority="3" operator="equal">
      <formula>22099.125</formula>
    </cfRule>
  </conditionalFormatting>
  <conditionalFormatting sqref="B11:B66">
    <cfRule type="duplicateValues" dxfId="73" priority="2"/>
  </conditionalFormatting>
  <conditionalFormatting sqref="B64:B65">
    <cfRule type="duplicateValues" dxfId="72" priority="1"/>
  </conditionalFormatting>
  <conditionalFormatting sqref="B95:B104">
    <cfRule type="duplicateValues" dxfId="71" priority="4"/>
  </conditionalFormatting>
  <conditionalFormatting sqref="B112:B118">
    <cfRule type="duplicateValues" dxfId="70" priority="5"/>
  </conditionalFormatting>
  <conditionalFormatting sqref="B112:B118 B95:B104 B10:B66 B71:B90">
    <cfRule type="duplicateValues" dxfId="69" priority="6"/>
  </conditionalFormatting>
  <conditionalFormatting sqref="B71:B90">
    <cfRule type="duplicateValues" dxfId="68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5">
        <v>384</v>
      </c>
      <c r="B268" s="115" t="s">
        <v>2496</v>
      </c>
      <c r="C268" s="115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1" t="s">
        <v>2437</v>
      </c>
      <c r="B1" s="162"/>
      <c r="C1" s="162"/>
      <c r="D1" s="162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1" t="s">
        <v>2447</v>
      </c>
      <c r="B25" s="162"/>
      <c r="C25" s="162"/>
      <c r="D25" s="162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7" priority="119152"/>
  </conditionalFormatting>
  <conditionalFormatting sqref="A7:A11">
    <cfRule type="duplicateValues" dxfId="66" priority="119156"/>
    <cfRule type="duplicateValues" dxfId="65" priority="119157"/>
  </conditionalFormatting>
  <conditionalFormatting sqref="A7:A11">
    <cfRule type="duplicateValues" dxfId="64" priority="119160"/>
    <cfRule type="duplicateValues" dxfId="63" priority="119161"/>
  </conditionalFormatting>
  <conditionalFormatting sqref="B37:B39">
    <cfRule type="duplicateValues" dxfId="62" priority="219"/>
    <cfRule type="duplicateValues" dxfId="61" priority="220"/>
  </conditionalFormatting>
  <conditionalFormatting sqref="B37:B39">
    <cfRule type="duplicateValues" dxfId="60" priority="218"/>
  </conditionalFormatting>
  <conditionalFormatting sqref="B37:B39">
    <cfRule type="duplicateValues" dxfId="59" priority="217"/>
  </conditionalFormatting>
  <conditionalFormatting sqref="B37:B39">
    <cfRule type="duplicateValues" dxfId="58" priority="215"/>
    <cfRule type="duplicateValues" dxfId="57" priority="216"/>
  </conditionalFormatting>
  <conditionalFormatting sqref="B3">
    <cfRule type="duplicateValues" dxfId="56" priority="193"/>
    <cfRule type="duplicateValues" dxfId="55" priority="194"/>
  </conditionalFormatting>
  <conditionalFormatting sqref="B3">
    <cfRule type="duplicateValues" dxfId="54" priority="192"/>
  </conditionalFormatting>
  <conditionalFormatting sqref="B3">
    <cfRule type="duplicateValues" dxfId="53" priority="191"/>
  </conditionalFormatting>
  <conditionalFormatting sqref="B3">
    <cfRule type="duplicateValues" dxfId="52" priority="189"/>
    <cfRule type="duplicateValues" dxfId="51" priority="190"/>
  </conditionalFormatting>
  <conditionalFormatting sqref="A4:A6">
    <cfRule type="duplicateValues" dxfId="50" priority="188"/>
  </conditionalFormatting>
  <conditionalFormatting sqref="A4:A6">
    <cfRule type="duplicateValues" dxfId="49" priority="186"/>
    <cfRule type="duplicateValues" dxfId="48" priority="187"/>
  </conditionalFormatting>
  <conditionalFormatting sqref="A4:A6">
    <cfRule type="duplicateValues" dxfId="47" priority="184"/>
    <cfRule type="duplicateValues" dxfId="46" priority="185"/>
  </conditionalFormatting>
  <conditionalFormatting sqref="A3:A6">
    <cfRule type="duplicateValues" dxfId="45" priority="165"/>
  </conditionalFormatting>
  <conditionalFormatting sqref="A3:A6">
    <cfRule type="duplicateValues" dxfId="44" priority="163"/>
    <cfRule type="duplicateValues" dxfId="43" priority="164"/>
  </conditionalFormatting>
  <conditionalFormatting sqref="A3:A6">
    <cfRule type="duplicateValues" dxfId="42" priority="161"/>
    <cfRule type="duplicateValues" dxfId="41" priority="162"/>
  </conditionalFormatting>
  <conditionalFormatting sqref="B4:B6">
    <cfRule type="duplicateValues" dxfId="40" priority="158"/>
    <cfRule type="duplicateValues" dxfId="39" priority="159"/>
  </conditionalFormatting>
  <conditionalFormatting sqref="B4:B6">
    <cfRule type="duplicateValues" dxfId="38" priority="157"/>
  </conditionalFormatting>
  <conditionalFormatting sqref="B4:B6">
    <cfRule type="duplicateValues" dxfId="37" priority="156"/>
  </conditionalFormatting>
  <conditionalFormatting sqref="B4:B6">
    <cfRule type="duplicateValues" dxfId="36" priority="154"/>
    <cfRule type="duplicateValues" dxfId="3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113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73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73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32.15079861111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4" priority="51"/>
  </conditionalFormatting>
  <conditionalFormatting sqref="E9:E1048576 E1:E2">
    <cfRule type="duplicateValues" dxfId="33" priority="99232"/>
  </conditionalFormatting>
  <conditionalFormatting sqref="E4">
    <cfRule type="duplicateValues" dxfId="32" priority="44"/>
  </conditionalFormatting>
  <conditionalFormatting sqref="E5:E8">
    <cfRule type="duplicateValues" dxfId="31" priority="42"/>
  </conditionalFormatting>
  <conditionalFormatting sqref="B12">
    <cfRule type="duplicateValues" dxfId="30" priority="16"/>
    <cfRule type="duplicateValues" dxfId="29" priority="17"/>
    <cfRule type="duplicateValues" dxfId="28" priority="18"/>
  </conditionalFormatting>
  <conditionalFormatting sqref="B12">
    <cfRule type="duplicateValues" dxfId="27" priority="15"/>
  </conditionalFormatting>
  <conditionalFormatting sqref="B12">
    <cfRule type="duplicateValues" dxfId="26" priority="13"/>
    <cfRule type="duplicateValues" dxfId="25" priority="14"/>
  </conditionalFormatting>
  <conditionalFormatting sqref="B12">
    <cfRule type="duplicateValues" dxfId="24" priority="10"/>
    <cfRule type="duplicateValues" dxfId="23" priority="11"/>
    <cfRule type="duplicateValues" dxfId="22" priority="12"/>
  </conditionalFormatting>
  <conditionalFormatting sqref="B12">
    <cfRule type="duplicateValues" dxfId="21" priority="9"/>
  </conditionalFormatting>
  <conditionalFormatting sqref="B12">
    <cfRule type="duplicateValues" dxfId="20" priority="7"/>
    <cfRule type="duplicateValues" dxfId="19" priority="8"/>
  </conditionalFormatting>
  <conditionalFormatting sqref="B12">
    <cfRule type="duplicateValues" dxfId="18" priority="6"/>
  </conditionalFormatting>
  <conditionalFormatting sqref="B12">
    <cfRule type="duplicateValues" dxfId="17" priority="3"/>
    <cfRule type="duplicateValues" dxfId="16" priority="4"/>
    <cfRule type="duplicateValues" dxfId="15" priority="5"/>
  </conditionalFormatting>
  <conditionalFormatting sqref="B12">
    <cfRule type="duplicateValues" dxfId="14" priority="2"/>
  </conditionalFormatting>
  <conditionalFormatting sqref="B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2021-02-02T00:18:43Z</dcterms:modified>
</cp:coreProperties>
</file>