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7" i="1" l="1"/>
  <c r="A89" i="1"/>
  <c r="A85" i="1"/>
  <c r="A64" i="1"/>
  <c r="A49" i="1"/>
  <c r="A18" i="1"/>
  <c r="A17" i="1"/>
  <c r="A13" i="1"/>
  <c r="A7" i="1"/>
  <c r="A23" i="1"/>
  <c r="A63" i="1"/>
  <c r="A5" i="1"/>
  <c r="A40" i="1"/>
  <c r="A45" i="1"/>
  <c r="A11" i="1"/>
  <c r="A76" i="1"/>
  <c r="A62" i="1"/>
  <c r="A14" i="1"/>
  <c r="A78" i="1"/>
  <c r="A20" i="1"/>
  <c r="A26" i="1"/>
  <c r="A27" i="1"/>
  <c r="A36" i="1"/>
  <c r="A15" i="1"/>
  <c r="A10" i="1"/>
  <c r="A16" i="1"/>
  <c r="A32" i="1"/>
  <c r="F67" i="1"/>
  <c r="G67" i="1"/>
  <c r="H67" i="1"/>
  <c r="I67" i="1"/>
  <c r="J67" i="1"/>
  <c r="K67" i="1"/>
  <c r="F89" i="1"/>
  <c r="G89" i="1"/>
  <c r="H89" i="1"/>
  <c r="I89" i="1"/>
  <c r="J89" i="1"/>
  <c r="K89" i="1"/>
  <c r="F85" i="1"/>
  <c r="G85" i="1"/>
  <c r="H85" i="1"/>
  <c r="I85" i="1"/>
  <c r="J85" i="1"/>
  <c r="K85" i="1"/>
  <c r="F64" i="1"/>
  <c r="G64" i="1"/>
  <c r="H64" i="1"/>
  <c r="I64" i="1"/>
  <c r="J64" i="1"/>
  <c r="K64" i="1"/>
  <c r="F49" i="1"/>
  <c r="G49" i="1"/>
  <c r="H49" i="1"/>
  <c r="I49" i="1"/>
  <c r="J49" i="1"/>
  <c r="K49" i="1"/>
  <c r="F18" i="1"/>
  <c r="G18" i="1"/>
  <c r="H18" i="1"/>
  <c r="I18" i="1"/>
  <c r="J18" i="1"/>
  <c r="K18" i="1"/>
  <c r="F17" i="1"/>
  <c r="G17" i="1"/>
  <c r="H17" i="1"/>
  <c r="I17" i="1"/>
  <c r="J17" i="1"/>
  <c r="K17" i="1"/>
  <c r="F13" i="1"/>
  <c r="G13" i="1"/>
  <c r="H13" i="1"/>
  <c r="I13" i="1"/>
  <c r="J13" i="1"/>
  <c r="K13" i="1"/>
  <c r="F7" i="1"/>
  <c r="G7" i="1"/>
  <c r="H7" i="1"/>
  <c r="I7" i="1"/>
  <c r="J7" i="1"/>
  <c r="K7" i="1"/>
  <c r="F23" i="1"/>
  <c r="G23" i="1"/>
  <c r="H23" i="1"/>
  <c r="I23" i="1"/>
  <c r="J23" i="1"/>
  <c r="K23" i="1"/>
  <c r="F63" i="1"/>
  <c r="G63" i="1"/>
  <c r="H63" i="1"/>
  <c r="I63" i="1"/>
  <c r="J63" i="1"/>
  <c r="K63" i="1"/>
  <c r="F5" i="1"/>
  <c r="G5" i="1"/>
  <c r="H5" i="1"/>
  <c r="I5" i="1"/>
  <c r="J5" i="1"/>
  <c r="K5" i="1"/>
  <c r="F40" i="1"/>
  <c r="G40" i="1"/>
  <c r="H40" i="1"/>
  <c r="I40" i="1"/>
  <c r="J40" i="1"/>
  <c r="K40" i="1"/>
  <c r="F45" i="1"/>
  <c r="G45" i="1"/>
  <c r="H45" i="1"/>
  <c r="I45" i="1"/>
  <c r="J45" i="1"/>
  <c r="K45" i="1"/>
  <c r="F11" i="1"/>
  <c r="G11" i="1"/>
  <c r="H11" i="1"/>
  <c r="I11" i="1"/>
  <c r="J11" i="1"/>
  <c r="K11" i="1"/>
  <c r="F76" i="1"/>
  <c r="G76" i="1"/>
  <c r="H76" i="1"/>
  <c r="I76" i="1"/>
  <c r="J76" i="1"/>
  <c r="K76" i="1"/>
  <c r="F62" i="1"/>
  <c r="G62" i="1"/>
  <c r="H62" i="1"/>
  <c r="I62" i="1"/>
  <c r="J62" i="1"/>
  <c r="K62" i="1"/>
  <c r="F14" i="1"/>
  <c r="G14" i="1"/>
  <c r="H14" i="1"/>
  <c r="I14" i="1"/>
  <c r="J14" i="1"/>
  <c r="K14" i="1"/>
  <c r="F78" i="1"/>
  <c r="G78" i="1"/>
  <c r="H78" i="1"/>
  <c r="I78" i="1"/>
  <c r="J78" i="1"/>
  <c r="K78" i="1"/>
  <c r="F20" i="1"/>
  <c r="G20" i="1"/>
  <c r="H20" i="1"/>
  <c r="I20" i="1"/>
  <c r="J20" i="1"/>
  <c r="K20" i="1"/>
  <c r="F26" i="1"/>
  <c r="G26" i="1"/>
  <c r="H26" i="1"/>
  <c r="I26" i="1"/>
  <c r="J26" i="1"/>
  <c r="K26" i="1"/>
  <c r="F27" i="1"/>
  <c r="G27" i="1"/>
  <c r="H27" i="1"/>
  <c r="I27" i="1"/>
  <c r="J27" i="1"/>
  <c r="K27" i="1"/>
  <c r="F36" i="1"/>
  <c r="G36" i="1"/>
  <c r="H36" i="1"/>
  <c r="I36" i="1"/>
  <c r="J36" i="1"/>
  <c r="K36" i="1"/>
  <c r="F15" i="1"/>
  <c r="G15" i="1"/>
  <c r="H15" i="1"/>
  <c r="I15" i="1"/>
  <c r="J15" i="1"/>
  <c r="K15" i="1"/>
  <c r="F10" i="1"/>
  <c r="G10" i="1"/>
  <c r="H10" i="1"/>
  <c r="I10" i="1"/>
  <c r="J10" i="1"/>
  <c r="K10" i="1"/>
  <c r="F16" i="1"/>
  <c r="G16" i="1"/>
  <c r="H16" i="1"/>
  <c r="I16" i="1"/>
  <c r="J16" i="1"/>
  <c r="K16" i="1"/>
  <c r="F32" i="1"/>
  <c r="G32" i="1"/>
  <c r="H32" i="1"/>
  <c r="I32" i="1"/>
  <c r="J32" i="1"/>
  <c r="K32" i="1"/>
  <c r="B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A108" i="16"/>
  <c r="B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70" i="1" l="1"/>
  <c r="F70" i="1"/>
  <c r="G70" i="1"/>
  <c r="H70" i="1"/>
  <c r="I70" i="1"/>
  <c r="J70" i="1"/>
  <c r="K70" i="1"/>
  <c r="A54" i="1"/>
  <c r="A52" i="1"/>
  <c r="A48" i="1"/>
  <c r="A41" i="1"/>
  <c r="A87" i="1"/>
  <c r="A34" i="1"/>
  <c r="A19" i="1"/>
  <c r="F54" i="1"/>
  <c r="G54" i="1"/>
  <c r="H54" i="1"/>
  <c r="I54" i="1"/>
  <c r="J54" i="1"/>
  <c r="K54" i="1"/>
  <c r="F52" i="1"/>
  <c r="G52" i="1"/>
  <c r="H52" i="1"/>
  <c r="I52" i="1"/>
  <c r="J52" i="1"/>
  <c r="K52" i="1"/>
  <c r="F48" i="1"/>
  <c r="G48" i="1"/>
  <c r="H48" i="1"/>
  <c r="I48" i="1"/>
  <c r="J48" i="1"/>
  <c r="K48" i="1"/>
  <c r="F41" i="1"/>
  <c r="G41" i="1"/>
  <c r="H41" i="1"/>
  <c r="I41" i="1"/>
  <c r="J41" i="1"/>
  <c r="K41" i="1"/>
  <c r="F87" i="1"/>
  <c r="G87" i="1"/>
  <c r="H87" i="1"/>
  <c r="I87" i="1"/>
  <c r="J87" i="1"/>
  <c r="K87" i="1"/>
  <c r="F34" i="1"/>
  <c r="G34" i="1"/>
  <c r="H34" i="1"/>
  <c r="I34" i="1"/>
  <c r="J34" i="1"/>
  <c r="K34" i="1"/>
  <c r="F19" i="1"/>
  <c r="G19" i="1"/>
  <c r="H19" i="1"/>
  <c r="I19" i="1"/>
  <c r="J19" i="1"/>
  <c r="K19" i="1"/>
  <c r="A6" i="1" l="1"/>
  <c r="A68" i="1"/>
  <c r="A86" i="1"/>
  <c r="A28" i="1"/>
  <c r="F6" i="1"/>
  <c r="G6" i="1"/>
  <c r="H6" i="1"/>
  <c r="I6" i="1"/>
  <c r="J6" i="1"/>
  <c r="K6" i="1"/>
  <c r="F68" i="1"/>
  <c r="G68" i="1"/>
  <c r="H68" i="1"/>
  <c r="I68" i="1"/>
  <c r="J68" i="1"/>
  <c r="K68" i="1"/>
  <c r="F86" i="1"/>
  <c r="G86" i="1"/>
  <c r="H86" i="1"/>
  <c r="I86" i="1"/>
  <c r="J86" i="1"/>
  <c r="K86" i="1"/>
  <c r="F28" i="1"/>
  <c r="G28" i="1"/>
  <c r="H28" i="1"/>
  <c r="I28" i="1"/>
  <c r="J28" i="1"/>
  <c r="K28" i="1"/>
  <c r="A21" i="1" l="1"/>
  <c r="F21" i="1"/>
  <c r="G21" i="1"/>
  <c r="H21" i="1"/>
  <c r="I21" i="1"/>
  <c r="J21" i="1"/>
  <c r="K21" i="1"/>
  <c r="A22" i="1" l="1"/>
  <c r="F22" i="1"/>
  <c r="G22" i="1"/>
  <c r="H22" i="1"/>
  <c r="I22" i="1"/>
  <c r="J22" i="1"/>
  <c r="K22" i="1"/>
  <c r="F51" i="1"/>
  <c r="F43" i="1"/>
  <c r="F73" i="1"/>
  <c r="F47" i="1"/>
  <c r="A79" i="1" l="1"/>
  <c r="F79" i="1"/>
  <c r="G79" i="1"/>
  <c r="H79" i="1"/>
  <c r="I79" i="1"/>
  <c r="J79" i="1"/>
  <c r="K79" i="1"/>
  <c r="F60" i="1"/>
  <c r="G60" i="1"/>
  <c r="H60" i="1"/>
  <c r="I60" i="1"/>
  <c r="J60" i="1"/>
  <c r="K60" i="1"/>
  <c r="A60" i="1"/>
  <c r="A82" i="1"/>
  <c r="A33" i="1"/>
  <c r="A65" i="1"/>
  <c r="A69" i="1"/>
  <c r="A38" i="1"/>
  <c r="F82" i="1"/>
  <c r="G82" i="1"/>
  <c r="H82" i="1"/>
  <c r="I82" i="1"/>
  <c r="J82" i="1"/>
  <c r="K82" i="1"/>
  <c r="F33" i="1"/>
  <c r="G33" i="1"/>
  <c r="H33" i="1"/>
  <c r="I33" i="1"/>
  <c r="J33" i="1"/>
  <c r="K33" i="1"/>
  <c r="F65" i="1"/>
  <c r="G65" i="1"/>
  <c r="H65" i="1"/>
  <c r="I65" i="1"/>
  <c r="J65" i="1"/>
  <c r="K65" i="1"/>
  <c r="F69" i="1"/>
  <c r="G69" i="1"/>
  <c r="H69" i="1"/>
  <c r="I69" i="1"/>
  <c r="J69" i="1"/>
  <c r="K69" i="1"/>
  <c r="F38" i="1"/>
  <c r="G38" i="1"/>
  <c r="H38" i="1"/>
  <c r="I38" i="1"/>
  <c r="J38" i="1"/>
  <c r="K38" i="1"/>
  <c r="A44" i="1" l="1"/>
  <c r="F44" i="1"/>
  <c r="G44" i="1"/>
  <c r="H44" i="1"/>
  <c r="I44" i="1"/>
  <c r="J44" i="1"/>
  <c r="K44" i="1"/>
  <c r="A72" i="1"/>
  <c r="A74" i="1"/>
  <c r="A59" i="1"/>
  <c r="A61" i="1"/>
  <c r="F72" i="1"/>
  <c r="G72" i="1"/>
  <c r="H72" i="1"/>
  <c r="I72" i="1"/>
  <c r="J72" i="1"/>
  <c r="K72" i="1"/>
  <c r="F74" i="1"/>
  <c r="G74" i="1"/>
  <c r="H74" i="1"/>
  <c r="I74" i="1"/>
  <c r="J74" i="1"/>
  <c r="K74" i="1"/>
  <c r="F59" i="1"/>
  <c r="G59" i="1"/>
  <c r="H59" i="1"/>
  <c r="I59" i="1"/>
  <c r="J59" i="1"/>
  <c r="K59" i="1"/>
  <c r="F61" i="1"/>
  <c r="G61" i="1"/>
  <c r="H61" i="1"/>
  <c r="I61" i="1"/>
  <c r="J61" i="1"/>
  <c r="K61" i="1"/>
  <c r="F58" i="1" l="1"/>
  <c r="G58" i="1"/>
  <c r="H58" i="1"/>
  <c r="I58" i="1"/>
  <c r="J58" i="1"/>
  <c r="K58" i="1"/>
  <c r="A58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F55" i="1"/>
  <c r="G55" i="1"/>
  <c r="H55" i="1"/>
  <c r="I55" i="1"/>
  <c r="J55" i="1"/>
  <c r="K55" i="1"/>
  <c r="F50" i="1"/>
  <c r="G50" i="1"/>
  <c r="H50" i="1"/>
  <c r="I50" i="1"/>
  <c r="J50" i="1"/>
  <c r="K50" i="1"/>
  <c r="F42" i="1"/>
  <c r="G42" i="1"/>
  <c r="H42" i="1"/>
  <c r="I42" i="1"/>
  <c r="J42" i="1"/>
  <c r="K42" i="1"/>
  <c r="G51" i="1"/>
  <c r="H51" i="1"/>
  <c r="I51" i="1"/>
  <c r="J51" i="1"/>
  <c r="K51" i="1"/>
  <c r="A50" i="1"/>
  <c r="A42" i="1"/>
  <c r="A51" i="1"/>
  <c r="A71" i="1"/>
  <c r="A83" i="1"/>
  <c r="A56" i="1"/>
  <c r="A57" i="1"/>
  <c r="A81" i="1"/>
  <c r="A55" i="1"/>
  <c r="F71" i="1"/>
  <c r="G71" i="1"/>
  <c r="H71" i="1"/>
  <c r="I71" i="1"/>
  <c r="J71" i="1"/>
  <c r="K71" i="1"/>
  <c r="F83" i="1"/>
  <c r="G83" i="1"/>
  <c r="H83" i="1"/>
  <c r="I83" i="1"/>
  <c r="J83" i="1"/>
  <c r="K83" i="1"/>
  <c r="F56" i="1"/>
  <c r="G56" i="1"/>
  <c r="H56" i="1"/>
  <c r="I56" i="1"/>
  <c r="J56" i="1"/>
  <c r="K56" i="1"/>
  <c r="F57" i="1"/>
  <c r="G57" i="1"/>
  <c r="H57" i="1"/>
  <c r="I57" i="1"/>
  <c r="J57" i="1"/>
  <c r="K57" i="1"/>
  <c r="F81" i="1"/>
  <c r="G81" i="1"/>
  <c r="H81" i="1"/>
  <c r="I81" i="1"/>
  <c r="J81" i="1"/>
  <c r="K81" i="1"/>
  <c r="A39" i="1" l="1"/>
  <c r="F39" i="1"/>
  <c r="G39" i="1"/>
  <c r="H39" i="1"/>
  <c r="I39" i="1"/>
  <c r="J39" i="1"/>
  <c r="K39" i="1"/>
  <c r="A53" i="1" l="1"/>
  <c r="A29" i="1"/>
  <c r="A73" i="1"/>
  <c r="F53" i="1"/>
  <c r="G53" i="1"/>
  <c r="H53" i="1"/>
  <c r="I53" i="1"/>
  <c r="J53" i="1"/>
  <c r="K53" i="1"/>
  <c r="F29" i="1"/>
  <c r="G29" i="1"/>
  <c r="H29" i="1"/>
  <c r="I29" i="1"/>
  <c r="J29" i="1"/>
  <c r="K29" i="1"/>
  <c r="G73" i="1"/>
  <c r="H73" i="1"/>
  <c r="I73" i="1"/>
  <c r="J73" i="1"/>
  <c r="K73" i="1"/>
  <c r="A8" i="1" l="1"/>
  <c r="A84" i="1"/>
  <c r="A77" i="1"/>
  <c r="F8" i="1"/>
  <c r="G8" i="1"/>
  <c r="H8" i="1"/>
  <c r="I8" i="1"/>
  <c r="J8" i="1"/>
  <c r="K8" i="1"/>
  <c r="F84" i="1"/>
  <c r="G84" i="1"/>
  <c r="H84" i="1"/>
  <c r="I84" i="1"/>
  <c r="J84" i="1"/>
  <c r="K84" i="1"/>
  <c r="F77" i="1"/>
  <c r="G77" i="1"/>
  <c r="H77" i="1"/>
  <c r="I77" i="1"/>
  <c r="J77" i="1"/>
  <c r="K77" i="1"/>
  <c r="A46" i="1"/>
  <c r="A66" i="1"/>
  <c r="F46" i="1"/>
  <c r="G46" i="1"/>
  <c r="H46" i="1"/>
  <c r="I46" i="1"/>
  <c r="J46" i="1"/>
  <c r="K46" i="1"/>
  <c r="F66" i="1"/>
  <c r="G66" i="1"/>
  <c r="H66" i="1"/>
  <c r="I66" i="1"/>
  <c r="J66" i="1"/>
  <c r="K66" i="1"/>
  <c r="F75" i="1" l="1"/>
  <c r="G75" i="1"/>
  <c r="H75" i="1"/>
  <c r="I75" i="1"/>
  <c r="J75" i="1"/>
  <c r="K75" i="1"/>
  <c r="A75" i="1"/>
  <c r="A9" i="1" l="1"/>
  <c r="F9" i="1"/>
  <c r="G9" i="1"/>
  <c r="H9" i="1"/>
  <c r="I9" i="1"/>
  <c r="J9" i="1"/>
  <c r="K9" i="1"/>
  <c r="A88" i="1" l="1"/>
  <c r="A35" i="1"/>
  <c r="F88" i="1"/>
  <c r="G88" i="1"/>
  <c r="H88" i="1"/>
  <c r="I88" i="1"/>
  <c r="J88" i="1"/>
  <c r="K88" i="1"/>
  <c r="F35" i="1"/>
  <c r="G35" i="1"/>
  <c r="H35" i="1"/>
  <c r="I35" i="1"/>
  <c r="J35" i="1"/>
  <c r="K35" i="1"/>
  <c r="F12" i="1" l="1"/>
  <c r="G12" i="1"/>
  <c r="H12" i="1"/>
  <c r="I12" i="1"/>
  <c r="J12" i="1"/>
  <c r="K12" i="1"/>
  <c r="A12" i="1"/>
  <c r="F24" i="1"/>
  <c r="G24" i="1"/>
  <c r="H24" i="1"/>
  <c r="I24" i="1"/>
  <c r="J24" i="1"/>
  <c r="K24" i="1"/>
  <c r="F80" i="1"/>
  <c r="G80" i="1"/>
  <c r="H80" i="1"/>
  <c r="I80" i="1"/>
  <c r="J80" i="1"/>
  <c r="K80" i="1"/>
  <c r="A24" i="1"/>
  <c r="A80" i="1"/>
  <c r="A25" i="1" l="1"/>
  <c r="A43" i="1"/>
  <c r="A47" i="1"/>
  <c r="A37" i="1"/>
  <c r="H25" i="1"/>
  <c r="I25" i="1"/>
  <c r="J25" i="1"/>
  <c r="K25" i="1"/>
  <c r="H43" i="1"/>
  <c r="I43" i="1"/>
  <c r="J43" i="1"/>
  <c r="K43" i="1"/>
  <c r="H47" i="1"/>
  <c r="I47" i="1"/>
  <c r="J47" i="1"/>
  <c r="K47" i="1"/>
  <c r="H37" i="1"/>
  <c r="I37" i="1"/>
  <c r="J37" i="1"/>
  <c r="K37" i="1"/>
  <c r="F37" i="1"/>
  <c r="G37" i="1"/>
  <c r="F25" i="1"/>
  <c r="G25" i="1"/>
  <c r="G43" i="1"/>
  <c r="G47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<sst xmlns="http://schemas.openxmlformats.org/spreadsheetml/2006/main" count="13349" uniqueCount="2551">
  <si>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</si>
  <si>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</si>
  <si>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</si>
  <si>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</si>
  <si>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</si>
  <si>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</si>
  <si>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</si>
  <si>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</si>
  <si>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</si>
  <si>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</si>
  <si>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</si>
  <si>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</si>
  <si>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</si>
  <si>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</si>
  <si>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</si>
  <si>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</si>
  <si>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</si>
  <si>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</si>
  <si>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</si>
  <si>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</si>
  <si>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</si>
  <si>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</si>
  <si>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</si>
  <si>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</si>
  <si>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</si>
  <si>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</si>
  <si>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</si>
  <si>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</si>
  <si>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</si>
  <si>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</si>
  <si>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</si>
  <si>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</si>
  <si>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</si>
  <si>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</si>
  <si>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</si>
  <si>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</si>
  <si>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</si>
  <si>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</si>
  <si>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</si>
  <si>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</si>
  <si>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</si>
  <si>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</si>
  <si>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</si>
  <si>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</si>
  <si>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</si>
  <si>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</si>
  <si>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</si>
  <si>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</si>
  <si>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</si>
  <si>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</si>
  <si>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</si>
  <si>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</si>
  <si>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</si>
  <si>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</si>
  <si>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</si>
  <si>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</si>
  <si>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</si>
  <si>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</si>
  <si>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</si>
  <si>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</si>
  <si>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</si>
  <si>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</si>
  <si>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</si>
  <si>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</si>
  <si>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</si>
  <si>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</si>
  <si>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</si>
  <si>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</si>
  <si>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</si>
  <si>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</si>
  <si>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</si>
  <si>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</si>
  <si>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</si>
  <si>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</si>
  <si>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</si>
  <si>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</si>
  <si>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</si>
  <si>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</si>
  <si>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</si>
  <si>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</si>
  <si>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</si>
  <si>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</si>
  <si>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</si>
  <si>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</si>
  <si>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</si>
  <si>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</si>
  <si>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</si>
  <si>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</si>
  <si>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</si>
  <si>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</si>
  <si>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</si>
  <si>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</si>
  <si>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</si>
  <si>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</si>
  <si>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</si>
  <si>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</si>
  <si>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</si>
  <si>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</si>
  <si>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</si>
  <si>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</si>
  <si>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</si>
  <si>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</si>
  <si>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</si>
  <si>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</si>
  <si>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</si>
  <si>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</si>
  <si>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</si>
  <si>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</si>
  <si>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</si>
  <si>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</si>
  <si>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</si>
  <si>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</si>
  <si>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</si>
  <si>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</si>
  <si>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</si>
  <si>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</si>
  <si>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</si>
  <si>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</si>
  <si>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</si>
  <si>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</si>
  <si>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</si>
  <si>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</si>
  <si>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</si>
  <si>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</si>
  <si>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</si>
  <si>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</si>
  <si>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</si>
  <si>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</si>
  <si>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</si>
  <si>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</si>
  <si>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</si>
  <si>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</si>
  <si>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</si>
  <si>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</si>
  <si>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</si>
  <si>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</si>
  <si>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</si>
  <si>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</si>
  <si>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</si>
  <si>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</si>
  <si>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</si>
  <si>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</si>
  <si>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</si>
  <si>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</si>
  <si>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</si>
  <si>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</si>
  <si>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</si>
  <si>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</si>
  <si>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</si>
  <si>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</si>
  <si>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</si>
  <si>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</si>
  <si>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</si>
  <si>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</si>
  <si>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</si>
  <si>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</si>
  <si>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</si>
  <si>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</si>
  <si>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</si>
  <si>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</si>
  <si>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</si>
  <si>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</si>
  <si>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</si>
  <si>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</si>
  <si>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</si>
  <si>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</si>
  <si>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</si>
  <si>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</si>
  <si>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</si>
  <si>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</si>
  <si>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</si>
  <si>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</si>
  <si>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</si>
  <si>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</si>
  <si>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</si>
  <si>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</si>
  <si>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</si>
  <si>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</si>
  <si>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</si>
  <si>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</si>
  <si>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</si>
  <si>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</si>
  <si>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</si>
  <si>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</si>
  <si>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</si>
  <si>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</si>
  <si>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</si>
  <si>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</si>
  <si>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</si>
  <si>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</si>
  <si>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</si>
  <si>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</si>
  <si>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</si>
  <si>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</si>
  <si>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</si>
  <si>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</si>
  <si>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</si>
  <si>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</si>
  <si>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</si>
  <si>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</si>
  <si>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</si>
  <si>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</si>
  <si>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</si>
  <si>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</si>
  <si>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</si>
  <si>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</si>
  <si>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</si>
  <si>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</si>
  <si>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</si>
  <si>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</si>
  <si>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</si>
  <si>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</si>
  <si>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</si>
  <si>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</si>
  <si>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</si>
  <si>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</si>
  <si>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</si>
  <si>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</si>
  <si>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</si>
  <si>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</si>
  <si>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</si>
  <si>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</si>
  <si>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</si>
  <si>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</si>
  <si>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</si>
  <si>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</si>
  <si>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</si>
  <si>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</si>
  <si>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</si>
  <si>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</si>
  <si>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</si>
  <si>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</si>
  <si>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</si>
  <si>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</si>
  <si>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</si>
  <si>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</si>
  <si>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</si>
  <si>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</si>
  <si>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</si>
  <si>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</si>
  <si>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</si>
  <si>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</si>
  <si>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</si>
  <si>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</si>
  <si>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</si>
  <si>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</si>
  <si>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</si>
  <si>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</si>
  <si>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</si>
  <si>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</si>
  <si>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</si>
  <si>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</si>
  <si>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</si>
  <si>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</si>
  <si>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</si>
  <si>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</si>
  <si>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</si>
  <si>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</si>
  <si>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</si>
  <si>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</si>
  <si>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</si>
  <si>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</si>
  <si>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</si>
  <si>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</si>
  <si>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</si>
  <si>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</si>
  <si>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</si>
  <si>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</si>
  <si>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</si>
  <si>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</si>
  <si>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</si>
  <si>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</si>
  <si>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</si>
  <si>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</si>
  <si>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</si>
  <si>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</si>
  <si>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</si>
  <si>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</si>
  <si>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</si>
  <si>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</si>
  <si>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</si>
  <si>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</si>
  <si>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</si>
  <si>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</si>
  <si>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</si>
  <si>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</si>
  <si>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</si>
  <si>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</si>
  <si>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</si>
  <si>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</si>
  <si>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</si>
  <si>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</si>
  <si>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</si>
  <si>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</si>
  <si>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</si>
  <si>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</si>
  <si>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</si>
  <si>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</si>
  <si>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</si>
  <si>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</si>
  <si>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</si>
  <si>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</si>
  <si>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</si>
  <si>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</si>
  <si>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</si>
  <si>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</si>
  <si>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</si>
  <si>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</si>
  <si>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</si>
  <si>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</si>
  <si>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</si>
  <si>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</si>
  <si>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</si>
  <si>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</si>
  <si>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</si>
  <si>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</si>
  <si>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</si>
  <si>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</si>
  <si>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</si>
  <si>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</si>
  <si>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</si>
  <si>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</si>
  <si>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</si>
  <si>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</si>
  <si>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</si>
  <si>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</si>
  <si>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</si>
  <si>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</si>
  <si>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</si>
  <si>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</si>
  <si>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</si>
  <si>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</si>
  <si>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</si>
  <si>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</si>
  <si>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</si>
  <si>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</si>
  <si>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</si>
  <si>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</si>
  <si>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</si>
  <si>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</si>
  <si>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</si>
  <si>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</si>
  <si>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</si>
  <si>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</si>
  <si>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</si>
  <si>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</si>
  <si>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</si>
  <si>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</si>
  <si>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</si>
  <si>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</si>
  <si>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</si>
  <si>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</si>
  <si>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</si>
  <si>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</si>
  <si>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</si>
  <si>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</si>
  <si>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</si>
  <si>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</si>
  <si>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</si>
  <si>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</si>
  <si>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</si>
  <si>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</si>
  <si>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</si>
  <si>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</si>
  <si>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</si>
  <si>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</si>
  <si>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</si>
  <si>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</si>
  <si>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</si>
  <si>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</si>
  <si>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</si>
  <si>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</si>
  <si>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</si>
  <si>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</si>
  <si>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</si>
  <si>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</si>
  <si>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</si>
  <si>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</si>
  <si>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</si>
  <si>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</si>
  <si>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</si>
  <si>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</si>
  <si>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</si>
  <si>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</si>
  <si>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</si>
  <si>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</si>
  <si>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</si>
  <si>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</si>
  <si>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</si>
  <si>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</si>
  <si>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</si>
  <si>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</si>
  <si>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</si>
  <si>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</si>
  <si>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</si>
  <si>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</si>
  <si>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</si>
  <si>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</si>
  <si>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</si>
  <si>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</si>
  <si>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</si>
  <si>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</si>
  <si>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</si>
  <si>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</si>
  <si>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</si>
  <si>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</si>
  <si>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</si>
  <si>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</si>
  <si>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</si>
  <si>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</si>
  <si>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</si>
  <si>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</si>
  <si>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</si>
  <si>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</si>
  <si>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</si>
  <si>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</si>
  <si>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</si>
  <si>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</si>
  <si>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</si>
  <si>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</si>
  <si>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</si>
  <si>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</si>
  <si>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</si>
  <si>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</si>
  <si>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</si>
  <si>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</si>
  <si>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</si>
  <si>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</si>
  <si>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</si>
  <si>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</si>
  <si>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</si>
  <si>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</si>
  <si>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</si>
  <si>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</si>
  <si>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</si>
  <si>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</si>
  <si>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</si>
  <si>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</si>
  <si>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</si>
  <si>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</si>
  <si>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</si>
  <si>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</si>
  <si>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</si>
  <si>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</si>
  <si>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</si>
  <si>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</si>
  <si>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</si>
  <si>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</si>
  <si>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</si>
  <si>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</si>
  <si>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</si>
  <si>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</si>
  <si>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</si>
  <si>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</si>
  <si>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</si>
  <si>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</si>
  <si>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</si>
  <si>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</si>
  <si>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</si>
  <si>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</si>
  <si>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</si>
  <si>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</si>
  <si>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</si>
  <si>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</si>
  <si>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</si>
  <si>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</si>
  <si>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</si>
  <si>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</si>
  <si>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</si>
  <si>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</si>
  <si>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</si>
  <si>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</si>
  <si>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</si>
  <si>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</si>
  <si>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</si>
  <si>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</si>
  <si>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</si>
  <si>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</si>
  <si>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</si>
  <si>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</si>
  <si>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</si>
  <si>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</si>
  <si>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</si>
  <si>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</si>
  <si>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</si>
  <si>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</si>
  <si>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</si>
  <si>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</si>
  <si>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</si>
  <si>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</si>
  <si>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</si>
  <si>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</si>
  <si>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</si>
  <si>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</si>
  <si>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</si>
  <si>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</si>
  <si>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</si>
  <si>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</si>
  <si>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</si>
  <si>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</si>
  <si>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</si>
  <si>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</si>
  <si>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</si>
  <si>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</si>
  <si>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</si>
  <si>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</si>
  <si>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</si>
  <si>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</si>
  <si>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</si>
  <si>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</si>
  <si>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</si>
  <si>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</si>
  <si>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</si>
  <si>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</si>
  <si>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</si>
  <si>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</si>
  <si>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</si>
  <si>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</si>
  <si>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</si>
  <si>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</si>
  <si>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</si>
  <si>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</si>
  <si>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</si>
  <si>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</si>
  <si>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</si>
  <si>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</si>
  <si>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</si>
  <si>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</si>
  <si>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</si>
  <si>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</si>
  <si>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</si>
  <si>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</si>
  <si>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</si>
  <si>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</si>
  <si>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</si>
  <si>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</si>
  <si>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</si>
  <si>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</si>
  <si>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</si>
  <si>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</si>
  <si>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</si>
  <si>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</si>
  <si>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</si>
  <si>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</si>
  <si>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</si>
  <si>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</si>
  <si>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</si>
  <si>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</si>
  <si>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</si>
  <si>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</si>
  <si>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</si>
  <si>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</si>
  <si>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</si>
  <si>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</si>
  <si>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</si>
  <si>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</si>
  <si>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</si>
  <si>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</si>
  <si>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</si>
  <si>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</si>
  <si>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</si>
  <si>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</si>
  <si>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</si>
  <si>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</si>
  <si>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</si>
  <si>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</si>
  <si>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</si>
  <si>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</si>
  <si>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</si>
  <si>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</si>
  <si>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</si>
  <si>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</si>
  <si>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</si>
  <si>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</si>
  <si>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</si>
  <si>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</si>
  <si>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</si>
  <si>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</si>
  <si>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</si>
  <si>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</si>
  <si>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</si>
  <si>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</si>
  <si>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</si>
  <si>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</si>
  <si>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</si>
  <si>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</si>
  <si>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</si>
  <si>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</si>
  <si>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</si>
  <si>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</si>
  <si>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</si>
  <si>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</si>
  <si>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</si>
  <si>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</si>
  <si>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</si>
  <si>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</si>
  <si>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</si>
  <si>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</si>
  <si>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</si>
  <si>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</si>
  <si>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</si>
  <si>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</si>
  <si>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</si>
  <si>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</si>
  <si>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</si>
  <si>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</si>
  <si>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</si>
  <si>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</si>
  <si>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</si>
  <si>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</si>
  <si>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</si>
  <si>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</si>
  <si>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</si>
  <si>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</si>
  <si>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</si>
  <si>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</si>
  <si>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</si>
  <si>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</si>
  <si>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</si>
  <si>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</si>
  <si>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</si>
  <si>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</si>
  <si>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</si>
  <si>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</si>
  <si>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</si>
  <si>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</si>
  <si>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</si>
  <si>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</si>
  <si>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</si>
  <si>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</si>
  <si>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</si>
  <si>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</si>
  <si>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</si>
  <si>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</si>
  <si>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</si>
  <si>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</si>
  <si>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</si>
  <si>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</si>
  <si>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</si>
  <si>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</si>
  <si>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</si>
  <si>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</si>
  <si>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</si>
  <si>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</si>
  <si>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</si>
  <si>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</si>
  <si>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</si>
  <si>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</si>
  <si>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</si>
  <si>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</si>
  <si>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</si>
  <si>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</si>
  <si>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</si>
  <si>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</si>
  <si>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</si>
  <si>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</si>
  <si>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</si>
  <si>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</si>
  <si>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</si>
  <si>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</si>
  <si>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</si>
  <si>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</si>
  <si>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</si>
  <si>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</si>
  <si>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</si>
  <si>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</si>
  <si>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</si>
  <si>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</si>
  <si>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</si>
  <si>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</si>
  <si>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</si>
  <si>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</si>
  <si>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</si>
  <si>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</si>
  <si>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</si>
  <si>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</si>
  <si>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</si>
  <si>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</si>
  <si>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</si>
  <si>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</si>
  <si>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</si>
  <si>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</si>
  <si>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</si>
  <si>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</si>
  <si>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</si>
  <si>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</si>
  <si>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</si>
  <si>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</si>
  <si>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</si>
  <si>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</si>
  <si>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</si>
  <si>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</si>
  <si>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</si>
  <si>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</si>
  <si>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</si>
  <si>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</si>
  <si>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</si>
  <si>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</si>
  <si>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</si>
  <si>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</si>
  <si>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</si>
  <si>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</si>
  <si>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</si>
  <si>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</si>
  <si>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</si>
  <si>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</si>
  <si>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</si>
  <si>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</si>
  <si>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</si>
  <si>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</si>
  <si>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</si>
  <si>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</si>
  <si>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</si>
  <si>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</si>
  <si>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</si>
  <si>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</si>
  <si>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</si>
  <si>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</si>
  <si>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</si>
  <si>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</si>
  <si>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</si>
  <si>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</si>
  <si>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</si>
  <si>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</si>
  <si>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</si>
  <si>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</si>
  <si>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</si>
  <si>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</si>
  <si>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</si>
  <si>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</si>
  <si>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</si>
  <si>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</si>
  <si>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</si>
  <si>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</si>
  <si>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</si>
  <si>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</si>
  <si>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</si>
  <si>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</si>
  <si>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</si>
  <si>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</si>
  <si>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</si>
  <si>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</si>
  <si>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</si>
  <si>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</si>
  <si>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</si>
  <si>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</si>
  <si>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</si>
  <si>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</si>
  <si>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</si>
  <si>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</si>
  <si>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</si>
  <si>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</si>
  <si>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</si>
  <si>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</si>
  <si>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</si>
  <si>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</si>
  <si>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</si>
  <si>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</si>
  <si>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</si>
  <si>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</si>
  <si>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</si>
  <si>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</si>
  <si>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</si>
  <si>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</si>
  <si>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</si>
  <si>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</si>
  <si>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</si>
  <si>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</si>
  <si>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</si>
  <si>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</si>
  <si>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</si>
  <si>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</si>
  <si>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</si>
  <si>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</si>
  <si>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</si>
  <si>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</si>
  <si>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</si>
  <si>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</si>
  <si>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</si>
  <si>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</si>
  <si>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</si>
  <si>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</si>
  <si>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</si>
  <si>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</si>
  <si>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</si>
  <si>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</si>
  <si>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</si>
  <si>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</si>
  <si>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</si>
  <si>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</si>
  <si>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</si>
  <si>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</si>
  <si>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</si>
  <si>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</si>
  <si>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</si>
  <si>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</si>
  <si>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</si>
  <si>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</si>
  <si>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</si>
  <si>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</si>
  <si>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</si>
  <si>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</si>
  <si>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</si>
  <si>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</si>
  <si>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</si>
  <si>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</si>
  <si>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</si>
  <si>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</si>
  <si>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</si>
  <si>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</si>
  <si>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</si>
  <si>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</si>
  <si>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</si>
  <si>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</si>
  <si>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</si>
  <si>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</si>
  <si>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</si>
  <si>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</si>
  <si>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</si>
  <si>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</si>
  <si>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</si>
  <si>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</si>
  <si>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</si>
  <si>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</si>
  <si>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</si>
  <si>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</si>
  <si>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</si>
  <si>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</si>
  <si>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</si>
  <si>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</si>
  <si>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</si>
  <si>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</si>
  <si>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</si>
  <si>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</si>
  <si>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</si>
  <si>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</si>
  <si>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</si>
  <si>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</si>
  <si>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</si>
  <si>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</si>
  <si>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</si>
  <si>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</si>
  <si>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</si>
  <si>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</si>
  <si>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</si>
  <si>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</si>
  <si>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</si>
  <si>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</si>
  <si>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</si>
  <si>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</si>
  <si>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</si>
  <si>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</si>
  <si>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</si>
  <si>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</si>
  <si>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</si>
  <si>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</si>
  <si>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</si>
  <si>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</si>
  <si>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</si>
  <si>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</si>
  <si>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</si>
  <si>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</si>
  <si>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</si>
  <si>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</si>
  <si>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</si>
  <si>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</si>
  <si>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</si>
  <si>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</si>
  <si>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</si>
  <si>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</si>
  <si>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</si>
  <si>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</si>
  <si>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</si>
  <si>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</si>
  <si>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</si>
  <si>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</si>
  <si>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</si>
  <si>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</si>
  <si>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</si>
  <si>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</si>
  <si>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</si>
  <si>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</si>
  <si>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</si>
  <si>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</si>
  <si>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</si>
  <si>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</si>
  <si>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</si>
  <si>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</si>
  <si>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</si>
  <si>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</si>
  <si>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</si>
  <si>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</si>
  <si>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</si>
  <si>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</si>
  <si>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</si>
  <si>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</si>
  <si>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</si>
  <si>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</si>
  <si>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</si>
  <si>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</si>
  <si>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</si>
  <si>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</si>
  <si>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</si>
  <si>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</si>
  <si>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</si>
  <si>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</si>
  <si>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</si>
  <si>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</si>
  <si>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</si>
  <si>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</si>
  <si>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</si>
  <si>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</si>
  <si>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</si>
  <si>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</si>
  <si>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</si>
  <si>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</si>
  <si>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</si>
  <si>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</si>
  <si>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</si>
  <si>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</si>
  <si>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</si>
  <si>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</si>
  <si>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</si>
  <si>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</si>
  <si>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</si>
  <si>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</si>
  <si>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</si>
  <si>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</si>
  <si>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</si>
  <si>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</si>
  <si>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</si>
  <si>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</si>
  <si>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</si>
  <si>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</si>
  <si>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</si>
  <si>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</si>
  <si>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</si>
  <si>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</si>
  <si>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</si>
  <si>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</si>
  <si>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</si>
  <si>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</si>
  <si>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</si>
  <si>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</si>
  <si>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</si>
  <si>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</si>
  <si>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</si>
  <si>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</si>
  <si>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</si>
  <si>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</si>
  <si>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</si>
  <si>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</si>
  <si>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</si>
  <si>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</si>
  <si>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</si>
  <si>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</si>
  <si>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</si>
  <si>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</si>
  <si>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</si>
  <si>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</si>
  <si>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</si>
  <si>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</si>
  <si>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</si>
  <si>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</si>
  <si>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</si>
  <si>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</si>
  <si>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</si>
  <si>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</si>
  <si>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</si>
  <si>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</si>
  <si>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</si>
  <si>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</si>
  <si>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</si>
  <si>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</si>
  <si>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</si>
  <si>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</si>
  <si>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</si>
  <si>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</si>
  <si>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</si>
  <si>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</si>
  <si>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</si>
  <si>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</si>
  <si>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</si>
  <si>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</si>
  <si>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</si>
  <si>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</si>
  <si>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</si>
  <si>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</si>
  <si>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</si>
  <si>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</si>
  <si>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</si>
  <si>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</si>
  <si>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</si>
  <si>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</si>
  <si>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</si>
  <si>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</si>
  <si>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</si>
  <si>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</si>
  <si>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</si>
  <si>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</si>
  <si>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</si>
  <si>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</si>
  <si>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</si>
  <si>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</si>
  <si>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</si>
  <si>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</si>
  <si>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</si>
  <si>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</si>
  <si>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</si>
  <si>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</si>
  <si>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</si>
  <si>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</si>
  <si>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</si>
  <si>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</si>
  <si>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</si>
  <si>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</si>
  <si>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</si>
  <si>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</si>
  <si>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</si>
  <si>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</si>
  <si>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</si>
  <si>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</si>
  <si>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</si>
  <si>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</si>
  <si>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</si>
  <si>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</si>
  <si>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</si>
  <si>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</si>
  <si>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</si>
  <si>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</si>
  <si>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</si>
  <si>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</si>
  <si>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</si>
  <si>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</si>
  <si>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</si>
  <si>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</si>
  <si>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</si>
  <si>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</si>
  <si>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</si>
  <si>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</si>
  <si>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</si>
  <si>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</si>
  <si>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</si>
  <si>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</si>
  <si>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</si>
  <si>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</si>
  <si>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</si>
  <si>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</si>
  <si>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</si>
  <si>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</si>
  <si>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</si>
  <si>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</si>
  <si>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</si>
  <si>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</si>
  <si>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</si>
  <si>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</si>
  <si>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</si>
  <si>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</si>
  <si>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</si>
  <si>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</si>
  <si>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</si>
  <si>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</si>
  <si>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</si>
  <si>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</si>
  <si>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</si>
  <si>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</si>
  <si>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</si>
  <si>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</si>
  <si>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</si>
  <si>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</si>
  <si>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</si>
  <si>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</si>
  <si>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</si>
  <si>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</si>
  <si>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</si>
  <si>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</si>
  <si>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</si>
  <si>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</si>
  <si>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</si>
  <si>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</si>
  <si>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</si>
  <si>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</si>
  <si>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</si>
  <si>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</si>
  <si>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</si>
  <si>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</si>
  <si>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</si>
  <si>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</si>
  <si>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</si>
  <si>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</si>
  <si>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</si>
  <si>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</si>
  <si>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</si>
  <si>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</si>
  <si>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</si>
  <si>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</si>
  <si>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</si>
  <si>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</si>
  <si>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</si>
  <si>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</si>
  <si>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</si>
  <si>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</si>
  <si>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</si>
  <si>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</si>
  <si>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</si>
  <si>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</si>
  <si>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</si>
  <si>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</si>
  <si>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</si>
  <si>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</si>
  <si>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</si>
  <si>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</si>
  <si>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</si>
  <si>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</si>
  <si>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</si>
  <si>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</si>
  <si>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</si>
  <si>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</si>
  <si>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</si>
  <si>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</si>
  <si>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</si>
  <si>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</si>
  <si>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</si>
  <si>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</si>
  <si>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</si>
  <si>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</si>
  <si>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</si>
  <si>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</si>
  <si>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</si>
  <si>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</si>
  <si>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</si>
  <si>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</si>
  <si>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</si>
  <si>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</si>
  <si>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</si>
  <si>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</si>
  <si>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</si>
  <si>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</si>
  <si>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</si>
  <si>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</si>
  <si>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</si>
  <si>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</si>
  <si>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</si>
  <si>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</si>
  <si>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</si>
  <si>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</si>
  <si>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</si>
  <si>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</si>
  <si>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</si>
  <si>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</si>
  <si>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</si>
  <si>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</si>
  <si>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</si>
  <si>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</si>
  <si>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</si>
  <si>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</si>
  <si>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</si>
  <si>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</si>
  <si>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</si>
  <si>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</si>
  <si>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</si>
  <si>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</si>
  <si>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</si>
  <si>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</si>
  <si>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</si>
  <si>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</si>
  <si>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</si>
  <si>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</si>
  <si>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</si>
  <si>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</si>
  <si>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</si>
  <si>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</si>
  <si>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</si>
  <si>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</si>
  <si>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</si>
  <si>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</si>
  <si>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</si>
  <si>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</si>
  <si>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</si>
  <si>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</si>
  <si>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</si>
  <si>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</si>
  <si>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</si>
  <si>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</si>
  <si>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</si>
  <si>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</si>
  <si>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</si>
  <si>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</si>
  <si>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</si>
  <si>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</si>
  <si>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</si>
  <si>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</si>
  <si>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</si>
  <si>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</si>
  <si>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</si>
  <si>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</si>
  <si>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</si>
  <si>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</si>
  <si>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</si>
  <si>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</si>
  <si>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</si>
  <si>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</si>
  <si>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</si>
  <si>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</si>
  <si>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</si>
  <si>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</si>
  <si>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</si>
  <si>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</si>
  <si>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</si>
  <si>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</si>
  <si>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</si>
  <si>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</si>
  <si>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</si>
  <si>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</si>
  <si>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</si>
  <si>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</si>
  <si>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</si>
  <si>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</si>
  <si>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</si>
  <si>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</si>
  <si>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</si>
  <si>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</si>
  <si>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</si>
  <si>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</si>
  <si>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</si>
  <si>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</si>
  <si>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</si>
  <si>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</si>
  <si>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</si>
  <si>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</si>
  <si>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</si>
  <si>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</si>
  <si>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</si>
  <si>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</si>
  <si>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</si>
  <si>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</si>
  <si>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</si>
  <si>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</si>
  <si>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</si>
  <si>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</si>
  <si>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</si>
  <si>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</si>
  <si>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</si>
  <si>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</si>
  <si>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</si>
  <si>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</si>
  <si>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</si>
  <si>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</si>
  <si>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</si>
  <si>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</si>
  <si>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</si>
  <si>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</si>
  <si>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</si>
  <si>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</si>
  <si>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</si>
  <si>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</si>
  <si>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</si>
  <si>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</si>
  <si>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</si>
  <si>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</si>
  <si>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</si>
  <si>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</si>
  <si>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</si>
  <si>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</si>
  <si>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</si>
  <si>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</si>
  <si>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</si>
  <si>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</si>
  <si>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</si>
  <si>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</si>
  <si>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</si>
  <si>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</si>
  <si>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</si>
  <si>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</si>
  <si>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</si>
  <si>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</si>
  <si>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</si>
  <si>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</si>
  <si>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</si>
  <si>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</si>
  <si>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</si>
  <si>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</si>
  <si>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</si>
  <si>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</si>
  <si>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</si>
  <si>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</si>
  <si>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</si>
  <si>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</si>
  <si>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</si>
  <si>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</si>
  <si>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</si>
  <si>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</si>
  <si>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</si>
  <si>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</si>
  <si>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</si>
  <si>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</si>
  <si>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</si>
  <si>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</si>
  <si>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</si>
  <si>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</si>
  <si>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</si>
  <si>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</si>
  <si>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</si>
  <si>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</si>
  <si>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</si>
  <si>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</si>
  <si>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</si>
  <si>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</si>
  <si>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</si>
  <si>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</si>
  <si>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</si>
  <si>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</si>
  <si>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</si>
  <si>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</si>
  <si>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</si>
  <si>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</si>
  <si>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</si>
  <si>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</si>
  <si>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</si>
  <si>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</si>
  <si>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</si>
  <si>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</si>
  <si>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</si>
  <si>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</si>
  <si>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</si>
  <si>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</si>
  <si>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</si>
  <si>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</si>
  <si>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</si>
  <si>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</si>
  <si>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</si>
  <si>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</si>
  <si>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</si>
  <si>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</si>
  <si>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</si>
  <si>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</si>
  <si>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</si>
  <si>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</si>
  <si>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</si>
  <si>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</si>
  <si>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</si>
  <si>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</si>
  <si>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</si>
  <si>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</si>
  <si>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</si>
  <si>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</si>
  <si>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</si>
  <si>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</si>
  <si>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</si>
  <si>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</si>
  <si>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</si>
  <si>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</si>
  <si>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</si>
  <si>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</si>
  <si>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</si>
  <si>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</si>
  <si>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</si>
  <si>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</si>
  <si>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</si>
  <si>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</si>
  <si>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</si>
  <si>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</si>
  <si>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</si>
  <si>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</si>
  <si>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</si>
  <si>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</si>
  <si>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</si>
  <si>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</si>
  <si>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</si>
  <si>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</si>
  <si>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</si>
  <si>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</si>
  <si>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</si>
  <si>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</si>
  <si>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</si>
  <si>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</si>
  <si>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</si>
  <si>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</si>
  <si>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</si>
  <si>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</si>
  <si>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</si>
  <si>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</si>
  <si>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</si>
  <si>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</si>
  <si>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</si>
  <si>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</si>
  <si>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</si>
  <si>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</si>
  <si>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</si>
  <si>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</si>
  <si>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</si>
  <si>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</si>
  <si>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</si>
  <si>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</si>
  <si>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</si>
  <si>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</si>
  <si>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</si>
  <si>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</si>
  <si>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</si>
  <si>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</si>
  <si>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</si>
  <si>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</si>
  <si>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</si>
  <si>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</si>
  <si>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</si>
  <si>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</si>
  <si>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</si>
  <si>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</si>
  <si>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</si>
  <si>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</si>
  <si>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</si>
  <si>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</si>
  <si>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</si>
  <si>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</si>
  <si>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</si>
  <si>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</si>
  <si>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</si>
  <si>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</si>
  <si>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</si>
  <si>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</si>
  <si>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</si>
  <si>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</si>
  <si>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</si>
  <si>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</si>
  <si>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</si>
  <si>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</si>
  <si>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</si>
  <si>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</si>
  <si>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</si>
  <si>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</si>
  <si>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</si>
  <si>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</si>
  <si>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</si>
  <si>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</si>
  <si>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</si>
  <si>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</si>
  <si>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</si>
  <si>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</si>
  <si>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</si>
  <si>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</si>
  <si>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</si>
  <si>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</si>
  <si>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</si>
  <si>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</si>
  <si>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</si>
  <si>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</si>
  <si>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</si>
  <si>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</si>
  <si>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</si>
  <si>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</si>
  <si>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</si>
  <si>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</si>
  <si>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</si>
  <si>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</si>
  <si>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</si>
  <si>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</si>
  <si>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</si>
  <si>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</si>
  <si>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</si>
  <si>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</si>
  <si>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</si>
  <si>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</si>
  <si>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</si>
  <si>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</si>
  <si>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</si>
  <si>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</si>
  <si>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</si>
  <si>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</si>
  <si>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</si>
  <si>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</si>
  <si>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</si>
  <si>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</si>
  <si>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</si>
  <si>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</si>
  <si>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</si>
  <si>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</si>
  <si>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</si>
  <si>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</si>
  <si>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</si>
  <si>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</si>
  <si>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</si>
  <si>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</si>
  <si>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</si>
  <si>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</si>
  <si>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</si>
  <si>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</si>
  <si>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</si>
  <si>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</si>
  <si>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</si>
  <si>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</si>
  <si>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</si>
  <si>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</si>
  <si>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</si>
  <si>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</si>
  <si>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</si>
  <si>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</si>
  <si>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</si>
  <si>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</si>
  <si>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</si>
  <si>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</si>
  <si>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</si>
  <si>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</si>
  <si>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</si>
  <si>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</si>
  <si>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</si>
  <si>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</si>
  <si>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</si>
  <si>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</si>
  <si>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</si>
  <si>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</si>
  <si>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</si>
  <si>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</si>
  <si>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</si>
  <si>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</si>
  <si>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</si>
  <si>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</si>
  <si>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</si>
  <si>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</si>
  <si>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</si>
  <si>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</si>
  <si>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</si>
  <si>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</si>
  <si>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</si>
  <si>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</si>
  <si>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</si>
  <si>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</si>
  <si>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</si>
  <si>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</si>
  <si>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</si>
  <si>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</si>
  <si>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</si>
  <si>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</si>
  <si>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</si>
  <si>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</si>
  <si>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</si>
  <si>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</si>
  <si>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</si>
  <si>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</si>
  <si>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</si>
  <si>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</si>
  <si>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</si>
  <si>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</si>
  <si>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</si>
  <si>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</si>
  <si>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</si>
  <si>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</si>
  <si>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</si>
  <si>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</si>
  <si>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</si>
  <si>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</si>
  <si>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</si>
  <si>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</si>
  <si>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</si>
  <si>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</si>
  <si>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</si>
  <si>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</si>
  <si>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</si>
  <si>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</si>
  <si>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</si>
  <si>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</si>
  <si>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</si>
  <si>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</si>
  <si>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</si>
  <si>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</si>
  <si>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</si>
  <si>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</si>
  <si>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</si>
  <si>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</si>
  <si>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</si>
  <si>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</si>
  <si>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</si>
  <si>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</si>
  <si>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</si>
  <si>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</si>
  <si>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</si>
  <si>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</si>
  <si>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</si>
  <si>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</si>
  <si>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</si>
  <si>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</si>
  <si>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</si>
  <si>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</si>
  <si>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</si>
  <si>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</si>
  <si>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</si>
  <si>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</si>
  <si>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</si>
  <si>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</si>
  <si>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</si>
  <si>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</si>
  <si>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</si>
  <si>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</si>
  <si>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</si>
  <si>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</si>
  <si>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</si>
  <si>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</si>
  <si>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</si>
  <si>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</si>
  <si>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</si>
  <si>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</si>
  <si>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</si>
  <si>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</si>
  <si>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</si>
  <si>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</si>
  <si>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</si>
  <si>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</si>
  <si>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</si>
  <si>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</si>
  <si>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</si>
  <si>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</si>
  <si>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</si>
  <si>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</si>
  <si>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</si>
  <si>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</si>
  <si>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</si>
  <si>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</si>
  <si>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</si>
  <si>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</si>
  <si>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</si>
  <si>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</si>
  <si>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</si>
  <si>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</si>
  <si>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</si>
  <si>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</si>
  <si>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</si>
  <si>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</si>
  <si>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</si>
  <si>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</si>
  <si>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</si>
  <si>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</si>
  <si>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</si>
  <si>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</si>
  <si>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</si>
  <si>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</si>
  <si>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</si>
  <si>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</si>
  <si>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</si>
  <si>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</si>
  <si>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</si>
  <si>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</si>
  <si>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</si>
  <si>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</si>
  <si>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</si>
  <si>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</si>
  <si>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</si>
  <si>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</si>
  <si>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</si>
  <si>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</si>
  <si>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</si>
  <si>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</si>
  <si>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</si>
  <si>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</si>
  <si>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</si>
  <si>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</si>
  <si>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</si>
  <si>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</si>
  <si>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</si>
  <si>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</si>
  <si>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</si>
  <si>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</si>
  <si>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</si>
  <si>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</si>
  <si>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</si>
  <si>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</si>
  <si>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</si>
  <si>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</si>
  <si>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</si>
  <si>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</si>
  <si>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</si>
  <si>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</si>
  <si>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</si>
  <si>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</si>
  <si>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</si>
  <si>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</si>
  <si>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</si>
  <si>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</si>
  <si>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</si>
  <si>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</si>
  <si>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</si>
  <si>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</si>
  <si>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</si>
  <si>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</si>
  <si>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</si>
  <si>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</si>
  <si>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</si>
  <si>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</si>
  <si>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</si>
  <si>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</si>
  <si>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</si>
  <si>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</si>
  <si>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</si>
  <si>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</si>
  <si>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</si>
  <si>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</si>
  <si>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</si>
  <si>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</si>
  <si>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</si>
  <si>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</si>
  <si>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</si>
  <si>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</si>
  <si>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</si>
  <si>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</si>
  <si>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</si>
  <si>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</si>
  <si>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</si>
  <si>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</si>
  <si>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</si>
  <si>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</si>
  <si>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</si>
  <si>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</si>
  <si>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</si>
  <si>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</si>
  <si>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</si>
  <si>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</si>
  <si>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</si>
  <si>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</si>
  <si>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</si>
  <si>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</si>
  <si>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</si>
  <si>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</si>
  <si>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</si>
  <si>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</si>
  <si>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</si>
  <si>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</si>
  <si>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</si>
  <si>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</si>
  <si>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</si>
  <si>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</si>
  <si>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</si>
  <si>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</si>
  <si>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</si>
  <si>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</si>
  <si>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</si>
  <si>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</si>
  <si>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</si>
  <si>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</si>
  <si>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</si>
  <si>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</si>
  <si>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</si>
  <si>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</si>
  <si>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</si>
  <si>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</si>
  <si>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</si>
  <si>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</si>
  <si>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</si>
  <si>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</si>
  <si>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</si>
  <si>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</si>
  <si>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</si>
  <si>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</si>
  <si>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</si>
  <si>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</si>
  <si>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</si>
  <si>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</si>
  <si>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</si>
  <si>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</si>
  <si>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</si>
  <si>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</si>
  <si>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</si>
  <si>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</si>
  <si>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</si>
  <si>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</si>
  <si>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</si>
  <si>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</si>
  <si>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</si>
  <si>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</si>
  <si>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</si>
  <si>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</si>
  <si>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</si>
  <si>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</si>
  <si>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</si>
  <si>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</si>
  <si>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</si>
  <si>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</si>
  <si>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</si>
  <si>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</si>
  <si>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</si>
  <si>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</si>
  <si>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</si>
  <si>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</si>
  <si>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</si>
  <si>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</si>
  <si>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</si>
  <si>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</si>
  <si>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</si>
  <si>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</si>
  <si>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</si>
  <si>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</si>
  <si>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</si>
  <si>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</si>
  <si>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</si>
  <si>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</si>
  <si>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</si>
  <si>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</si>
  <si>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</si>
  <si>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</si>
  <si>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</si>
  <si>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</si>
  <si>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</si>
  <si>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</si>
  <si>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</si>
  <si>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</si>
  <si>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</si>
  <si>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</si>
  <si>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</si>
  <si>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</si>
  <si>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</si>
  <si>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</si>
  <si>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</si>
  <si>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</si>
  <si>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</si>
  <si>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</si>
  <si>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</si>
  <si>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</si>
  <si>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</si>
  <si>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</si>
  <si>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</si>
  <si>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</si>
  <si>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</si>
  <si>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</si>
  <si>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</si>
  <si>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</si>
  <si>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</si>
  <si>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</si>
  <si>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</si>
  <si>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</si>
  <si>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</si>
  <si>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</si>
  <si>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</si>
  <si>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</si>
  <si>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</si>
  <si>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</si>
  <si>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</si>
  <si>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</si>
  <si>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</si>
  <si>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</si>
  <si>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</si>
  <si>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</si>
  <si>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</si>
  <si>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</si>
  <si>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</si>
  <si>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</si>
  <si>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</si>
  <si>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</si>
  <si>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</si>
  <si>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</si>
  <si>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</si>
  <si>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</si>
  <si>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</si>
  <si>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</si>
  <si>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</si>
  <si>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</si>
  <si>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</si>
  <si>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</si>
  <si>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</si>
  <si>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</si>
  <si>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</si>
  <si>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</si>
  <si>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</si>
  <si>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</si>
  <si>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</si>
  <si>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</si>
  <si>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</si>
  <si>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</si>
  <si>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</si>
  <si>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</si>
  <si>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</si>
  <si>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</si>
  <si>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</si>
  <si>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</si>
  <si>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</si>
  <si>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</si>
  <si>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</si>
  <si>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</si>
  <si>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</si>
  <si>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</si>
  <si>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</si>
  <si>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</si>
  <si>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</si>
  <si>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</si>
  <si>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</si>
  <si>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</si>
  <si>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</si>
  <si>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</si>
  <si>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</si>
  <si>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</si>
  <si>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</si>
  <si>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</si>
  <si>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</si>
  <si>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</si>
  <si>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</si>
  <si>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</si>
  <si>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</si>
  <si>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</si>
  <si>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</si>
  <si>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</si>
  <si>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</si>
  <si>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</si>
  <si>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</si>
  <si>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</si>
  <si>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</si>
  <si>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</si>
  <si>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</si>
  <si>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</si>
  <si>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</si>
  <si>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</si>
  <si>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</si>
  <si>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</si>
  <si>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</si>
  <si>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</si>
  <si>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</si>
  <si>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</si>
  <si>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</si>
  <si>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</si>
  <si>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</si>
  <si>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</si>
  <si>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</si>
  <si>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</si>
  <si>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</si>
  <si>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</si>
  <si>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</si>
  <si>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</si>
  <si>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</si>
  <si>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</si>
  <si>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</si>
  <si>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</si>
  <si>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</si>
  <si>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</si>
  <si>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</si>
  <si>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</si>
  <si>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</si>
  <si>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</si>
  <si>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</si>
  <si>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</si>
  <si>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</si>
  <si>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</si>
  <si>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</si>
  <si>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</si>
  <si>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</si>
  <si>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</si>
  <si>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</si>
  <si>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</si>
  <si>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</si>
  <si>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</si>
  <si>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</si>
  <si>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</si>
  <si>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</si>
  <si>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</si>
  <si>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</si>
  <si>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</si>
  <si>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</si>
  <si>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</si>
  <si>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</si>
  <si>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</si>
  <si>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</si>
  <si>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</si>
  <si>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</si>
  <si>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</si>
  <si>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</si>
  <si>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</si>
  <si>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</si>
  <si>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</si>
  <si>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</si>
  <si>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</si>
  <si>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</si>
  <si>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</si>
  <si>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</si>
  <si>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</si>
  <si>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</si>
  <si>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</si>
  <si>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</si>
  <si>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</si>
  <si>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</si>
  <si>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</si>
  <si>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</si>
  <si>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</si>
  <si>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</si>
  <si>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</si>
  <si>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</si>
  <si>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</si>
  <si>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</si>
  <si>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</si>
  <si>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</si>
  <si>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</si>
  <si>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</si>
  <si>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</si>
  <si>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</si>
  <si>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</si>
  <si>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</si>
  <si>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</si>
  <si>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</si>
  <si>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</si>
  <si>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</si>
  <si>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</si>
  <si>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</si>
  <si>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</si>
  <si>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</si>
  <si>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</si>
  <si>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</si>
  <si>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</si>
  <si>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</si>
  <si>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</si>
  <si>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</si>
  <si>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</si>
  <si>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</si>
  <si>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</si>
  <si>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</si>
  <si>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</si>
  <si>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</si>
  <si>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</si>
  <si>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</si>
  <si>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</si>
  <si>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</si>
  <si>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</si>
  <si>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</si>
  <si>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</si>
  <si>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</si>
  <si>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</si>
  <si>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</si>
  <si>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</si>
  <si>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</si>
  <si>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</si>
  <si>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</si>
  <si>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</si>
  <si>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</si>
  <si>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</si>
  <si>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</si>
  <si>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</si>
  <si>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</si>
  <si>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</si>
  <si>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</si>
  <si>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</si>
  <si>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</si>
  <si>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</si>
  <si>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</si>
  <si>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</si>
  <si>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</si>
  <si>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</si>
  <si>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</si>
  <si>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</si>
  <si>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</si>
  <si>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</si>
  <si>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</si>
  <si>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</si>
  <si>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</si>
  <si>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</si>
  <si>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</si>
  <si>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</si>
  <si>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</si>
  <si>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</si>
  <si>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</si>
  <si>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</si>
  <si>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</si>
  <si>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</si>
  <si>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</si>
  <si>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</si>
  <si>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</si>
  <si>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</si>
  <si>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</si>
  <si>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</si>
  <si>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</si>
  <si>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</si>
  <si>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</si>
  <si>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</si>
  <si>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</si>
  <si>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</si>
  <si>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</si>
  <si>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</si>
  <si>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</si>
  <si>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</si>
  <si>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</si>
  <si>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</si>
  <si>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</si>
  <si>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</si>
  <si>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</si>
  <si>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</si>
  <si>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</si>
  <si>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</si>
  <si>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</si>
  <si>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</si>
  <si>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</si>
  <si>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</si>
  <si>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</si>
  <si>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</si>
  <si>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</si>
  <si>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</si>
  <si>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</si>
  <si>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</si>
  <si>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</si>
  <si>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</si>
  <si>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</si>
  <si>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</si>
  <si>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</si>
  <si>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</si>
  <si>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</si>
  <si>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</si>
  <si>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</si>
  <si>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</si>
  <si>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</si>
  <si>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</si>
  <si>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</si>
  <si>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</si>
  <si>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</si>
  <si>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</si>
  <si>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</si>
  <si>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</si>
  <si>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</si>
  <si>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</si>
  <si>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</si>
  <si>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</si>
  <si>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</si>
  <si>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</si>
  <si>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</si>
  <si>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</si>
  <si>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</si>
  <si>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</si>
  <si>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</si>
  <si>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</si>
  <si>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</si>
  <si>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</si>
  <si>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</si>
  <si>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</si>
  <si>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</si>
  <si>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</si>
  <si>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</si>
  <si>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</si>
  <si>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</si>
  <si>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</si>
  <si>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</si>
  <si>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</si>
  <si>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</si>
  <si>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</si>
  <si>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</si>
  <si>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</si>
  <si>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</si>
  <si>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</si>
  <si>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</si>
  <si>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</si>
  <si>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</si>
  <si>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</si>
  <si>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</si>
  <si>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</si>
  <si>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</si>
  <si>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</si>
  <si>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</si>
  <si>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</si>
  <si>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</si>
  <si>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</si>
  <si>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</si>
  <si>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</si>
  <si>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</si>
  <si>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</si>
  <si>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</si>
  <si>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</si>
  <si>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</si>
  <si>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</si>
  <si>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</si>
  <si>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</si>
  <si>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</si>
  <si>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</si>
  <si>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</si>
  <si>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</si>
  <si>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</si>
  <si>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</si>
  <si>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</si>
  <si>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</si>
  <si>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</si>
  <si>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</si>
  <si>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</si>
  <si>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</si>
  <si>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</si>
  <si>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</si>
  <si>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</si>
  <si>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</si>
  <si>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</si>
  <si>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</si>
  <si>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</si>
  <si>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</si>
  <si>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</si>
  <si>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</si>
  <si>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</si>
  <si>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</si>
  <si>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</si>
  <si>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</si>
  <si>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</si>
  <si>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</si>
  <si>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</si>
  <si>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</si>
  <si>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</si>
  <si>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</si>
  <si>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</si>
  <si>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</si>
  <si>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</si>
  <si>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</si>
  <si>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</si>
  <si>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</si>
  <si>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</si>
  <si>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</si>
  <si>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</si>
  <si>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</si>
  <si>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</si>
  <si>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</si>
  <si>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</si>
  <si>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</si>
  <si>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</si>
  <si>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</si>
  <si>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</si>
  <si>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</si>
  <si>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</si>
  <si>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</si>
  <si>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</si>
  <si>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</si>
  <si>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</si>
  <si>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</si>
  <si>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</si>
  <si>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</si>
  <si>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</si>
  <si>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</si>
  <si>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</si>
  <si>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</si>
  <si>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</si>
  <si>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</si>
  <si>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</si>
  <si>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</si>
  <si>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</si>
  <si>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</si>
  <si>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</si>
  <si>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</si>
  <si>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</si>
  <si>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</si>
  <si>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</si>
  <si>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</si>
  <si>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</si>
  <si>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</si>
  <si>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</si>
  <si>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</si>
  <si>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</si>
  <si>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</si>
  <si>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</si>
  <si>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</si>
  <si>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</si>
  <si>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</si>
  <si>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</si>
  <si>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</si>
  <si>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</si>
  <si>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</si>
  <si>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</si>
  <si>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</si>
  <si>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</si>
  <si>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</si>
  <si>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</si>
  <si>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</si>
  <si>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</si>
  <si>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</si>
  <si>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</si>
  <si>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</si>
  <si>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</si>
  <si>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</si>
  <si>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</si>
  <si>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</si>
  <si>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</si>
  <si>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</si>
  <si>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</si>
  <si>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</si>
  <si>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</si>
  <si>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</si>
  <si>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</si>
  <si>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</si>
  <si>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</si>
  <si>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</si>
  <si>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</si>
  <si>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</si>
  <si>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</si>
  <si>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</si>
  <si>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</si>
  <si>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</si>
  <si>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</si>
  <si>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</si>
  <si>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</si>
  <si>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</si>
  <si>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</si>
  <si>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</si>
  <si>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</si>
  <si>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</si>
  <si>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</si>
  <si>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</si>
  <si>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</si>
  <si>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</si>
  <si>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</si>
  <si>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</si>
  <si>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</si>
  <si>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</si>
  <si>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</si>
  <si>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</si>
  <si>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</si>
  <si>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</si>
  <si>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</si>
  <si>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</si>
  <si>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</si>
  <si>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</si>
  <si>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</si>
  <si>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</si>
  <si>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</si>
  <si>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</si>
  <si>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</si>
  <si>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</si>
  <si>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</si>
  <si>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</si>
  <si>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</si>
  <si>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</si>
  <si>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</si>
  <si>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</si>
  <si>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</si>
  <si>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</si>
  <si>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</si>
  <si>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</si>
  <si>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</si>
  <si>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</si>
  <si>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</si>
  <si>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</si>
  <si>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</si>
  <si>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</si>
  <si>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</si>
  <si>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</si>
  <si>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</si>
  <si>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</si>
  <si>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</si>
  <si>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</si>
  <si>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</si>
  <si>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</si>
  <si>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</si>
  <si>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</si>
  <si>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</si>
  <si>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</si>
  <si>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</si>
  <si>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</si>
  <si>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</si>
  <si>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</si>
  <si>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</si>
  <si>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</si>
  <si>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</si>
  <si>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</si>
  <si>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</si>
  <si>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</si>
  <si>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</si>
  <si>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</si>
  <si>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</si>
  <si>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</si>
  <si>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</si>
  <si>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</si>
  <si>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</si>
  <si>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</si>
  <si>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</si>
  <si>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</si>
  <si>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</si>
  <si>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</si>
  <si>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</si>
  <si>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</si>
  <si>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</si>
  <si>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</si>
  <si>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</si>
  <si>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</si>
  <si>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</si>
  <si>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</si>
  <si>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</si>
  <si>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</si>
  <si>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</si>
  <si>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</si>
  <si>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</si>
  <si>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</si>
  <si>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</si>
  <si>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</si>
  <si>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</si>
  <si>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</si>
  <si>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</si>
  <si>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</si>
  <si>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</si>
  <si>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</si>
  <si>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</si>
  <si>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</si>
  <si>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</si>
  <si>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</si>
  <si>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</si>
  <si>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</si>
  <si>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</si>
  <si>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</si>
  <si>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</si>
  <si>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</si>
  <si>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</si>
  <si>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</si>
  <si>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</si>
  <si>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</si>
  <si>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</si>
  <si>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</si>
  <si>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</si>
  <si>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</si>
  <si>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</si>
  <si>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</si>
  <si>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</si>
  <si>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</si>
  <si>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</si>
  <si>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</si>
  <si>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</si>
  <si>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</si>
  <si>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</si>
  <si>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</si>
  <si>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</si>
  <si>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</si>
  <si>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</si>
  <si>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</si>
  <si>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</si>
  <si>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</si>
  <si>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</si>
  <si>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</si>
  <si>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</si>
  <si>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</si>
  <si>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</si>
  <si>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</si>
  <si>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</si>
  <si>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</si>
  <si>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</si>
  <si>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</si>
  <si>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</si>
  <si>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</si>
  <si>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</si>
  <si>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</si>
  <si>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</si>
  <si>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</si>
  <si>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</si>
  <si>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</si>
  <si>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</si>
  <si>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</si>
  <si>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</si>
  <si>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</si>
  <si>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</si>
  <si>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</si>
  <si>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</si>
  <si>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</si>
  <si>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</si>
  <si>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</si>
  <si>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</si>
  <si>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</si>
  <si>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</si>
  <si>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</si>
  <si>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</si>
  <si>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</si>
  <si>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</si>
  <si>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</si>
  <si>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</si>
  <si>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</si>
  <si>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</si>
  <si>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</si>
  <si>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</si>
  <si>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</si>
  <si>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</si>
  <si>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</si>
  <si>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</si>
  <si>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</si>
  <si>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</si>
  <si>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</si>
  <si>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</si>
  <si>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</si>
  <si>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</si>
  <si>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</si>
  <si>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</si>
  <si>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</si>
  <si>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</si>
  <si>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</si>
  <si>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</si>
  <si>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</si>
  <si>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</si>
  <si>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</si>
  <si>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</si>
  <si>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</si>
  <si>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</si>
  <si>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</si>
  <si>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</si>
  <si>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</si>
  <si>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</si>
  <si>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</si>
  <si>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</si>
  <si>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</si>
  <si>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</si>
  <si>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</si>
  <si>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</si>
  <si>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</si>
  <si>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</si>
  <si>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</si>
  <si>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</si>
  <si>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</si>
  <si>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</si>
  <si>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</si>
  <si>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</si>
  <si>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</si>
  <si>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</si>
  <si>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</si>
  <si>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</si>
  <si>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</si>
  <si>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</si>
  <si>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</si>
  <si>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</si>
  <si>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</si>
  <si>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GAVETA DE DEPOSITO LLENA</t>
  </si>
  <si>
    <t>31/1/2021 17:00 PM</t>
  </si>
  <si>
    <t>Ofic. Yamasa II</t>
  </si>
  <si>
    <t>1 Febrero de 2021</t>
  </si>
  <si>
    <t>Cepeda, Ricardo Alberto</t>
  </si>
  <si>
    <t>335777054</t>
  </si>
  <si>
    <t>335777357</t>
  </si>
  <si>
    <t>335777320</t>
  </si>
  <si>
    <t>335777310</t>
  </si>
  <si>
    <t>335777204</t>
  </si>
  <si>
    <t>335777686</t>
  </si>
  <si>
    <t>335777682</t>
  </si>
  <si>
    <t>335777674</t>
  </si>
  <si>
    <t>335777659</t>
  </si>
  <si>
    <t>335777649</t>
  </si>
  <si>
    <t>335777625</t>
  </si>
  <si>
    <t>335777503</t>
  </si>
  <si>
    <t>335777765 </t>
  </si>
  <si>
    <t>REINICIO FALLIDO</t>
  </si>
  <si>
    <t>GAVETA DE RECHAZO LLENA</t>
  </si>
  <si>
    <t>PRINTER ERROR</t>
  </si>
  <si>
    <t>Fernandez Pichardo, Jorge Rafael</t>
  </si>
  <si>
    <t>335778154</t>
  </si>
  <si>
    <t>335778149</t>
  </si>
  <si>
    <t>335778147</t>
  </si>
  <si>
    <t>335778143</t>
  </si>
  <si>
    <t>335778079</t>
  </si>
  <si>
    <t>335778077</t>
  </si>
  <si>
    <t>335778073</t>
  </si>
  <si>
    <t>335778069</t>
  </si>
  <si>
    <t>335778066</t>
  </si>
  <si>
    <t>335778059</t>
  </si>
  <si>
    <t>335778025</t>
  </si>
  <si>
    <t>335778008</t>
  </si>
  <si>
    <t>335777994</t>
  </si>
  <si>
    <t>335777989</t>
  </si>
  <si>
    <t>335777981</t>
  </si>
  <si>
    <t>335777978</t>
  </si>
  <si>
    <t>335777975</t>
  </si>
  <si>
    <t>335777971</t>
  </si>
  <si>
    <t>335777965</t>
  </si>
  <si>
    <t>335777958</t>
  </si>
  <si>
    <t>335777957</t>
  </si>
  <si>
    <t>335777953</t>
  </si>
  <si>
    <t>335777949</t>
  </si>
  <si>
    <t>335777940</t>
  </si>
  <si>
    <t>335777803</t>
  </si>
  <si>
    <t>335777798</t>
  </si>
  <si>
    <t>335777797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</si>
</sst>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8"/>
      <tableStyleElement type="headerRow" dxfId="147"/>
      <tableStyleElement type="totalRow" dxfId="146"/>
      <tableStyleElement type="firstColumn" dxfId="145"/>
      <tableStyleElement type="lastColumn" dxfId="144"/>
      <tableStyleElement type="firstRowStripe" dxfId="143"/>
      <tableStyleElement type="firstColumnStripe" dxfId="1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9"/>
  <sheetViews>
    <sheetView tabSelected="1" topLeftCell="D1" zoomScale="80" zoomScaleNormal="80" workbookViewId="0">
      <pane ySplit="4" topLeftCell="A5" activePane="bottomLeft" state="frozen"/>
      <selection pane="bottomLeft" activeCell="L8" sqref="L8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8" bestFit="1" customWidth="1"/>
    <col min="3" max="3" width="17.7109375" style="47" bestFit="1" customWidth="1"/>
    <col min="4" max="4" width="29.42578125" style="70" bestFit="1" customWidth="1"/>
    <col min="5" max="5" width="12.28515625" style="117" bestFit="1" customWidth="1"/>
    <col min="6" max="6" width="11.7109375" style="48" customWidth="1"/>
    <col min="7" max="7" width="63.42578125" style="48" customWidth="1"/>
    <col min="8" max="11" width="7" style="48" customWidth="1"/>
    <col min="12" max="12" width="49.85546875" style="48" customWidth="1"/>
    <col min="13" max="13" width="19.85546875" style="70" bestFit="1" customWidth="1"/>
    <col min="14" max="14" width="18" style="85" bestFit="1" customWidth="1"/>
    <col min="15" max="15" width="42.4257812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2505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22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21" t="str">
        <f>VLOOKUP(E5,'LISTADO ATM'!$A$2:$C$895,3,0)</f>
        <v>DISTRITO NACIONAL</v>
      </c>
      <c r="B5" s="110" t="s">
        <v>2535</v>
      </c>
      <c r="C5" s="102">
        <v>44228.58321759259</v>
      </c>
      <c r="D5" s="121" t="s">
        <v>2189</v>
      </c>
      <c r="E5" s="99">
        <v>583</v>
      </c>
      <c r="F5" s="84" t="str">
        <f>VLOOKUP(E5,VIP!$A$2:$O11520,2,0)</f>
        <v>DRBR431</v>
      </c>
      <c r="G5" s="98" t="str">
        <f>VLOOKUP(E5,'LISTADO ATM'!$A$2:$B$894,2,0)</f>
        <v xml:space="preserve">ATM Ministerio Fuerzas Armadas I </v>
      </c>
      <c r="H5" s="98" t="str">
        <f>VLOOKUP(E5,VIP!$A$2:$O16440,7,FALSE)</f>
        <v>Si</v>
      </c>
      <c r="I5" s="98" t="str">
        <f>VLOOKUP(E5,VIP!$A$2:$O8405,8,FALSE)</f>
        <v>Si</v>
      </c>
      <c r="J5" s="98" t="str">
        <f>VLOOKUP(E5,VIP!$A$2:$O8355,8,FALSE)</f>
        <v>Si</v>
      </c>
      <c r="K5" s="98" t="str">
        <f>VLOOKUP(E5,VIP!$A$2:$O11929,6,0)</f>
        <v>NO</v>
      </c>
      <c r="L5" s="105" t="s">
        <v>2435</v>
      </c>
      <c r="M5" s="104" t="s">
        <v>2473</v>
      </c>
      <c r="N5" s="103" t="s">
        <v>2481</v>
      </c>
      <c r="O5" s="121" t="s">
        <v>2483</v>
      </c>
      <c r="P5" s="104" t="s">
        <v>2520</v>
      </c>
      <c r="Q5" s="104" t="s">
        <v>2435</v>
      </c>
    </row>
    <row r="6" spans="1:17" ht="18" x14ac:dyDescent="0.25">
      <c r="A6" s="121" t="str">
        <f>VLOOKUP(E6,'LISTADO ATM'!$A$2:$C$895,3,0)</f>
        <v>DISTRITO NACIONAL</v>
      </c>
      <c r="B6" s="110" t="s">
        <v>2508</v>
      </c>
      <c r="C6" s="102">
        <v>44228.406377314815</v>
      </c>
      <c r="D6" s="121" t="s">
        <v>2189</v>
      </c>
      <c r="E6" s="99">
        <v>721</v>
      </c>
      <c r="F6" s="84" t="str">
        <f>VLOOKUP(E6,VIP!$A$2:$O11504,2,0)</f>
        <v>DRBR23A</v>
      </c>
      <c r="G6" s="98" t="str">
        <f>VLOOKUP(E6,'LISTADO ATM'!$A$2:$B$894,2,0)</f>
        <v xml:space="preserve">ATM Oficina Charles de Gaulle II </v>
      </c>
      <c r="H6" s="98" t="str">
        <f>VLOOKUP(E6,VIP!$A$2:$O16424,7,FALSE)</f>
        <v>Si</v>
      </c>
      <c r="I6" s="98" t="str">
        <f>VLOOKUP(E6,VIP!$A$2:$O8389,8,FALSE)</f>
        <v>Si</v>
      </c>
      <c r="J6" s="98" t="str">
        <f>VLOOKUP(E6,VIP!$A$2:$O8339,8,FALSE)</f>
        <v>Si</v>
      </c>
      <c r="K6" s="98" t="str">
        <f>VLOOKUP(E6,VIP!$A$2:$O11913,6,0)</f>
        <v>NO</v>
      </c>
      <c r="L6" s="105" t="s">
        <v>2441</v>
      </c>
      <c r="M6" s="104" t="s">
        <v>2473</v>
      </c>
      <c r="N6" s="103" t="s">
        <v>2481</v>
      </c>
      <c r="O6" s="121" t="s">
        <v>2483</v>
      </c>
      <c r="P6" s="104" t="s">
        <v>2520</v>
      </c>
      <c r="Q6" s="104" t="s">
        <v>2441</v>
      </c>
    </row>
    <row r="7" spans="1:17" ht="18" customHeight="1" x14ac:dyDescent="0.25">
      <c r="A7" s="121" t="str">
        <f>VLOOKUP(E7,'LISTADO ATM'!$A$2:$C$895,3,0)</f>
        <v>SUR</v>
      </c>
      <c r="B7" s="110" t="s">
        <v>2532</v>
      </c>
      <c r="C7" s="102">
        <v>44228.594398148147</v>
      </c>
      <c r="D7" s="121" t="s">
        <v>2189</v>
      </c>
      <c r="E7" s="99">
        <v>5</v>
      </c>
      <c r="F7" s="84" t="str">
        <f>VLOOKUP(E7,VIP!$A$2:$O11517,2,0)</f>
        <v>DRBR005</v>
      </c>
      <c r="G7" s="98" t="str">
        <f>VLOOKUP(E7,'LISTADO ATM'!$A$2:$B$894,2,0)</f>
        <v>ATM Oficina Autoservicio Villa Ofelia (San Juan)</v>
      </c>
      <c r="H7" s="98" t="str">
        <f>VLOOKUP(E7,VIP!$A$2:$O16437,7,FALSE)</f>
        <v>Si</v>
      </c>
      <c r="I7" s="98" t="str">
        <f>VLOOKUP(E7,VIP!$A$2:$O8402,8,FALSE)</f>
        <v>Si</v>
      </c>
      <c r="J7" s="98" t="str">
        <f>VLOOKUP(E7,VIP!$A$2:$O8352,8,FALSE)</f>
        <v>Si</v>
      </c>
      <c r="K7" s="98" t="str">
        <f>VLOOKUP(E7,VIP!$A$2:$O11926,6,0)</f>
        <v>NO</v>
      </c>
      <c r="L7" s="105" t="s">
        <v>2228</v>
      </c>
      <c r="M7" s="104" t="s">
        <v>2473</v>
      </c>
      <c r="N7" s="103" t="s">
        <v>2481</v>
      </c>
      <c r="O7" s="121" t="s">
        <v>2483</v>
      </c>
      <c r="P7" s="124"/>
      <c r="Q7" s="104" t="s">
        <v>2228</v>
      </c>
    </row>
    <row r="8" spans="1:17" ht="18" x14ac:dyDescent="0.25">
      <c r="A8" s="121" t="str">
        <f>VLOOKUP(E8,'LISTADO ATM'!$A$2:$C$895,3,0)</f>
        <v>NORTE</v>
      </c>
      <c r="B8" s="110">
        <v>335776867</v>
      </c>
      <c r="C8" s="102">
        <v>44226.566747685189</v>
      </c>
      <c r="D8" s="121" t="s">
        <v>2190</v>
      </c>
      <c r="E8" s="99">
        <v>40</v>
      </c>
      <c r="F8" s="84" t="str">
        <f>VLOOKUP(E8,VIP!$A$2:$O11510,2,0)</f>
        <v>DRBR040</v>
      </c>
      <c r="G8" s="98" t="str">
        <f>VLOOKUP(E8,'LISTADO ATM'!$A$2:$B$894,2,0)</f>
        <v xml:space="preserve">ATM Oficina El Puñal </v>
      </c>
      <c r="H8" s="98" t="str">
        <f>VLOOKUP(E8,VIP!$A$2:$O16430,7,FALSE)</f>
        <v>Si</v>
      </c>
      <c r="I8" s="98" t="str">
        <f>VLOOKUP(E8,VIP!$A$2:$O8395,8,FALSE)</f>
        <v>Si</v>
      </c>
      <c r="J8" s="98" t="str">
        <f>VLOOKUP(E8,VIP!$A$2:$O8345,8,FALSE)</f>
        <v>Si</v>
      </c>
      <c r="K8" s="98" t="str">
        <f>VLOOKUP(E8,VIP!$A$2:$O11919,6,0)</f>
        <v>NO</v>
      </c>
      <c r="L8" s="105" t="s">
        <v>2228</v>
      </c>
      <c r="M8" s="104" t="s">
        <v>2473</v>
      </c>
      <c r="N8" s="103" t="s">
        <v>2481</v>
      </c>
      <c r="O8" s="121" t="s">
        <v>2490</v>
      </c>
      <c r="P8" s="105"/>
      <c r="Q8" s="104" t="s">
        <v>2228</v>
      </c>
    </row>
    <row r="9" spans="1:17" ht="18" x14ac:dyDescent="0.25">
      <c r="A9" s="121" t="str">
        <f>VLOOKUP(E9,'LISTADO ATM'!$A$2:$C$895,3,0)</f>
        <v>DISTRITO NACIONAL</v>
      </c>
      <c r="B9" s="110">
        <v>335776453</v>
      </c>
      <c r="C9" s="102">
        <v>44225.744212962964</v>
      </c>
      <c r="D9" s="121" t="s">
        <v>2189</v>
      </c>
      <c r="E9" s="99">
        <v>43</v>
      </c>
      <c r="F9" s="84" t="str">
        <f>VLOOKUP(E9,VIP!$A$2:$O11478,2,0)</f>
        <v>DRBR043</v>
      </c>
      <c r="G9" s="98" t="str">
        <f>VLOOKUP(E9,'LISTADO ATM'!$A$2:$B$894,2,0)</f>
        <v xml:space="preserve">ATM Zona Franca San Isidro </v>
      </c>
      <c r="H9" s="98" t="str">
        <f>VLOOKUP(E9,VIP!$A$2:$O16398,7,FALSE)</f>
        <v>Si</v>
      </c>
      <c r="I9" s="98" t="str">
        <f>VLOOKUP(E9,VIP!$A$2:$O8363,8,FALSE)</f>
        <v>No</v>
      </c>
      <c r="J9" s="98" t="str">
        <f>VLOOKUP(E9,VIP!$A$2:$O8313,8,FALSE)</f>
        <v>No</v>
      </c>
      <c r="K9" s="98" t="str">
        <f>VLOOKUP(E9,VIP!$A$2:$O11887,6,0)</f>
        <v>NO</v>
      </c>
      <c r="L9" s="105" t="s">
        <v>2463</v>
      </c>
      <c r="M9" s="104" t="s">
        <v>2473</v>
      </c>
      <c r="N9" s="103" t="s">
        <v>2481</v>
      </c>
      <c r="O9" s="121" t="s">
        <v>2483</v>
      </c>
      <c r="P9" s="124"/>
      <c r="Q9" s="104" t="s">
        <v>2463</v>
      </c>
    </row>
    <row r="10" spans="1:17" ht="18" customHeight="1" x14ac:dyDescent="0.25">
      <c r="A10" s="121" t="str">
        <f>VLOOKUP(E10,'LISTADO ATM'!$A$2:$C$895,3,0)</f>
        <v>NORTE</v>
      </c>
      <c r="B10" s="110" t="s">
        <v>2548</v>
      </c>
      <c r="C10" s="102">
        <v>44228.502071759256</v>
      </c>
      <c r="D10" s="121" t="s">
        <v>2190</v>
      </c>
      <c r="E10" s="99">
        <v>52</v>
      </c>
      <c r="F10" s="84" t="str">
        <f>VLOOKUP(E10,VIP!$A$2:$O11533,2,0)</f>
        <v>DRBR052</v>
      </c>
      <c r="G10" s="98" t="str">
        <f>VLOOKUP(E10,'LISTADO ATM'!$A$2:$B$894,2,0)</f>
        <v xml:space="preserve">ATM Oficina Jarabacoa </v>
      </c>
      <c r="H10" s="98" t="str">
        <f>VLOOKUP(E10,VIP!$A$2:$O16453,7,FALSE)</f>
        <v>Si</v>
      </c>
      <c r="I10" s="98" t="str">
        <f>VLOOKUP(E10,VIP!$A$2:$O8418,8,FALSE)</f>
        <v>Si</v>
      </c>
      <c r="J10" s="98" t="str">
        <f>VLOOKUP(E10,VIP!$A$2:$O8368,8,FALSE)</f>
        <v>Si</v>
      </c>
      <c r="K10" s="98" t="str">
        <f>VLOOKUP(E10,VIP!$A$2:$O11942,6,0)</f>
        <v>NO</v>
      </c>
      <c r="L10" s="105" t="s">
        <v>2522</v>
      </c>
      <c r="M10" s="104" t="s">
        <v>2473</v>
      </c>
      <c r="N10" s="103" t="s">
        <v>2481</v>
      </c>
      <c r="O10" s="121" t="s">
        <v>2523</v>
      </c>
      <c r="P10" s="124"/>
      <c r="Q10" s="104" t="s">
        <v>2522</v>
      </c>
    </row>
    <row r="11" spans="1:17" ht="18" x14ac:dyDescent="0.25">
      <c r="A11" s="123" t="str">
        <f>VLOOKUP(E11,'LISTADO ATM'!$A$2:$C$895,3,0)</f>
        <v>DISTRITO NACIONAL</v>
      </c>
      <c r="B11" s="110" t="s">
        <v>2538</v>
      </c>
      <c r="C11" s="102">
        <v>44228.568773148145</v>
      </c>
      <c r="D11" s="123" t="s">
        <v>2189</v>
      </c>
      <c r="E11" s="99">
        <v>60</v>
      </c>
      <c r="F11" s="84" t="str">
        <f>VLOOKUP(E11,VIP!$A$2:$O11523,2,0)</f>
        <v>DRBR060</v>
      </c>
      <c r="G11" s="98" t="str">
        <f>VLOOKUP(E11,'LISTADO ATM'!$A$2:$B$894,2,0)</f>
        <v xml:space="preserve">ATM Autobanco 27 de Febrero </v>
      </c>
      <c r="H11" s="98" t="str">
        <f>VLOOKUP(E11,VIP!$A$2:$O16443,7,FALSE)</f>
        <v>Si</v>
      </c>
      <c r="I11" s="98" t="str">
        <f>VLOOKUP(E11,VIP!$A$2:$O8408,8,FALSE)</f>
        <v>Si</v>
      </c>
      <c r="J11" s="98" t="str">
        <f>VLOOKUP(E11,VIP!$A$2:$O8358,8,FALSE)</f>
        <v>Si</v>
      </c>
      <c r="K11" s="98" t="str">
        <f>VLOOKUP(E11,VIP!$A$2:$O11932,6,0)</f>
        <v>NO</v>
      </c>
      <c r="L11" s="105" t="s">
        <v>2228</v>
      </c>
      <c r="M11" s="104" t="s">
        <v>2473</v>
      </c>
      <c r="N11" s="103" t="s">
        <v>2481</v>
      </c>
      <c r="O11" s="123" t="s">
        <v>2483</v>
      </c>
      <c r="P11" s="124"/>
      <c r="Q11" s="104" t="s">
        <v>2228</v>
      </c>
    </row>
    <row r="12" spans="1:17" ht="18" x14ac:dyDescent="0.25">
      <c r="A12" s="123" t="str">
        <f>VLOOKUP(E12,'LISTADO ATM'!$A$2:$C$895,3,0)</f>
        <v>DISTRITO NACIONAL</v>
      </c>
      <c r="B12" s="110">
        <v>335775245</v>
      </c>
      <c r="C12" s="102">
        <v>44224.84920138889</v>
      </c>
      <c r="D12" s="123" t="s">
        <v>2189</v>
      </c>
      <c r="E12" s="99">
        <v>70</v>
      </c>
      <c r="F12" s="84" t="str">
        <f>VLOOKUP(E12,VIP!$A$2:$O11430,2,0)</f>
        <v>DRBR070</v>
      </c>
      <c r="G12" s="98" t="str">
        <f>VLOOKUP(E12,'LISTADO ATM'!$A$2:$B$894,2,0)</f>
        <v xml:space="preserve">ATM Autoservicio Plaza Lama Zona Oriental </v>
      </c>
      <c r="H12" s="98" t="str">
        <f>VLOOKUP(E12,VIP!$A$2:$O16350,7,FALSE)</f>
        <v>Si</v>
      </c>
      <c r="I12" s="98" t="str">
        <f>VLOOKUP(E12,VIP!$A$2:$O8315,8,FALSE)</f>
        <v>Si</v>
      </c>
      <c r="J12" s="98" t="str">
        <f>VLOOKUP(E12,VIP!$A$2:$O8265,8,FALSE)</f>
        <v>Si</v>
      </c>
      <c r="K12" s="98" t="str">
        <f>VLOOKUP(E12,VIP!$A$2:$O11839,6,0)</f>
        <v>NO</v>
      </c>
      <c r="L12" s="105" t="s">
        <v>2228</v>
      </c>
      <c r="M12" s="104" t="s">
        <v>2473</v>
      </c>
      <c r="N12" s="103" t="s">
        <v>2497</v>
      </c>
      <c r="O12" s="123" t="s">
        <v>2483</v>
      </c>
      <c r="P12" s="124"/>
      <c r="Q12" s="104" t="s">
        <v>2228</v>
      </c>
    </row>
    <row r="13" spans="1:17" ht="18" customHeight="1" x14ac:dyDescent="0.25">
      <c r="A13" s="123" t="str">
        <f>VLOOKUP(E13,'LISTADO ATM'!$A$2:$C$895,3,0)</f>
        <v>DISTRITO NACIONAL</v>
      </c>
      <c r="B13" s="110" t="s">
        <v>2531</v>
      </c>
      <c r="C13" s="102">
        <v>44228.595138888886</v>
      </c>
      <c r="D13" s="123" t="s">
        <v>2498</v>
      </c>
      <c r="E13" s="99">
        <v>87</v>
      </c>
      <c r="F13" s="84" t="str">
        <f>VLOOKUP(E13,VIP!$A$2:$O11516,2,0)</f>
        <v>DRBR087</v>
      </c>
      <c r="G13" s="98" t="str">
        <f>VLOOKUP(E13,'LISTADO ATM'!$A$2:$B$894,2,0)</f>
        <v xml:space="preserve">ATM Autoservicio Sarasota </v>
      </c>
      <c r="H13" s="98" t="str">
        <f>VLOOKUP(E13,VIP!$A$2:$O16436,7,FALSE)</f>
        <v>Si</v>
      </c>
      <c r="I13" s="98" t="str">
        <f>VLOOKUP(E13,VIP!$A$2:$O8401,8,FALSE)</f>
        <v>Si</v>
      </c>
      <c r="J13" s="98" t="str">
        <f>VLOOKUP(E13,VIP!$A$2:$O8351,8,FALSE)</f>
        <v>Si</v>
      </c>
      <c r="K13" s="98" t="str">
        <f>VLOOKUP(E13,VIP!$A$2:$O11925,6,0)</f>
        <v>NO</v>
      </c>
      <c r="L13" s="105" t="s">
        <v>2502</v>
      </c>
      <c r="M13" s="104" t="s">
        <v>2473</v>
      </c>
      <c r="N13" s="103" t="s">
        <v>2481</v>
      </c>
      <c r="O13" s="123" t="s">
        <v>2499</v>
      </c>
      <c r="P13" s="124"/>
      <c r="Q13" s="104" t="s">
        <v>2502</v>
      </c>
    </row>
    <row r="14" spans="1:17" ht="18" x14ac:dyDescent="0.25">
      <c r="A14" s="123" t="str">
        <f>VLOOKUP(E14,'LISTADO ATM'!$A$2:$C$895,3,0)</f>
        <v>DISTRITO NACIONAL</v>
      </c>
      <c r="B14" s="110" t="s">
        <v>2541</v>
      </c>
      <c r="C14" s="102">
        <v>44228.560613425929</v>
      </c>
      <c r="D14" s="123" t="s">
        <v>2189</v>
      </c>
      <c r="E14" s="99">
        <v>87</v>
      </c>
      <c r="F14" s="84" t="str">
        <f>VLOOKUP(E14,VIP!$A$2:$O11526,2,0)</f>
        <v>DRBR087</v>
      </c>
      <c r="G14" s="98" t="str">
        <f>VLOOKUP(E14,'LISTADO ATM'!$A$2:$B$894,2,0)</f>
        <v xml:space="preserve">ATM Autoservicio Sarasota </v>
      </c>
      <c r="H14" s="98" t="str">
        <f>VLOOKUP(E14,VIP!$A$2:$O16446,7,FALSE)</f>
        <v>Si</v>
      </c>
      <c r="I14" s="98" t="str">
        <f>VLOOKUP(E14,VIP!$A$2:$O8411,8,FALSE)</f>
        <v>Si</v>
      </c>
      <c r="J14" s="98" t="str">
        <f>VLOOKUP(E14,VIP!$A$2:$O8361,8,FALSE)</f>
        <v>Si</v>
      </c>
      <c r="K14" s="98" t="str">
        <f>VLOOKUP(E14,VIP!$A$2:$O11935,6,0)</f>
        <v>NO</v>
      </c>
      <c r="L14" s="105" t="s">
        <v>2521</v>
      </c>
      <c r="M14" s="104" t="s">
        <v>2473</v>
      </c>
      <c r="N14" s="103" t="s">
        <v>2481</v>
      </c>
      <c r="O14" s="123" t="s">
        <v>2483</v>
      </c>
      <c r="P14" s="124"/>
      <c r="Q14" s="104" t="s">
        <v>2521</v>
      </c>
    </row>
    <row r="15" spans="1:17" ht="18" x14ac:dyDescent="0.25">
      <c r="A15" s="123" t="str">
        <f>VLOOKUP(E15,'LISTADO ATM'!$A$2:$C$895,3,0)</f>
        <v>NORTE</v>
      </c>
      <c r="B15" s="110" t="s">
        <v>2547</v>
      </c>
      <c r="C15" s="102">
        <v>44228.547511574077</v>
      </c>
      <c r="D15" s="123" t="s">
        <v>2190</v>
      </c>
      <c r="E15" s="99">
        <v>93</v>
      </c>
      <c r="F15" s="84" t="str">
        <f>VLOOKUP(E15,VIP!$A$2:$O11532,2,0)</f>
        <v>DRBR093</v>
      </c>
      <c r="G15" s="98" t="str">
        <f>VLOOKUP(E15,'LISTADO ATM'!$A$2:$B$894,2,0)</f>
        <v xml:space="preserve">ATM Oficina Cotuí </v>
      </c>
      <c r="H15" s="98" t="str">
        <f>VLOOKUP(E15,VIP!$A$2:$O16452,7,FALSE)</f>
        <v>Si</v>
      </c>
      <c r="I15" s="98" t="str">
        <f>VLOOKUP(E15,VIP!$A$2:$O8417,8,FALSE)</f>
        <v>Si</v>
      </c>
      <c r="J15" s="98" t="str">
        <f>VLOOKUP(E15,VIP!$A$2:$O8367,8,FALSE)</f>
        <v>Si</v>
      </c>
      <c r="K15" s="98" t="str">
        <f>VLOOKUP(E15,VIP!$A$2:$O11941,6,0)</f>
        <v>SI</v>
      </c>
      <c r="L15" s="105" t="s">
        <v>2463</v>
      </c>
      <c r="M15" s="104" t="s">
        <v>2473</v>
      </c>
      <c r="N15" s="103" t="s">
        <v>2481</v>
      </c>
      <c r="O15" s="123" t="s">
        <v>2506</v>
      </c>
      <c r="P15" s="124"/>
      <c r="Q15" s="104" t="s">
        <v>2463</v>
      </c>
    </row>
    <row r="16" spans="1:17" ht="18" x14ac:dyDescent="0.25">
      <c r="A16" s="123" t="str">
        <f>VLOOKUP(E16,'LISTADO ATM'!$A$2:$C$895,3,0)</f>
        <v>ESTE</v>
      </c>
      <c r="B16" s="110" t="s">
        <v>2549</v>
      </c>
      <c r="C16" s="102">
        <v>44228.499016203707</v>
      </c>
      <c r="D16" s="123" t="s">
        <v>2189</v>
      </c>
      <c r="E16" s="99">
        <v>114</v>
      </c>
      <c r="F16" s="84" t="str">
        <f>VLOOKUP(E16,VIP!$A$2:$O11534,2,0)</f>
        <v>DRBR114</v>
      </c>
      <c r="G16" s="98" t="str">
        <f>VLOOKUP(E16,'LISTADO ATM'!$A$2:$B$894,2,0)</f>
        <v xml:space="preserve">ATM Oficina Hato Mayor </v>
      </c>
      <c r="H16" s="98" t="str">
        <f>VLOOKUP(E16,VIP!$A$2:$O16454,7,FALSE)</f>
        <v>Si</v>
      </c>
      <c r="I16" s="98" t="str">
        <f>VLOOKUP(E16,VIP!$A$2:$O8419,8,FALSE)</f>
        <v>Si</v>
      </c>
      <c r="J16" s="98" t="str">
        <f>VLOOKUP(E16,VIP!$A$2:$O8369,8,FALSE)</f>
        <v>Si</v>
      </c>
      <c r="K16" s="98" t="str">
        <f>VLOOKUP(E16,VIP!$A$2:$O11943,6,0)</f>
        <v>NO</v>
      </c>
      <c r="L16" s="105" t="s">
        <v>2522</v>
      </c>
      <c r="M16" s="104" t="s">
        <v>2473</v>
      </c>
      <c r="N16" s="103" t="s">
        <v>2481</v>
      </c>
      <c r="O16" s="123" t="s">
        <v>2483</v>
      </c>
      <c r="P16" s="124"/>
      <c r="Q16" s="104" t="s">
        <v>2522</v>
      </c>
    </row>
    <row r="17" spans="1:17" ht="18" customHeight="1" x14ac:dyDescent="0.25">
      <c r="A17" s="123" t="str">
        <f>VLOOKUP(E17,'LISTADO ATM'!$A$2:$C$895,3,0)</f>
        <v>DISTRITO NACIONAL</v>
      </c>
      <c r="B17" s="110" t="s">
        <v>2530</v>
      </c>
      <c r="C17" s="102">
        <v>44228.596990740742</v>
      </c>
      <c r="D17" s="123" t="s">
        <v>2189</v>
      </c>
      <c r="E17" s="99">
        <v>118</v>
      </c>
      <c r="F17" s="84" t="str">
        <f>VLOOKUP(E17,VIP!$A$2:$O11515,2,0)</f>
        <v>DRBR118</v>
      </c>
      <c r="G17" s="98" t="str">
        <f>VLOOKUP(E17,'LISTADO ATM'!$A$2:$B$894,2,0)</f>
        <v>ATM Plaza Torino</v>
      </c>
      <c r="H17" s="98" t="str">
        <f>VLOOKUP(E17,VIP!$A$2:$O16435,7,FALSE)</f>
        <v>N/A</v>
      </c>
      <c r="I17" s="98" t="str">
        <f>VLOOKUP(E17,VIP!$A$2:$O8400,8,FALSE)</f>
        <v>N/A</v>
      </c>
      <c r="J17" s="98" t="str">
        <f>VLOOKUP(E17,VIP!$A$2:$O8350,8,FALSE)</f>
        <v>N/A</v>
      </c>
      <c r="K17" s="98" t="str">
        <f>VLOOKUP(E17,VIP!$A$2:$O11924,6,0)</f>
        <v>N/A</v>
      </c>
      <c r="L17" s="105" t="s">
        <v>2228</v>
      </c>
      <c r="M17" s="104" t="s">
        <v>2473</v>
      </c>
      <c r="N17" s="103" t="s">
        <v>2481</v>
      </c>
      <c r="O17" s="123" t="s">
        <v>2483</v>
      </c>
      <c r="P17" s="123"/>
      <c r="Q17" s="104" t="s">
        <v>2228</v>
      </c>
    </row>
    <row r="18" spans="1:17" ht="18" customHeight="1" x14ac:dyDescent="0.25">
      <c r="A18" s="124" t="str">
        <f>VLOOKUP(E18,'LISTADO ATM'!$A$2:$C$895,3,0)</f>
        <v>SUR</v>
      </c>
      <c r="B18" s="110" t="s">
        <v>2529</v>
      </c>
      <c r="C18" s="102">
        <v>44228.59815972222</v>
      </c>
      <c r="D18" s="124" t="s">
        <v>2189</v>
      </c>
      <c r="E18" s="99">
        <v>131</v>
      </c>
      <c r="F18" s="84" t="str">
        <f>VLOOKUP(E18,VIP!$A$2:$O11514,2,0)</f>
        <v>DRBR131</v>
      </c>
      <c r="G18" s="98" t="str">
        <f>VLOOKUP(E18,'LISTADO ATM'!$A$2:$B$894,2,0)</f>
        <v xml:space="preserve">ATM Oficina Baní I </v>
      </c>
      <c r="H18" s="98" t="str">
        <f>VLOOKUP(E18,VIP!$A$2:$O16434,7,FALSE)</f>
        <v>Si</v>
      </c>
      <c r="I18" s="98" t="str">
        <f>VLOOKUP(E18,VIP!$A$2:$O8399,8,FALSE)</f>
        <v>Si</v>
      </c>
      <c r="J18" s="98" t="str">
        <f>VLOOKUP(E18,VIP!$A$2:$O8349,8,FALSE)</f>
        <v>Si</v>
      </c>
      <c r="K18" s="98" t="str">
        <f>VLOOKUP(E18,VIP!$A$2:$O11923,6,0)</f>
        <v>NO</v>
      </c>
      <c r="L18" s="105" t="s">
        <v>2254</v>
      </c>
      <c r="M18" s="104" t="s">
        <v>2473</v>
      </c>
      <c r="N18" s="103" t="s">
        <v>2481</v>
      </c>
      <c r="O18" s="124" t="s">
        <v>2483</v>
      </c>
      <c r="P18" s="124"/>
      <c r="Q18" s="104" t="s">
        <v>2254</v>
      </c>
    </row>
    <row r="19" spans="1:17" ht="18" customHeight="1" x14ac:dyDescent="0.25">
      <c r="A19" s="124" t="str">
        <f>VLOOKUP(E19,'LISTADO ATM'!$A$2:$C$895,3,0)</f>
        <v>DISTRITO NACIONAL</v>
      </c>
      <c r="B19" s="110" t="s">
        <v>2518</v>
      </c>
      <c r="C19" s="102">
        <v>44228.431469907409</v>
      </c>
      <c r="D19" s="124" t="s">
        <v>2189</v>
      </c>
      <c r="E19" s="99">
        <v>160</v>
      </c>
      <c r="F19" s="84" t="str">
        <f>VLOOKUP(E19,VIP!$A$2:$O11512,2,0)</f>
        <v>DRBR160</v>
      </c>
      <c r="G19" s="98" t="str">
        <f>VLOOKUP(E19,'LISTADO ATM'!$A$2:$B$894,2,0)</f>
        <v xml:space="preserve">ATM Oficina Herrera </v>
      </c>
      <c r="H19" s="98" t="str">
        <f>VLOOKUP(E19,VIP!$A$2:$O16432,7,FALSE)</f>
        <v>Si</v>
      </c>
      <c r="I19" s="98" t="str">
        <f>VLOOKUP(E19,VIP!$A$2:$O8397,8,FALSE)</f>
        <v>Si</v>
      </c>
      <c r="J19" s="98" t="str">
        <f>VLOOKUP(E19,VIP!$A$2:$O8347,8,FALSE)</f>
        <v>Si</v>
      </c>
      <c r="K19" s="98" t="str">
        <f>VLOOKUP(E19,VIP!$A$2:$O11921,6,0)</f>
        <v>NO</v>
      </c>
      <c r="L19" s="105" t="s">
        <v>2463</v>
      </c>
      <c r="M19" s="104" t="s">
        <v>2473</v>
      </c>
      <c r="N19" s="103" t="s">
        <v>2481</v>
      </c>
      <c r="O19" s="124" t="s">
        <v>2483</v>
      </c>
      <c r="P19" s="124"/>
      <c r="Q19" s="104" t="s">
        <v>2463</v>
      </c>
    </row>
    <row r="20" spans="1:17" ht="18" customHeight="1" x14ac:dyDescent="0.25">
      <c r="A20" s="124" t="str">
        <f>VLOOKUP(E20,'LISTADO ATM'!$A$2:$C$895,3,0)</f>
        <v>NORTE</v>
      </c>
      <c r="B20" s="110" t="s">
        <v>2543</v>
      </c>
      <c r="C20" s="102">
        <v>44228.555474537039</v>
      </c>
      <c r="D20" s="124" t="s">
        <v>2190</v>
      </c>
      <c r="E20" s="99">
        <v>290</v>
      </c>
      <c r="F20" s="84" t="str">
        <f>VLOOKUP(E20,VIP!$A$2:$O11528,2,0)</f>
        <v>DRBR290</v>
      </c>
      <c r="G20" s="98" t="str">
        <f>VLOOKUP(E20,'LISTADO ATM'!$A$2:$B$894,2,0)</f>
        <v xml:space="preserve">ATM Oficina San Francisco de Macorís </v>
      </c>
      <c r="H20" s="98" t="str">
        <f>VLOOKUP(E20,VIP!$A$2:$O16448,7,FALSE)</f>
        <v>Si</v>
      </c>
      <c r="I20" s="98" t="str">
        <f>VLOOKUP(E20,VIP!$A$2:$O8413,8,FALSE)</f>
        <v>Si</v>
      </c>
      <c r="J20" s="98" t="str">
        <f>VLOOKUP(E20,VIP!$A$2:$O8363,8,FALSE)</f>
        <v>Si</v>
      </c>
      <c r="K20" s="98" t="str">
        <f>VLOOKUP(E20,VIP!$A$2:$O11937,6,0)</f>
        <v>NO</v>
      </c>
      <c r="L20" s="105" t="s">
        <v>2463</v>
      </c>
      <c r="M20" s="104" t="s">
        <v>2473</v>
      </c>
      <c r="N20" s="103" t="s">
        <v>2481</v>
      </c>
      <c r="O20" s="124" t="s">
        <v>2506</v>
      </c>
      <c r="P20" s="124"/>
      <c r="Q20" s="104" t="s">
        <v>2463</v>
      </c>
    </row>
    <row r="21" spans="1:17" ht="18" customHeight="1" x14ac:dyDescent="0.25">
      <c r="A21" s="124" t="str">
        <f>VLOOKUP(E21,'LISTADO ATM'!$A$2:$C$895,3,0)</f>
        <v>SUR</v>
      </c>
      <c r="B21" s="110" t="s">
        <v>2507</v>
      </c>
      <c r="C21" s="102">
        <v>44228.262754629628</v>
      </c>
      <c r="D21" s="124" t="s">
        <v>2189</v>
      </c>
      <c r="E21" s="99">
        <v>297</v>
      </c>
      <c r="F21" s="84" t="str">
        <f>VLOOKUP(E21,VIP!$A$2:$O11509,2,0)</f>
        <v>DRBR297</v>
      </c>
      <c r="G21" s="98" t="str">
        <f>VLOOKUP(E21,'LISTADO ATM'!$A$2:$B$894,2,0)</f>
        <v xml:space="preserve">ATM S/M Cadena Ocoa </v>
      </c>
      <c r="H21" s="98" t="str">
        <f>VLOOKUP(E21,VIP!$A$2:$O16429,7,FALSE)</f>
        <v>Si</v>
      </c>
      <c r="I21" s="98" t="str">
        <f>VLOOKUP(E21,VIP!$A$2:$O8394,8,FALSE)</f>
        <v>Si</v>
      </c>
      <c r="J21" s="98" t="str">
        <f>VLOOKUP(E21,VIP!$A$2:$O8344,8,FALSE)</f>
        <v>Si</v>
      </c>
      <c r="K21" s="98" t="str">
        <f>VLOOKUP(E21,VIP!$A$2:$O11918,6,0)</f>
        <v>NO</v>
      </c>
      <c r="L21" s="105" t="s">
        <v>2228</v>
      </c>
      <c r="M21" s="104" t="s">
        <v>2473</v>
      </c>
      <c r="N21" s="103" t="s">
        <v>2481</v>
      </c>
      <c r="O21" s="124" t="s">
        <v>2483</v>
      </c>
      <c r="P21" s="124"/>
      <c r="Q21" s="104" t="s">
        <v>2228</v>
      </c>
    </row>
    <row r="22" spans="1:17" ht="18" customHeight="1" x14ac:dyDescent="0.25">
      <c r="A22" s="124" t="str">
        <f>VLOOKUP(E22,'LISTADO ATM'!$A$2:$C$895,3,0)</f>
        <v>NORTE</v>
      </c>
      <c r="B22" s="110">
        <v>335777036</v>
      </c>
      <c r="C22" s="102">
        <v>44228.227083333331</v>
      </c>
      <c r="D22" s="124" t="s">
        <v>2494</v>
      </c>
      <c r="E22" s="99">
        <v>304</v>
      </c>
      <c r="F22" s="84" t="str">
        <f>VLOOKUP(E22,VIP!$A$2:$O11508,2,0)</f>
        <v>DRBR304</v>
      </c>
      <c r="G22" s="98" t="str">
        <f>VLOOKUP(E22,'LISTADO ATM'!$A$2:$B$894,2,0)</f>
        <v xml:space="preserve">ATM Multicentro La Sirena Estrella Sadhala </v>
      </c>
      <c r="H22" s="98" t="str">
        <f>VLOOKUP(E22,VIP!$A$2:$O16428,7,FALSE)</f>
        <v>Si</v>
      </c>
      <c r="I22" s="98" t="str">
        <f>VLOOKUP(E22,VIP!$A$2:$O8393,8,FALSE)</f>
        <v>Si</v>
      </c>
      <c r="J22" s="98" t="str">
        <f>VLOOKUP(E22,VIP!$A$2:$O8343,8,FALSE)</f>
        <v>Si</v>
      </c>
      <c r="K22" s="98" t="str">
        <f>VLOOKUP(E22,VIP!$A$2:$O11917,6,0)</f>
        <v>NO</v>
      </c>
      <c r="L22" s="105" t="s">
        <v>2502</v>
      </c>
      <c r="M22" s="104" t="s">
        <v>2473</v>
      </c>
      <c r="N22" s="103" t="s">
        <v>2481</v>
      </c>
      <c r="O22" s="124" t="s">
        <v>2495</v>
      </c>
      <c r="P22" s="124"/>
      <c r="Q22" s="104" t="s">
        <v>2502</v>
      </c>
    </row>
    <row r="23" spans="1:17" ht="18" customHeight="1" x14ac:dyDescent="0.25">
      <c r="A23" s="124" t="str">
        <f>VLOOKUP(E23,'LISTADO ATM'!$A$2:$C$895,3,0)</f>
        <v>DISTRITO NACIONAL</v>
      </c>
      <c r="B23" s="110" t="s">
        <v>2533</v>
      </c>
      <c r="C23" s="102">
        <v>44228.592222222222</v>
      </c>
      <c r="D23" s="124" t="s">
        <v>2189</v>
      </c>
      <c r="E23" s="99">
        <v>327</v>
      </c>
      <c r="F23" s="84" t="str">
        <f>VLOOKUP(E23,VIP!$A$2:$O11518,2,0)</f>
        <v>DRBR327</v>
      </c>
      <c r="G23" s="98" t="str">
        <f>VLOOKUP(E23,'LISTADO ATM'!$A$2:$B$894,2,0)</f>
        <v xml:space="preserve">ATM UNP CCN (Nacional 27 de Febrero) </v>
      </c>
      <c r="H23" s="98" t="str">
        <f>VLOOKUP(E23,VIP!$A$2:$O16438,7,FALSE)</f>
        <v>Si</v>
      </c>
      <c r="I23" s="98" t="str">
        <f>VLOOKUP(E23,VIP!$A$2:$O8403,8,FALSE)</f>
        <v>Si</v>
      </c>
      <c r="J23" s="98" t="str">
        <f>VLOOKUP(E23,VIP!$A$2:$O8353,8,FALSE)</f>
        <v>Si</v>
      </c>
      <c r="K23" s="98" t="str">
        <f>VLOOKUP(E23,VIP!$A$2:$O11927,6,0)</f>
        <v>NO</v>
      </c>
      <c r="L23" s="105" t="s">
        <v>2228</v>
      </c>
      <c r="M23" s="104" t="s">
        <v>2473</v>
      </c>
      <c r="N23" s="103" t="s">
        <v>2481</v>
      </c>
      <c r="O23" s="124" t="s">
        <v>2483</v>
      </c>
      <c r="P23" s="124"/>
      <c r="Q23" s="104" t="s">
        <v>2228</v>
      </c>
    </row>
    <row r="24" spans="1:17" ht="18" customHeight="1" x14ac:dyDescent="0.25">
      <c r="A24" s="124" t="str">
        <f>VLOOKUP(E24,'LISTADO ATM'!$A$2:$C$895,3,0)</f>
        <v>DISTRITO NACIONAL</v>
      </c>
      <c r="B24" s="110">
        <v>335775205</v>
      </c>
      <c r="C24" s="102">
        <v>44224.750960648147</v>
      </c>
      <c r="D24" s="124" t="s">
        <v>2189</v>
      </c>
      <c r="E24" s="99">
        <v>359</v>
      </c>
      <c r="F24" s="84" t="str">
        <f>VLOOKUP(E24,VIP!$A$2:$O11424,2,0)</f>
        <v>DRBR359</v>
      </c>
      <c r="G24" s="98" t="str">
        <f>VLOOKUP(E24,'LISTADO ATM'!$A$2:$B$894,2,0)</f>
        <v>ATM S/M Bravo Ozama</v>
      </c>
      <c r="H24" s="98" t="str">
        <f>VLOOKUP(E24,VIP!$A$2:$O16344,7,FALSE)</f>
        <v>N/A</v>
      </c>
      <c r="I24" s="98" t="str">
        <f>VLOOKUP(E24,VIP!$A$2:$O8309,8,FALSE)</f>
        <v>N/A</v>
      </c>
      <c r="J24" s="98" t="str">
        <f>VLOOKUP(E24,VIP!$A$2:$O8259,8,FALSE)</f>
        <v>N/A</v>
      </c>
      <c r="K24" s="98" t="str">
        <f>VLOOKUP(E24,VIP!$A$2:$O11833,6,0)</f>
        <v>N/A</v>
      </c>
      <c r="L24" s="105" t="s">
        <v>2228</v>
      </c>
      <c r="M24" s="104" t="s">
        <v>2473</v>
      </c>
      <c r="N24" s="103" t="s">
        <v>2497</v>
      </c>
      <c r="O24" s="124" t="s">
        <v>2483</v>
      </c>
      <c r="P24" s="124"/>
      <c r="Q24" s="104" t="s">
        <v>2228</v>
      </c>
    </row>
    <row r="25" spans="1:17" ht="18" customHeight="1" x14ac:dyDescent="0.25">
      <c r="A25" s="124" t="str">
        <f>VLOOKUP(E25,'LISTADO ATM'!$A$2:$C$895,3,0)</f>
        <v>DISTRITO NACIONAL</v>
      </c>
      <c r="B25" s="110">
        <v>335766639</v>
      </c>
      <c r="C25" s="102">
        <v>44214.57099537037</v>
      </c>
      <c r="D25" s="124" t="s">
        <v>2189</v>
      </c>
      <c r="E25" s="99">
        <v>384</v>
      </c>
      <c r="F25" s="84" t="e">
        <f>VLOOKUP(E25,VIP!$A$2:$O11357,2,0)</f>
        <v>#N/A</v>
      </c>
      <c r="G25" s="98" t="str">
        <f>VLOOKUP(E25,'LISTADO ATM'!$A$2:$B$894,2,0)</f>
        <v>ATM Sotano Torre Banreservas</v>
      </c>
      <c r="H25" s="98" t="e">
        <f>VLOOKUP(E25,VIP!$A$2:$O16278,7,FALSE)</f>
        <v>#N/A</v>
      </c>
      <c r="I25" s="98" t="e">
        <f>VLOOKUP(E25,VIP!$A$2:$O8243,8,FALSE)</f>
        <v>#N/A</v>
      </c>
      <c r="J25" s="98" t="e">
        <f>VLOOKUP(E25,VIP!$A$2:$O8193,8,FALSE)</f>
        <v>#N/A</v>
      </c>
      <c r="K25" s="98" t="e">
        <f>VLOOKUP(E25,VIP!$A$2:$O11767,6,0)</f>
        <v>#N/A</v>
      </c>
      <c r="L25" s="105" t="s">
        <v>2228</v>
      </c>
      <c r="M25" s="104" t="s">
        <v>2473</v>
      </c>
      <c r="N25" s="103" t="s">
        <v>2497</v>
      </c>
      <c r="O25" s="124" t="s">
        <v>2483</v>
      </c>
      <c r="P25" s="124"/>
      <c r="Q25" s="104" t="s">
        <v>2228</v>
      </c>
    </row>
    <row r="26" spans="1:17" ht="18" customHeight="1" x14ac:dyDescent="0.25">
      <c r="A26" s="124" t="str">
        <f>VLOOKUP(E26,'LISTADO ATM'!$A$2:$C$895,3,0)</f>
        <v>DISTRITO NACIONAL</v>
      </c>
      <c r="B26" s="110" t="s">
        <v>2544</v>
      </c>
      <c r="C26" s="102">
        <v>44228.554155092592</v>
      </c>
      <c r="D26" s="124" t="s">
        <v>2189</v>
      </c>
      <c r="E26" s="99">
        <v>420</v>
      </c>
      <c r="F26" s="84" t="str">
        <f>VLOOKUP(E26,VIP!$A$2:$O11529,2,0)</f>
        <v>DRBR420</v>
      </c>
      <c r="G26" s="98" t="str">
        <f>VLOOKUP(E26,'LISTADO ATM'!$A$2:$B$894,2,0)</f>
        <v xml:space="preserve">ATM DGII Av. Lincoln </v>
      </c>
      <c r="H26" s="98" t="str">
        <f>VLOOKUP(E26,VIP!$A$2:$O16449,7,FALSE)</f>
        <v>Si</v>
      </c>
      <c r="I26" s="98" t="str">
        <f>VLOOKUP(E26,VIP!$A$2:$O8414,8,FALSE)</f>
        <v>Si</v>
      </c>
      <c r="J26" s="98" t="str">
        <f>VLOOKUP(E26,VIP!$A$2:$O8364,8,FALSE)</f>
        <v>Si</v>
      </c>
      <c r="K26" s="98" t="str">
        <f>VLOOKUP(E26,VIP!$A$2:$O11938,6,0)</f>
        <v>NO</v>
      </c>
      <c r="L26" s="105" t="s">
        <v>2463</v>
      </c>
      <c r="M26" s="104" t="s">
        <v>2473</v>
      </c>
      <c r="N26" s="103" t="s">
        <v>2481</v>
      </c>
      <c r="O26" s="124" t="s">
        <v>2483</v>
      </c>
      <c r="P26" s="124"/>
      <c r="Q26" s="104" t="s">
        <v>2463</v>
      </c>
    </row>
    <row r="27" spans="1:17" ht="18" customHeight="1" x14ac:dyDescent="0.25">
      <c r="A27" s="124" t="str">
        <f>VLOOKUP(E27,'LISTADO ATM'!$A$2:$C$895,3,0)</f>
        <v>DISTRITO NACIONAL</v>
      </c>
      <c r="B27" s="110" t="s">
        <v>2545</v>
      </c>
      <c r="C27" s="102">
        <v>44228.551886574074</v>
      </c>
      <c r="D27" s="124" t="s">
        <v>2189</v>
      </c>
      <c r="E27" s="99">
        <v>453</v>
      </c>
      <c r="F27" s="84" t="str">
        <f>VLOOKUP(E27,VIP!$A$2:$O11530,2,0)</f>
        <v>DRBR453</v>
      </c>
      <c r="G27" s="98" t="str">
        <f>VLOOKUP(E27,'LISTADO ATM'!$A$2:$B$894,2,0)</f>
        <v xml:space="preserve">ATM Autobanco Sarasota II </v>
      </c>
      <c r="H27" s="98" t="str">
        <f>VLOOKUP(E27,VIP!$A$2:$O16450,7,FALSE)</f>
        <v>Si</v>
      </c>
      <c r="I27" s="98" t="str">
        <f>VLOOKUP(E27,VIP!$A$2:$O8415,8,FALSE)</f>
        <v>Si</v>
      </c>
      <c r="J27" s="98" t="str">
        <f>VLOOKUP(E27,VIP!$A$2:$O8365,8,FALSE)</f>
        <v>Si</v>
      </c>
      <c r="K27" s="98" t="str">
        <f>VLOOKUP(E27,VIP!$A$2:$O11939,6,0)</f>
        <v>SI</v>
      </c>
      <c r="L27" s="105" t="s">
        <v>2463</v>
      </c>
      <c r="M27" s="104" t="s">
        <v>2473</v>
      </c>
      <c r="N27" s="103" t="s">
        <v>2481</v>
      </c>
      <c r="O27" s="124" t="s">
        <v>2483</v>
      </c>
      <c r="P27" s="124"/>
      <c r="Q27" s="104" t="s">
        <v>2463</v>
      </c>
    </row>
    <row r="28" spans="1:17" ht="18" customHeight="1" x14ac:dyDescent="0.25">
      <c r="A28" s="124" t="str">
        <f>VLOOKUP(E28,'LISTADO ATM'!$A$2:$C$895,3,0)</f>
        <v>ESTE</v>
      </c>
      <c r="B28" s="110" t="s">
        <v>2511</v>
      </c>
      <c r="C28" s="102">
        <v>44228.368773148148</v>
      </c>
      <c r="D28" s="124" t="s">
        <v>2189</v>
      </c>
      <c r="E28" s="99">
        <v>462</v>
      </c>
      <c r="F28" s="84" t="str">
        <f>VLOOKUP(E28,VIP!$A$2:$O11508,2,0)</f>
        <v>DRBR462</v>
      </c>
      <c r="G28" s="98" t="str">
        <f>VLOOKUP(E28,'LISTADO ATM'!$A$2:$B$894,2,0)</f>
        <v>ATM Agrocafe Del Caribe</v>
      </c>
      <c r="H28" s="98" t="str">
        <f>VLOOKUP(E28,VIP!$A$2:$O16428,7,FALSE)</f>
        <v>Si</v>
      </c>
      <c r="I28" s="98" t="str">
        <f>VLOOKUP(E28,VIP!$A$2:$O8393,8,FALSE)</f>
        <v>Si</v>
      </c>
      <c r="J28" s="98" t="str">
        <f>VLOOKUP(E28,VIP!$A$2:$O8343,8,FALSE)</f>
        <v>Si</v>
      </c>
      <c r="K28" s="98" t="str">
        <f>VLOOKUP(E28,VIP!$A$2:$O11917,6,0)</f>
        <v>NO</v>
      </c>
      <c r="L28" s="105" t="s">
        <v>2254</v>
      </c>
      <c r="M28" s="104" t="s">
        <v>2473</v>
      </c>
      <c r="N28" s="103" t="s">
        <v>2481</v>
      </c>
      <c r="O28" s="124" t="s">
        <v>2483</v>
      </c>
      <c r="P28" s="124"/>
      <c r="Q28" s="104" t="s">
        <v>2254</v>
      </c>
    </row>
    <row r="29" spans="1:17" ht="18" customHeight="1" x14ac:dyDescent="0.25">
      <c r="A29" s="124" t="str">
        <f>VLOOKUP(E29,'LISTADO ATM'!$A$2:$C$895,3,0)</f>
        <v>ESTE</v>
      </c>
      <c r="B29" s="110">
        <v>335776960</v>
      </c>
      <c r="C29" s="102">
        <v>44226.724131944444</v>
      </c>
      <c r="D29" s="124" t="s">
        <v>2189</v>
      </c>
      <c r="E29" s="99">
        <v>480</v>
      </c>
      <c r="F29" s="84" t="str">
        <f>VLOOKUP(E29,VIP!$A$2:$O11544,2,0)</f>
        <v>DRBR480</v>
      </c>
      <c r="G29" s="98" t="str">
        <f>VLOOKUP(E29,'LISTADO ATM'!$A$2:$B$894,2,0)</f>
        <v>ATM UNP Farmaconal Higuey</v>
      </c>
      <c r="H29" s="98" t="str">
        <f>VLOOKUP(E29,VIP!$A$2:$O16464,7,FALSE)</f>
        <v>N/A</v>
      </c>
      <c r="I29" s="98" t="str">
        <f>VLOOKUP(E29,VIP!$A$2:$O8429,8,FALSE)</f>
        <v>N/A</v>
      </c>
      <c r="J29" s="98" t="str">
        <f>VLOOKUP(E29,VIP!$A$2:$O8379,8,FALSE)</f>
        <v>N/A</v>
      </c>
      <c r="K29" s="98" t="str">
        <f>VLOOKUP(E29,VIP!$A$2:$O11953,6,0)</f>
        <v>N/A</v>
      </c>
      <c r="L29" s="105" t="s">
        <v>2228</v>
      </c>
      <c r="M29" s="104" t="s">
        <v>2473</v>
      </c>
      <c r="N29" s="103" t="s">
        <v>2481</v>
      </c>
      <c r="O29" s="124" t="s">
        <v>2483</v>
      </c>
      <c r="P29" s="120"/>
      <c r="Q29" s="104" t="s">
        <v>2228</v>
      </c>
    </row>
    <row r="30" spans="1:17" ht="18" customHeight="1" x14ac:dyDescent="0.25">
      <c r="A30" s="124" t="str">
        <f>VLOOKUP(E30,'LISTADO ATM'!$A$2:$C$895,3,0)</f>
        <v>DISTRITO NACIONAL</v>
      </c>
      <c r="B30" s="110">
        <v>335777049</v>
      </c>
      <c r="C30" s="102">
        <v>44228.257638888892</v>
      </c>
      <c r="D30" s="124" t="s">
        <v>2189</v>
      </c>
      <c r="E30" s="99">
        <v>488</v>
      </c>
      <c r="F30" s="84" t="str">
        <f>VLOOKUP(E30,VIP!$A$2:$O11506,2,0)</f>
        <v>DRBR488</v>
      </c>
      <c r="G30" s="98" t="str">
        <f>VLOOKUP(E30,'LISTADO ATM'!$A$2:$B$894,2,0)</f>
        <v xml:space="preserve">ATM Aeropuerto El Higuero </v>
      </c>
      <c r="H30" s="98" t="str">
        <f>VLOOKUP(E30,VIP!$A$2:$O16426,7,FALSE)</f>
        <v>Si</v>
      </c>
      <c r="I30" s="98" t="str">
        <f>VLOOKUP(E30,VIP!$A$2:$O8391,8,FALSE)</f>
        <v>Si</v>
      </c>
      <c r="J30" s="98" t="str">
        <f>VLOOKUP(E30,VIP!$A$2:$O8341,8,FALSE)</f>
        <v>Si</v>
      </c>
      <c r="K30" s="98" t="str">
        <f>VLOOKUP(E30,VIP!$A$2:$O11915,6,0)</f>
        <v>NO</v>
      </c>
      <c r="L30" s="105" t="s">
        <v>2228</v>
      </c>
      <c r="M30" s="104" t="s">
        <v>2473</v>
      </c>
      <c r="N30" s="103" t="s">
        <v>2481</v>
      </c>
      <c r="O30" s="124" t="s">
        <v>2483</v>
      </c>
      <c r="P30" s="124"/>
      <c r="Q30" s="104" t="s">
        <v>2228</v>
      </c>
    </row>
    <row r="31" spans="1:17" ht="18" customHeight="1" x14ac:dyDescent="0.25">
      <c r="A31" s="124" t="str">
        <f>VLOOKUP(E31,'LISTADO ATM'!$A$2:$C$895,3,0)</f>
        <v>DISTRITO NACIONAL</v>
      </c>
      <c r="B31" s="110">
        <v>335777048</v>
      </c>
      <c r="C31" s="102">
        <v>44228.256944444445</v>
      </c>
      <c r="D31" s="124" t="s">
        <v>2189</v>
      </c>
      <c r="E31" s="99">
        <v>542</v>
      </c>
      <c r="F31" s="84" t="str">
        <f>VLOOKUP(E31,VIP!$A$2:$O11500,2,0)</f>
        <v>DRBR542</v>
      </c>
      <c r="G31" s="98" t="str">
        <f>VLOOKUP(E31,'LISTADO ATM'!$A$2:$B$894,2,0)</f>
        <v>ATM S/M la Cadena Carretera Mella</v>
      </c>
      <c r="H31" s="98" t="str">
        <f>VLOOKUP(E31,VIP!$A$2:$O16420,7,FALSE)</f>
        <v>NO</v>
      </c>
      <c r="I31" s="98" t="str">
        <f>VLOOKUP(E31,VIP!$A$2:$O8385,8,FALSE)</f>
        <v>SI</v>
      </c>
      <c r="J31" s="98" t="str">
        <f>VLOOKUP(E31,VIP!$A$2:$O8335,8,FALSE)</f>
        <v>SI</v>
      </c>
      <c r="K31" s="98" t="str">
        <f>VLOOKUP(E31,VIP!$A$2:$O11909,6,0)</f>
        <v>NO</v>
      </c>
      <c r="L31" s="105" t="s">
        <v>2228</v>
      </c>
      <c r="M31" s="104" t="s">
        <v>2473</v>
      </c>
      <c r="N31" s="103" t="s">
        <v>2481</v>
      </c>
      <c r="O31" s="124" t="s">
        <v>2483</v>
      </c>
      <c r="P31" s="124"/>
      <c r="Q31" s="104" t="s">
        <v>2228</v>
      </c>
    </row>
    <row r="32" spans="1:17" ht="18" customHeight="1" x14ac:dyDescent="0.25">
      <c r="A32" s="124" t="str">
        <f>VLOOKUP(E32,'LISTADO ATM'!$A$2:$C$895,3,0)</f>
        <v>DISTRITO NACIONAL</v>
      </c>
      <c r="B32" s="110" t="s">
        <v>2550</v>
      </c>
      <c r="C32" s="102">
        <v>44228.497870370367</v>
      </c>
      <c r="D32" s="124" t="s">
        <v>2189</v>
      </c>
      <c r="E32" s="99">
        <v>545</v>
      </c>
      <c r="F32" s="84" t="str">
        <f>VLOOKUP(E32,VIP!$A$2:$O11535,2,0)</f>
        <v>DRBR995</v>
      </c>
      <c r="G32" s="98" t="str">
        <f>VLOOKUP(E32,'LISTADO ATM'!$A$2:$B$894,2,0)</f>
        <v xml:space="preserve">ATM Oficina Isabel La Católica II  </v>
      </c>
      <c r="H32" s="98" t="str">
        <f>VLOOKUP(E32,VIP!$A$2:$O16455,7,FALSE)</f>
        <v>Si</v>
      </c>
      <c r="I32" s="98" t="str">
        <f>VLOOKUP(E32,VIP!$A$2:$O8420,8,FALSE)</f>
        <v>Si</v>
      </c>
      <c r="J32" s="98" t="str">
        <f>VLOOKUP(E32,VIP!$A$2:$O8370,8,FALSE)</f>
        <v>Si</v>
      </c>
      <c r="K32" s="98" t="str">
        <f>VLOOKUP(E32,VIP!$A$2:$O11944,6,0)</f>
        <v>NO</v>
      </c>
      <c r="L32" s="105" t="s">
        <v>2522</v>
      </c>
      <c r="M32" s="104" t="s">
        <v>2473</v>
      </c>
      <c r="N32" s="103" t="s">
        <v>2481</v>
      </c>
      <c r="O32" s="124" t="s">
        <v>2483</v>
      </c>
      <c r="P32" s="124"/>
      <c r="Q32" s="104" t="s">
        <v>2522</v>
      </c>
    </row>
    <row r="33" spans="1:17" ht="18" customHeight="1" x14ac:dyDescent="0.25">
      <c r="A33" s="124" t="str">
        <f>VLOOKUP(E33,'LISTADO ATM'!$A$2:$C$895,3,0)</f>
        <v>DISTRITO NACIONAL</v>
      </c>
      <c r="B33" s="110">
        <v>335776979</v>
      </c>
      <c r="C33" s="102">
        <v>44228.099305555559</v>
      </c>
      <c r="D33" s="124" t="s">
        <v>2189</v>
      </c>
      <c r="E33" s="99">
        <v>560</v>
      </c>
      <c r="F33" s="84" t="str">
        <f>VLOOKUP(E33,VIP!$A$2:$O11504,2,0)</f>
        <v>DRBR229</v>
      </c>
      <c r="G33" s="98" t="str">
        <f>VLOOKUP(E33,'LISTADO ATM'!$A$2:$B$894,2,0)</f>
        <v xml:space="preserve">ATM Junta Central Electoral </v>
      </c>
      <c r="H33" s="98" t="str">
        <f>VLOOKUP(E33,VIP!$A$2:$O16424,7,FALSE)</f>
        <v>Si</v>
      </c>
      <c r="I33" s="98" t="str">
        <f>VLOOKUP(E33,VIP!$A$2:$O8389,8,FALSE)</f>
        <v>Si</v>
      </c>
      <c r="J33" s="98" t="str">
        <f>VLOOKUP(E33,VIP!$A$2:$O8339,8,FALSE)</f>
        <v>Si</v>
      </c>
      <c r="K33" s="98" t="str">
        <f>VLOOKUP(E33,VIP!$A$2:$O11913,6,0)</f>
        <v>SI</v>
      </c>
      <c r="L33" s="105" t="s">
        <v>2254</v>
      </c>
      <c r="M33" s="104" t="s">
        <v>2473</v>
      </c>
      <c r="N33" s="103" t="s">
        <v>2481</v>
      </c>
      <c r="O33" s="124" t="s">
        <v>2483</v>
      </c>
      <c r="P33" s="104"/>
      <c r="Q33" s="104" t="s">
        <v>2254</v>
      </c>
    </row>
    <row r="34" spans="1:17" ht="18" customHeight="1" x14ac:dyDescent="0.25">
      <c r="A34" s="124" t="str">
        <f>VLOOKUP(E34,'LISTADO ATM'!$A$2:$C$895,3,0)</f>
        <v>NORTE</v>
      </c>
      <c r="B34" s="110" t="s">
        <v>2517</v>
      </c>
      <c r="C34" s="102">
        <v>44228.453680555554</v>
      </c>
      <c r="D34" s="124" t="s">
        <v>2190</v>
      </c>
      <c r="E34" s="99">
        <v>599</v>
      </c>
      <c r="F34" s="84" t="str">
        <f>VLOOKUP(E34,VIP!$A$2:$O11511,2,0)</f>
        <v>DRBR258</v>
      </c>
      <c r="G34" s="98" t="str">
        <f>VLOOKUP(E34,'LISTADO ATM'!$A$2:$B$894,2,0)</f>
        <v xml:space="preserve">ATM Oficina Plaza Internacional (Santiago) </v>
      </c>
      <c r="H34" s="98" t="str">
        <f>VLOOKUP(E34,VIP!$A$2:$O16431,7,FALSE)</f>
        <v>Si</v>
      </c>
      <c r="I34" s="98" t="str">
        <f>VLOOKUP(E34,VIP!$A$2:$O8396,8,FALSE)</f>
        <v>Si</v>
      </c>
      <c r="J34" s="98" t="str">
        <f>VLOOKUP(E34,VIP!$A$2:$O8346,8,FALSE)</f>
        <v>Si</v>
      </c>
      <c r="K34" s="98" t="str">
        <f>VLOOKUP(E34,VIP!$A$2:$O11920,6,0)</f>
        <v>NO</v>
      </c>
      <c r="L34" s="105" t="s">
        <v>2228</v>
      </c>
      <c r="M34" s="104" t="s">
        <v>2473</v>
      </c>
      <c r="N34" s="103" t="s">
        <v>2481</v>
      </c>
      <c r="O34" s="124" t="s">
        <v>2506</v>
      </c>
      <c r="P34" s="124"/>
      <c r="Q34" s="104" t="s">
        <v>2228</v>
      </c>
    </row>
    <row r="35" spans="1:17" ht="18" customHeight="1" x14ac:dyDescent="0.25">
      <c r="A35" s="124" t="str">
        <f>VLOOKUP(E35,'LISTADO ATM'!$A$2:$C$895,3,0)</f>
        <v>DISTRITO NACIONAL</v>
      </c>
      <c r="B35" s="110">
        <v>335775954</v>
      </c>
      <c r="C35" s="102">
        <v>44225.513506944444</v>
      </c>
      <c r="D35" s="124" t="s">
        <v>2189</v>
      </c>
      <c r="E35" s="99">
        <v>611</v>
      </c>
      <c r="F35" s="84" t="str">
        <f>VLOOKUP(E35,VIP!$A$2:$O11473,2,0)</f>
        <v>DRBR611</v>
      </c>
      <c r="G35" s="98" t="str">
        <f>VLOOKUP(E35,'LISTADO ATM'!$A$2:$B$894,2,0)</f>
        <v xml:space="preserve">ATM DGII Sede Central </v>
      </c>
      <c r="H35" s="98" t="str">
        <f>VLOOKUP(E35,VIP!$A$2:$O16393,7,FALSE)</f>
        <v>Si</v>
      </c>
      <c r="I35" s="98" t="str">
        <f>VLOOKUP(E35,VIP!$A$2:$O8358,8,FALSE)</f>
        <v>Si</v>
      </c>
      <c r="J35" s="98" t="str">
        <f>VLOOKUP(E35,VIP!$A$2:$O8308,8,FALSE)</f>
        <v>Si</v>
      </c>
      <c r="K35" s="98" t="str">
        <f>VLOOKUP(E35,VIP!$A$2:$O11882,6,0)</f>
        <v>NO</v>
      </c>
      <c r="L35" s="105" t="s">
        <v>2254</v>
      </c>
      <c r="M35" s="104" t="s">
        <v>2473</v>
      </c>
      <c r="N35" s="103" t="s">
        <v>2497</v>
      </c>
      <c r="O35" s="124" t="s">
        <v>2483</v>
      </c>
      <c r="P35" s="124"/>
      <c r="Q35" s="104" t="s">
        <v>2254</v>
      </c>
    </row>
    <row r="36" spans="1:17" ht="18" customHeight="1" x14ac:dyDescent="0.25">
      <c r="A36" s="124" t="str">
        <f>VLOOKUP(E36,'LISTADO ATM'!$A$2:$C$895,3,0)</f>
        <v>DISTRITO NACIONAL</v>
      </c>
      <c r="B36" s="110" t="s">
        <v>2546</v>
      </c>
      <c r="C36" s="102">
        <v>44228.549768518518</v>
      </c>
      <c r="D36" s="124" t="s">
        <v>2189</v>
      </c>
      <c r="E36" s="99">
        <v>622</v>
      </c>
      <c r="F36" s="84" t="str">
        <f>VLOOKUP(E36,VIP!$A$2:$O11531,2,0)</f>
        <v>DRBR622</v>
      </c>
      <c r="G36" s="98" t="str">
        <f>VLOOKUP(E36,'LISTADO ATM'!$A$2:$B$894,2,0)</f>
        <v xml:space="preserve">ATM Ayuntamiento D.N. </v>
      </c>
      <c r="H36" s="98" t="str">
        <f>VLOOKUP(E36,VIP!$A$2:$O16451,7,FALSE)</f>
        <v>Si</v>
      </c>
      <c r="I36" s="98" t="str">
        <f>VLOOKUP(E36,VIP!$A$2:$O8416,8,FALSE)</f>
        <v>Si</v>
      </c>
      <c r="J36" s="98" t="str">
        <f>VLOOKUP(E36,VIP!$A$2:$O8366,8,FALSE)</f>
        <v>Si</v>
      </c>
      <c r="K36" s="98" t="str">
        <f>VLOOKUP(E36,VIP!$A$2:$O11940,6,0)</f>
        <v>NO</v>
      </c>
      <c r="L36" s="105" t="s">
        <v>2463</v>
      </c>
      <c r="M36" s="104" t="s">
        <v>2473</v>
      </c>
      <c r="N36" s="103" t="s">
        <v>2481</v>
      </c>
      <c r="O36" s="124" t="s">
        <v>2483</v>
      </c>
      <c r="P36" s="124"/>
      <c r="Q36" s="104" t="s">
        <v>2463</v>
      </c>
    </row>
    <row r="37" spans="1:17" ht="18" customHeight="1" x14ac:dyDescent="0.25">
      <c r="A37" s="124" t="str">
        <f>VLOOKUP(E37,'LISTADO ATM'!$A$2:$C$895,3,0)</f>
        <v>DISTRITO NACIONAL</v>
      </c>
      <c r="B37" s="110">
        <v>335773984</v>
      </c>
      <c r="C37" s="102">
        <v>44224.322523148148</v>
      </c>
      <c r="D37" s="124" t="s">
        <v>2189</v>
      </c>
      <c r="E37" s="99">
        <v>624</v>
      </c>
      <c r="F37" s="84" t="str">
        <f>VLOOKUP(E37,VIP!$A$2:$O11424,2,0)</f>
        <v>DRBR624</v>
      </c>
      <c r="G37" s="98" t="str">
        <f>VLOOKUP(E37,'LISTADO ATM'!$A$2:$B$894,2,0)</f>
        <v xml:space="preserve">ATM Policía Nacional I </v>
      </c>
      <c r="H37" s="98" t="str">
        <f>VLOOKUP(E37,VIP!$A$2:$O16344,7,FALSE)</f>
        <v>Si</v>
      </c>
      <c r="I37" s="98" t="str">
        <f>VLOOKUP(E37,VIP!$A$2:$O8309,8,FALSE)</f>
        <v>Si</v>
      </c>
      <c r="J37" s="98" t="str">
        <f>VLOOKUP(E37,VIP!$A$2:$O8259,8,FALSE)</f>
        <v>Si</v>
      </c>
      <c r="K37" s="98" t="str">
        <f>VLOOKUP(E37,VIP!$A$2:$O11833,6,0)</f>
        <v>NO</v>
      </c>
      <c r="L37" s="105" t="s">
        <v>2228</v>
      </c>
      <c r="M37" s="104" t="s">
        <v>2473</v>
      </c>
      <c r="N37" s="103" t="s">
        <v>2497</v>
      </c>
      <c r="O37" s="124" t="s">
        <v>2483</v>
      </c>
      <c r="P37" s="124"/>
      <c r="Q37" s="104" t="s">
        <v>2228</v>
      </c>
    </row>
    <row r="38" spans="1:17" ht="18" customHeight="1" x14ac:dyDescent="0.25">
      <c r="A38" s="124" t="str">
        <f>VLOOKUP(E38,'LISTADO ATM'!$A$2:$C$895,3,0)</f>
        <v>DISTRITO NACIONAL</v>
      </c>
      <c r="B38" s="110">
        <v>335777050</v>
      </c>
      <c r="C38" s="102">
        <v>44228.259027777778</v>
      </c>
      <c r="D38" s="124" t="s">
        <v>2189</v>
      </c>
      <c r="E38" s="99">
        <v>686</v>
      </c>
      <c r="F38" s="84" t="str">
        <f>VLOOKUP(E38,VIP!$A$2:$O11513,2,0)</f>
        <v>DRBR686</v>
      </c>
      <c r="G38" s="98" t="str">
        <f>VLOOKUP(E38,'LISTADO ATM'!$A$2:$B$894,2,0)</f>
        <v>ATM Autoservicio Oficina Máximo Gómez</v>
      </c>
      <c r="H38" s="98" t="str">
        <f>VLOOKUP(E38,VIP!$A$2:$O16433,7,FALSE)</f>
        <v>Si</v>
      </c>
      <c r="I38" s="98" t="str">
        <f>VLOOKUP(E38,VIP!$A$2:$O8398,8,FALSE)</f>
        <v>Si</v>
      </c>
      <c r="J38" s="98" t="str">
        <f>VLOOKUP(E38,VIP!$A$2:$O8348,8,FALSE)</f>
        <v>Si</v>
      </c>
      <c r="K38" s="98" t="str">
        <f>VLOOKUP(E38,VIP!$A$2:$O11922,6,0)</f>
        <v>NO</v>
      </c>
      <c r="L38" s="105" t="s">
        <v>2228</v>
      </c>
      <c r="M38" s="104" t="s">
        <v>2473</v>
      </c>
      <c r="N38" s="103" t="s">
        <v>2481</v>
      </c>
      <c r="O38" s="124" t="s">
        <v>2483</v>
      </c>
      <c r="P38" s="124"/>
      <c r="Q38" s="104" t="s">
        <v>2228</v>
      </c>
    </row>
    <row r="39" spans="1:17" ht="18" customHeight="1" x14ac:dyDescent="0.25">
      <c r="A39" s="124" t="str">
        <f>VLOOKUP(E39,'LISTADO ATM'!$A$2:$C$895,3,0)</f>
        <v>DISTRITO NACIONAL</v>
      </c>
      <c r="B39" s="110">
        <v>335777040</v>
      </c>
      <c r="C39" s="102">
        <v>44228.251388888886</v>
      </c>
      <c r="D39" s="124" t="s">
        <v>2189</v>
      </c>
      <c r="E39" s="99">
        <v>708</v>
      </c>
      <c r="F39" s="84" t="str">
        <f>VLOOKUP(E39,VIP!$A$2:$O11469,2,0)</f>
        <v>DRBR505</v>
      </c>
      <c r="G39" s="98" t="str">
        <f>VLOOKUP(E39,'LISTADO ATM'!$A$2:$B$894,2,0)</f>
        <v xml:space="preserve">ATM El Vestir De Hoy </v>
      </c>
      <c r="H39" s="98" t="str">
        <f>VLOOKUP(E39,VIP!$A$2:$O16389,7,FALSE)</f>
        <v>Si</v>
      </c>
      <c r="I39" s="98" t="str">
        <f>VLOOKUP(E39,VIP!$A$2:$O8354,8,FALSE)</f>
        <v>Si</v>
      </c>
      <c r="J39" s="98" t="str">
        <f>VLOOKUP(E39,VIP!$A$2:$O8304,8,FALSE)</f>
        <v>Si</v>
      </c>
      <c r="K39" s="98" t="str">
        <f>VLOOKUP(E39,VIP!$A$2:$O11878,6,0)</f>
        <v>NO</v>
      </c>
      <c r="L39" s="105" t="s">
        <v>2228</v>
      </c>
      <c r="M39" s="104" t="s">
        <v>2473</v>
      </c>
      <c r="N39" s="103" t="s">
        <v>2481</v>
      </c>
      <c r="O39" s="124" t="s">
        <v>2483</v>
      </c>
      <c r="P39" s="124"/>
      <c r="Q39" s="104" t="s">
        <v>2228</v>
      </c>
    </row>
    <row r="40" spans="1:17" ht="18" x14ac:dyDescent="0.25">
      <c r="A40" s="124" t="str">
        <f>VLOOKUP(E40,'LISTADO ATM'!$A$2:$C$895,3,0)</f>
        <v>DISTRITO NACIONAL</v>
      </c>
      <c r="B40" s="110" t="s">
        <v>2536</v>
      </c>
      <c r="C40" s="102">
        <v>44228.577743055554</v>
      </c>
      <c r="D40" s="124" t="s">
        <v>2189</v>
      </c>
      <c r="E40" s="99">
        <v>717</v>
      </c>
      <c r="F40" s="84" t="str">
        <f>VLOOKUP(E40,VIP!$A$2:$O11521,2,0)</f>
        <v>DRBR24K</v>
      </c>
      <c r="G40" s="98" t="str">
        <f>VLOOKUP(E40,'LISTADO ATM'!$A$2:$B$894,2,0)</f>
        <v xml:space="preserve">ATM Oficina Los Alcarrizos </v>
      </c>
      <c r="H40" s="98" t="str">
        <f>VLOOKUP(E40,VIP!$A$2:$O16441,7,FALSE)</f>
        <v>Si</v>
      </c>
      <c r="I40" s="98" t="str">
        <f>VLOOKUP(E40,VIP!$A$2:$O8406,8,FALSE)</f>
        <v>Si</v>
      </c>
      <c r="J40" s="98" t="str">
        <f>VLOOKUP(E40,VIP!$A$2:$O8356,8,FALSE)</f>
        <v>Si</v>
      </c>
      <c r="K40" s="98" t="str">
        <f>VLOOKUP(E40,VIP!$A$2:$O11930,6,0)</f>
        <v>SI</v>
      </c>
      <c r="L40" s="105" t="s">
        <v>2441</v>
      </c>
      <c r="M40" s="104" t="s">
        <v>2473</v>
      </c>
      <c r="N40" s="103" t="s">
        <v>2481</v>
      </c>
      <c r="O40" s="124" t="s">
        <v>2483</v>
      </c>
      <c r="P40" s="124"/>
      <c r="Q40" s="104" t="s">
        <v>2441</v>
      </c>
    </row>
    <row r="41" spans="1:17" ht="18" customHeight="1" x14ac:dyDescent="0.25">
      <c r="A41" s="124" t="str">
        <f>VLOOKUP(E41,'LISTADO ATM'!$A$2:$C$895,3,0)</f>
        <v>SUR</v>
      </c>
      <c r="B41" s="110" t="s">
        <v>2515</v>
      </c>
      <c r="C41" s="102">
        <v>44228.462743055556</v>
      </c>
      <c r="D41" s="124" t="s">
        <v>2477</v>
      </c>
      <c r="E41" s="99">
        <v>135</v>
      </c>
      <c r="F41" s="84" t="str">
        <f>VLOOKUP(E41,VIP!$A$2:$O11503,2,0)</f>
        <v>DRBR135</v>
      </c>
      <c r="G41" s="98" t="str">
        <f>VLOOKUP(E41,'LISTADO ATM'!$A$2:$B$894,2,0)</f>
        <v xml:space="preserve">ATM Oficina Las Dunas Baní </v>
      </c>
      <c r="H41" s="98" t="str">
        <f>VLOOKUP(E41,VIP!$A$2:$O16423,7,FALSE)</f>
        <v>Si</v>
      </c>
      <c r="I41" s="98" t="str">
        <f>VLOOKUP(E41,VIP!$A$2:$O8388,8,FALSE)</f>
        <v>Si</v>
      </c>
      <c r="J41" s="98" t="str">
        <f>VLOOKUP(E41,VIP!$A$2:$O8338,8,FALSE)</f>
        <v>Si</v>
      </c>
      <c r="K41" s="98" t="str">
        <f>VLOOKUP(E41,VIP!$A$2:$O11912,6,0)</f>
        <v>SI</v>
      </c>
      <c r="L41" s="105" t="s">
        <v>2466</v>
      </c>
      <c r="M41" s="104" t="s">
        <v>2473</v>
      </c>
      <c r="N41" s="103" t="s">
        <v>2481</v>
      </c>
      <c r="O41" s="124" t="s">
        <v>2482</v>
      </c>
      <c r="P41" s="124"/>
      <c r="Q41" s="104" t="s">
        <v>2466</v>
      </c>
    </row>
    <row r="42" spans="1:17" ht="18" x14ac:dyDescent="0.25">
      <c r="A42" s="124" t="str">
        <f>VLOOKUP(E42,'LISTADO ATM'!$A$2:$C$895,3,0)</f>
        <v>DISTRITO NACIONAL</v>
      </c>
      <c r="B42" s="110">
        <v>335777021</v>
      </c>
      <c r="C42" s="102">
        <v>44228.189583333333</v>
      </c>
      <c r="D42" s="124" t="s">
        <v>2477</v>
      </c>
      <c r="E42" s="99">
        <v>152</v>
      </c>
      <c r="F42" s="84" t="str">
        <f>VLOOKUP(E42,VIP!$A$2:$O11505,2,0)</f>
        <v>DRBR152</v>
      </c>
      <c r="G42" s="98" t="str">
        <f>VLOOKUP(E42,'LISTADO ATM'!$A$2:$B$894,2,0)</f>
        <v xml:space="preserve">ATM Kiosco Megacentro II </v>
      </c>
      <c r="H42" s="98" t="str">
        <f>VLOOKUP(E42,VIP!$A$2:$O16425,7,FALSE)</f>
        <v>Si</v>
      </c>
      <c r="I42" s="98" t="str">
        <f>VLOOKUP(E42,VIP!$A$2:$O8390,8,FALSE)</f>
        <v>Si</v>
      </c>
      <c r="J42" s="98" t="str">
        <f>VLOOKUP(E42,VIP!$A$2:$O8340,8,FALSE)</f>
        <v>Si</v>
      </c>
      <c r="K42" s="98" t="str">
        <f>VLOOKUP(E42,VIP!$A$2:$O11914,6,0)</f>
        <v>NO</v>
      </c>
      <c r="L42" s="105" t="s">
        <v>2466</v>
      </c>
      <c r="M42" s="104" t="s">
        <v>2473</v>
      </c>
      <c r="N42" s="103" t="s">
        <v>2481</v>
      </c>
      <c r="O42" s="124" t="s">
        <v>2482</v>
      </c>
      <c r="P42" s="124"/>
      <c r="Q42" s="104" t="s">
        <v>2466</v>
      </c>
    </row>
    <row r="43" spans="1:17" ht="18" customHeight="1" x14ac:dyDescent="0.25">
      <c r="A43" s="124" t="str">
        <f>VLOOKUP(E43,'LISTADO ATM'!$A$2:$C$895,3,0)</f>
        <v>DISTRITO NACIONAL</v>
      </c>
      <c r="B43" s="110">
        <v>335770186</v>
      </c>
      <c r="C43" s="102">
        <v>44218.519918981481</v>
      </c>
      <c r="D43" s="124" t="s">
        <v>2189</v>
      </c>
      <c r="E43" s="99">
        <v>735</v>
      </c>
      <c r="F43" s="84" t="str">
        <f>VLOOKUP(E43,VIP!$A$2:$O11359,2,0)</f>
        <v>DRBR179</v>
      </c>
      <c r="G43" s="98" t="str">
        <f>VLOOKUP(E43,'LISTADO ATM'!$A$2:$B$894,2,0)</f>
        <v xml:space="preserve">ATM Oficina Independencia II  </v>
      </c>
      <c r="H43" s="98" t="str">
        <f>VLOOKUP(E43,VIP!$A$2:$O16280,7,FALSE)</f>
        <v>Si</v>
      </c>
      <c r="I43" s="98" t="str">
        <f>VLOOKUP(E43,VIP!$A$2:$O8245,8,FALSE)</f>
        <v>Si</v>
      </c>
      <c r="J43" s="98" t="str">
        <f>VLOOKUP(E43,VIP!$A$2:$O8195,8,FALSE)</f>
        <v>Si</v>
      </c>
      <c r="K43" s="98" t="str">
        <f>VLOOKUP(E43,VIP!$A$2:$O11769,6,0)</f>
        <v>NO</v>
      </c>
      <c r="L43" s="105" t="s">
        <v>2228</v>
      </c>
      <c r="M43" s="104" t="s">
        <v>2473</v>
      </c>
      <c r="N43" s="103" t="s">
        <v>2497</v>
      </c>
      <c r="O43" s="124" t="s">
        <v>2483</v>
      </c>
      <c r="P43" s="124"/>
      <c r="Q43" s="104" t="s">
        <v>2228</v>
      </c>
    </row>
    <row r="44" spans="1:17" ht="18" customHeight="1" x14ac:dyDescent="0.25">
      <c r="A44" s="124" t="str">
        <f>VLOOKUP(E44,'LISTADO ATM'!$A$2:$C$895,3,0)</f>
        <v>DISTRITO NACIONAL</v>
      </c>
      <c r="B44" s="110">
        <v>335776978</v>
      </c>
      <c r="C44" s="102">
        <v>44228.09652777778</v>
      </c>
      <c r="D44" s="124" t="s">
        <v>2477</v>
      </c>
      <c r="E44" s="99">
        <v>409</v>
      </c>
      <c r="F44" s="84" t="str">
        <f>VLOOKUP(E44,VIP!$A$2:$O11487,2,0)</f>
        <v>DRBR409</v>
      </c>
      <c r="G44" s="98" t="str">
        <f>VLOOKUP(E44,'LISTADO ATM'!$A$2:$B$894,2,0)</f>
        <v xml:space="preserve">ATM Oficina Las Palmas de Herrera I </v>
      </c>
      <c r="H44" s="98" t="str">
        <f>VLOOKUP(E44,VIP!$A$2:$O16407,7,FALSE)</f>
        <v>Si</v>
      </c>
      <c r="I44" s="98" t="str">
        <f>VLOOKUP(E44,VIP!$A$2:$O8372,8,FALSE)</f>
        <v>Si</v>
      </c>
      <c r="J44" s="98" t="str">
        <f>VLOOKUP(E44,VIP!$A$2:$O8322,8,FALSE)</f>
        <v>Si</v>
      </c>
      <c r="K44" s="98" t="str">
        <f>VLOOKUP(E44,VIP!$A$2:$O11896,6,0)</f>
        <v>NO</v>
      </c>
      <c r="L44" s="105" t="s">
        <v>2466</v>
      </c>
      <c r="M44" s="104" t="s">
        <v>2473</v>
      </c>
      <c r="N44" s="103" t="s">
        <v>2481</v>
      </c>
      <c r="O44" s="124" t="s">
        <v>2482</v>
      </c>
      <c r="P44" s="124"/>
      <c r="Q44" s="104" t="s">
        <v>2466</v>
      </c>
    </row>
    <row r="45" spans="1:17" ht="18" x14ac:dyDescent="0.25">
      <c r="A45" s="124" t="str">
        <f>VLOOKUP(E45,'LISTADO ATM'!$A$2:$C$895,3,0)</f>
        <v>DISTRITO NACIONAL</v>
      </c>
      <c r="B45" s="110" t="s">
        <v>2537</v>
      </c>
      <c r="C45" s="102">
        <v>44228.576099537036</v>
      </c>
      <c r="D45" s="124" t="s">
        <v>2189</v>
      </c>
      <c r="E45" s="99">
        <v>744</v>
      </c>
      <c r="F45" s="84" t="str">
        <f>VLOOKUP(E45,VIP!$A$2:$O11522,2,0)</f>
        <v>DRBR289</v>
      </c>
      <c r="G45" s="98" t="str">
        <f>VLOOKUP(E45,'LISTADO ATM'!$A$2:$B$894,2,0)</f>
        <v xml:space="preserve">ATM Multicentro La Sirena Venezuela </v>
      </c>
      <c r="H45" s="98" t="str">
        <f>VLOOKUP(E45,VIP!$A$2:$O16442,7,FALSE)</f>
        <v>Si</v>
      </c>
      <c r="I45" s="98" t="str">
        <f>VLOOKUP(E45,VIP!$A$2:$O8407,8,FALSE)</f>
        <v>Si</v>
      </c>
      <c r="J45" s="98" t="str">
        <f>VLOOKUP(E45,VIP!$A$2:$O8357,8,FALSE)</f>
        <v>Si</v>
      </c>
      <c r="K45" s="98" t="str">
        <f>VLOOKUP(E45,VIP!$A$2:$O11931,6,0)</f>
        <v>SI</v>
      </c>
      <c r="L45" s="105" t="s">
        <v>2254</v>
      </c>
      <c r="M45" s="104" t="s">
        <v>2473</v>
      </c>
      <c r="N45" s="103" t="s">
        <v>2481</v>
      </c>
      <c r="O45" s="124" t="s">
        <v>2483</v>
      </c>
      <c r="P45" s="124"/>
      <c r="Q45" s="104" t="s">
        <v>2254</v>
      </c>
    </row>
    <row r="46" spans="1:17" ht="18" x14ac:dyDescent="0.25">
      <c r="A46" s="124" t="str">
        <f>VLOOKUP(E46,'LISTADO ATM'!$A$2:$C$895,3,0)</f>
        <v>DISTRITO NACIONAL</v>
      </c>
      <c r="B46" s="110">
        <v>335776644</v>
      </c>
      <c r="C46" s="102">
        <v>44226.406180555554</v>
      </c>
      <c r="D46" s="124" t="s">
        <v>2494</v>
      </c>
      <c r="E46" s="99">
        <v>527</v>
      </c>
      <c r="F46" s="84" t="str">
        <f>VLOOKUP(E46,VIP!$A$2:$O11481,2,0)</f>
        <v>DRBR527</v>
      </c>
      <c r="G46" s="98" t="str">
        <f>VLOOKUP(E46,'LISTADO ATM'!$A$2:$B$894,2,0)</f>
        <v>ATM Oficina Zona Oriental II</v>
      </c>
      <c r="H46" s="98" t="str">
        <f>VLOOKUP(E46,VIP!$A$2:$O16401,7,FALSE)</f>
        <v>Si</v>
      </c>
      <c r="I46" s="98" t="str">
        <f>VLOOKUP(E46,VIP!$A$2:$O8366,8,FALSE)</f>
        <v>Si</v>
      </c>
      <c r="J46" s="98" t="str">
        <f>VLOOKUP(E46,VIP!$A$2:$O8316,8,FALSE)</f>
        <v>Si</v>
      </c>
      <c r="K46" s="98" t="str">
        <f>VLOOKUP(E46,VIP!$A$2:$O11890,6,0)</f>
        <v>SI</v>
      </c>
      <c r="L46" s="105" t="s">
        <v>2466</v>
      </c>
      <c r="M46" s="104" t="s">
        <v>2473</v>
      </c>
      <c r="N46" s="103" t="s">
        <v>2481</v>
      </c>
      <c r="O46" s="124" t="s">
        <v>2495</v>
      </c>
      <c r="P46" s="104"/>
      <c r="Q46" s="104" t="s">
        <v>2466</v>
      </c>
    </row>
    <row r="47" spans="1:17" ht="18" x14ac:dyDescent="0.25">
      <c r="A47" s="124" t="str">
        <f>VLOOKUP(E47,'LISTADO ATM'!$A$2:$C$895,3,0)</f>
        <v>SUR</v>
      </c>
      <c r="B47" s="110">
        <v>335777039</v>
      </c>
      <c r="C47" s="102">
        <v>44228.232638888891</v>
      </c>
      <c r="D47" s="124" t="s">
        <v>2189</v>
      </c>
      <c r="E47" s="99">
        <v>751</v>
      </c>
      <c r="F47" s="84" t="str">
        <f>VLOOKUP(E47,VIP!$A$2:$O11396,2,0)</f>
        <v>DRBR751</v>
      </c>
      <c r="G47" s="98" t="str">
        <f>VLOOKUP(E47,'LISTADO ATM'!$A$2:$B$894,2,0)</f>
        <v>ATM Eco Petroleo Camilo</v>
      </c>
      <c r="H47" s="98" t="str">
        <f>VLOOKUP(E47,VIP!$A$2:$O16316,7,FALSE)</f>
        <v>N/A</v>
      </c>
      <c r="I47" s="98" t="str">
        <f>VLOOKUP(E47,VIP!$A$2:$O8281,8,FALSE)</f>
        <v>N/A</v>
      </c>
      <c r="J47" s="98" t="str">
        <f>VLOOKUP(E47,VIP!$A$2:$O8231,8,FALSE)</f>
        <v>N/A</v>
      </c>
      <c r="K47" s="98" t="str">
        <f>VLOOKUP(E47,VIP!$A$2:$O11805,6,0)</f>
        <v>N/A</v>
      </c>
      <c r="L47" s="105" t="s">
        <v>2228</v>
      </c>
      <c r="M47" s="104" t="s">
        <v>2473</v>
      </c>
      <c r="N47" s="103" t="s">
        <v>2481</v>
      </c>
      <c r="O47" s="124" t="s">
        <v>2483</v>
      </c>
      <c r="P47" s="124"/>
      <c r="Q47" s="104" t="s">
        <v>2228</v>
      </c>
    </row>
    <row r="48" spans="1:17" ht="18" customHeight="1" x14ac:dyDescent="0.25">
      <c r="A48" s="124" t="str">
        <f>VLOOKUP(E48,'LISTADO ATM'!$A$2:$C$895,3,0)</f>
        <v>DISTRITO NACIONAL</v>
      </c>
      <c r="B48" s="110" t="s">
        <v>2514</v>
      </c>
      <c r="C48" s="102">
        <v>44228.463518518518</v>
      </c>
      <c r="D48" s="124" t="s">
        <v>2477</v>
      </c>
      <c r="E48" s="99">
        <v>541</v>
      </c>
      <c r="F48" s="84" t="str">
        <f>VLOOKUP(E48,VIP!$A$2:$O11502,2,0)</f>
        <v>DRBR541</v>
      </c>
      <c r="G48" s="98" t="str">
        <f>VLOOKUP(E48,'LISTADO ATM'!$A$2:$B$894,2,0)</f>
        <v xml:space="preserve">ATM Oficina Sambil II </v>
      </c>
      <c r="H48" s="98" t="str">
        <f>VLOOKUP(E48,VIP!$A$2:$O16422,7,FALSE)</f>
        <v>Si</v>
      </c>
      <c r="I48" s="98" t="str">
        <f>VLOOKUP(E48,VIP!$A$2:$O8387,8,FALSE)</f>
        <v>Si</v>
      </c>
      <c r="J48" s="98" t="str">
        <f>VLOOKUP(E48,VIP!$A$2:$O8337,8,FALSE)</f>
        <v>Si</v>
      </c>
      <c r="K48" s="98" t="str">
        <f>VLOOKUP(E48,VIP!$A$2:$O11911,6,0)</f>
        <v>SI</v>
      </c>
      <c r="L48" s="105" t="s">
        <v>2466</v>
      </c>
      <c r="M48" s="104" t="s">
        <v>2473</v>
      </c>
      <c r="N48" s="103" t="s">
        <v>2481</v>
      </c>
      <c r="O48" s="124" t="s">
        <v>2482</v>
      </c>
      <c r="P48" s="124"/>
      <c r="Q48" s="104" t="s">
        <v>2466</v>
      </c>
    </row>
    <row r="49" spans="1:17" ht="18" customHeight="1" x14ac:dyDescent="0.25">
      <c r="A49" s="124" t="str">
        <f>VLOOKUP(E49,'LISTADO ATM'!$A$2:$C$895,3,0)</f>
        <v>NORTE</v>
      </c>
      <c r="B49" s="110" t="s">
        <v>2528</v>
      </c>
      <c r="C49" s="102">
        <v>44228.599189814813</v>
      </c>
      <c r="D49" s="124" t="s">
        <v>2189</v>
      </c>
      <c r="E49" s="99">
        <v>758</v>
      </c>
      <c r="F49" s="84" t="str">
        <f>VLOOKUP(E49,VIP!$A$2:$O11513,2,0)</f>
        <v>DRBR758</v>
      </c>
      <c r="G49" s="98" t="str">
        <f>VLOOKUP(E49,'LISTADO ATM'!$A$2:$B$894,2,0)</f>
        <v>ATM S/M Nacional El Embrujo</v>
      </c>
      <c r="H49" s="98" t="str">
        <f>VLOOKUP(E49,VIP!$A$2:$O16433,7,FALSE)</f>
        <v>N/A</v>
      </c>
      <c r="I49" s="98" t="str">
        <f>VLOOKUP(E49,VIP!$A$2:$O8398,8,FALSE)</f>
        <v>N/A</v>
      </c>
      <c r="J49" s="98" t="str">
        <f>VLOOKUP(E49,VIP!$A$2:$O8348,8,FALSE)</f>
        <v>N/A</v>
      </c>
      <c r="K49" s="98" t="str">
        <f>VLOOKUP(E49,VIP!$A$2:$O11922,6,0)</f>
        <v>N/A</v>
      </c>
      <c r="L49" s="105" t="s">
        <v>2254</v>
      </c>
      <c r="M49" s="104" t="s">
        <v>2473</v>
      </c>
      <c r="N49" s="103" t="s">
        <v>2481</v>
      </c>
      <c r="O49" s="124" t="s">
        <v>2506</v>
      </c>
      <c r="P49" s="124"/>
      <c r="Q49" s="104" t="s">
        <v>2254</v>
      </c>
    </row>
    <row r="50" spans="1:17" ht="18" x14ac:dyDescent="0.25">
      <c r="A50" s="124" t="str">
        <f>VLOOKUP(E50,'LISTADO ATM'!$A$2:$C$895,3,0)</f>
        <v>DISTRITO NACIONAL</v>
      </c>
      <c r="B50" s="110">
        <v>335777027</v>
      </c>
      <c r="C50" s="102">
        <v>44228.20208333333</v>
      </c>
      <c r="D50" s="124" t="s">
        <v>2477</v>
      </c>
      <c r="E50" s="99">
        <v>713</v>
      </c>
      <c r="F50" s="84" t="str">
        <f>VLOOKUP(E50,VIP!$A$2:$O11499,2,0)</f>
        <v>DRBR016</v>
      </c>
      <c r="G50" s="98" t="str">
        <f>VLOOKUP(E50,'LISTADO ATM'!$A$2:$B$894,2,0)</f>
        <v xml:space="preserve">ATM Oficina Las Américas </v>
      </c>
      <c r="H50" s="98" t="str">
        <f>VLOOKUP(E50,VIP!$A$2:$O16419,7,FALSE)</f>
        <v>Si</v>
      </c>
      <c r="I50" s="98" t="str">
        <f>VLOOKUP(E50,VIP!$A$2:$O8384,8,FALSE)</f>
        <v>Si</v>
      </c>
      <c r="J50" s="98" t="str">
        <f>VLOOKUP(E50,VIP!$A$2:$O8334,8,FALSE)</f>
        <v>Si</v>
      </c>
      <c r="K50" s="98" t="str">
        <f>VLOOKUP(E50,VIP!$A$2:$O11908,6,0)</f>
        <v>NO</v>
      </c>
      <c r="L50" s="105" t="s">
        <v>2466</v>
      </c>
      <c r="M50" s="104" t="s">
        <v>2473</v>
      </c>
      <c r="N50" s="103" t="s">
        <v>2481</v>
      </c>
      <c r="O50" s="124" t="s">
        <v>2482</v>
      </c>
      <c r="P50" s="124"/>
      <c r="Q50" s="104" t="s">
        <v>2466</v>
      </c>
    </row>
    <row r="51" spans="1:17" ht="18" customHeight="1" x14ac:dyDescent="0.25">
      <c r="A51" s="124" t="str">
        <f>VLOOKUP(E51,'LISTADO ATM'!$A$2:$C$895,3,0)</f>
        <v>DISTRITO NACIONAL</v>
      </c>
      <c r="B51" s="110">
        <v>335777028</v>
      </c>
      <c r="C51" s="102">
        <v>44228.207638888889</v>
      </c>
      <c r="D51" s="124" t="s">
        <v>2494</v>
      </c>
      <c r="E51" s="99">
        <v>734</v>
      </c>
      <c r="F51" s="84" t="str">
        <f>VLOOKUP(E51,VIP!$A$2:$O11506,2,0)</f>
        <v>DRBR178</v>
      </c>
      <c r="G51" s="98" t="str">
        <f>VLOOKUP(E51,'LISTADO ATM'!$A$2:$B$894,2,0)</f>
        <v xml:space="preserve">ATM Oficina Independencia I </v>
      </c>
      <c r="H51" s="98" t="str">
        <f>VLOOKUP(E51,VIP!$A$2:$O16426,7,FALSE)</f>
        <v>Si</v>
      </c>
      <c r="I51" s="98" t="str">
        <f>VLOOKUP(E51,VIP!$A$2:$O8391,8,FALSE)</f>
        <v>Si</v>
      </c>
      <c r="J51" s="98" t="str">
        <f>VLOOKUP(E51,VIP!$A$2:$O8341,8,FALSE)</f>
        <v>Si</v>
      </c>
      <c r="K51" s="98" t="str">
        <f>VLOOKUP(E51,VIP!$A$2:$O11915,6,0)</f>
        <v>SI</v>
      </c>
      <c r="L51" s="105" t="s">
        <v>2466</v>
      </c>
      <c r="M51" s="104" t="s">
        <v>2473</v>
      </c>
      <c r="N51" s="103" t="s">
        <v>2481</v>
      </c>
      <c r="O51" s="124" t="s">
        <v>2495</v>
      </c>
      <c r="P51" s="124"/>
      <c r="Q51" s="104" t="s">
        <v>2466</v>
      </c>
    </row>
    <row r="52" spans="1:17" ht="18" customHeight="1" x14ac:dyDescent="0.25">
      <c r="A52" s="124" t="str">
        <f>VLOOKUP(E52,'LISTADO ATM'!$A$2:$C$895,3,0)</f>
        <v>NORTE</v>
      </c>
      <c r="B52" s="110" t="s">
        <v>2513</v>
      </c>
      <c r="C52" s="102">
        <v>44228.464178240742</v>
      </c>
      <c r="D52" s="124" t="s">
        <v>2494</v>
      </c>
      <c r="E52" s="99">
        <v>754</v>
      </c>
      <c r="F52" s="84" t="str">
        <f>VLOOKUP(E52,VIP!$A$2:$O11501,2,0)</f>
        <v>DRBR754</v>
      </c>
      <c r="G52" s="98" t="str">
        <f>VLOOKUP(E52,'LISTADO ATM'!$A$2:$B$894,2,0)</f>
        <v xml:space="preserve">ATM Autobanco Oficina Licey al Medio </v>
      </c>
      <c r="H52" s="98" t="str">
        <f>VLOOKUP(E52,VIP!$A$2:$O16421,7,FALSE)</f>
        <v>Si</v>
      </c>
      <c r="I52" s="98" t="str">
        <f>VLOOKUP(E52,VIP!$A$2:$O8386,8,FALSE)</f>
        <v>Si</v>
      </c>
      <c r="J52" s="98" t="str">
        <f>VLOOKUP(E52,VIP!$A$2:$O8336,8,FALSE)</f>
        <v>Si</v>
      </c>
      <c r="K52" s="98" t="str">
        <f>VLOOKUP(E52,VIP!$A$2:$O11910,6,0)</f>
        <v>NO</v>
      </c>
      <c r="L52" s="105" t="s">
        <v>2466</v>
      </c>
      <c r="M52" s="104" t="s">
        <v>2473</v>
      </c>
      <c r="N52" s="103" t="s">
        <v>2481</v>
      </c>
      <c r="O52" s="124" t="s">
        <v>2495</v>
      </c>
      <c r="P52" s="124"/>
      <c r="Q52" s="104" t="s">
        <v>2466</v>
      </c>
    </row>
    <row r="53" spans="1:17" ht="18" x14ac:dyDescent="0.25">
      <c r="A53" s="124" t="str">
        <f>VLOOKUP(E53,'LISTADO ATM'!$A$2:$C$895,3,0)</f>
        <v>DISTRITO NACIONAL</v>
      </c>
      <c r="B53" s="110">
        <v>335776981</v>
      </c>
      <c r="C53" s="102">
        <v>44228.102777777778</v>
      </c>
      <c r="D53" s="124" t="s">
        <v>2189</v>
      </c>
      <c r="E53" s="99">
        <v>769</v>
      </c>
      <c r="F53" s="84" t="str">
        <f>VLOOKUP(E53,VIP!$A$2:$O11540,2,0)</f>
        <v>DRBR769</v>
      </c>
      <c r="G53" s="98" t="str">
        <f>VLOOKUP(E53,'LISTADO ATM'!$A$2:$B$894,2,0)</f>
        <v>ATM UNP Pablo Mella Morales</v>
      </c>
      <c r="H53" s="98" t="str">
        <f>VLOOKUP(E53,VIP!$A$2:$O16460,7,FALSE)</f>
        <v>Si</v>
      </c>
      <c r="I53" s="98" t="str">
        <f>VLOOKUP(E53,VIP!$A$2:$O8425,8,FALSE)</f>
        <v>Si</v>
      </c>
      <c r="J53" s="98" t="str">
        <f>VLOOKUP(E53,VIP!$A$2:$O8375,8,FALSE)</f>
        <v>Si</v>
      </c>
      <c r="K53" s="98" t="str">
        <f>VLOOKUP(E53,VIP!$A$2:$O11949,6,0)</f>
        <v>NO</v>
      </c>
      <c r="L53" s="105" t="s">
        <v>2463</v>
      </c>
      <c r="M53" s="104" t="s">
        <v>2473</v>
      </c>
      <c r="N53" s="103" t="s">
        <v>2481</v>
      </c>
      <c r="O53" s="124" t="s">
        <v>2483</v>
      </c>
      <c r="P53" s="120"/>
      <c r="Q53" s="104" t="s">
        <v>2463</v>
      </c>
    </row>
    <row r="54" spans="1:17" ht="18" customHeight="1" x14ac:dyDescent="0.25">
      <c r="A54" s="124" t="str">
        <f>VLOOKUP(E54,'LISTADO ATM'!$A$2:$C$895,3,0)</f>
        <v>NORTE</v>
      </c>
      <c r="B54" s="110" t="s">
        <v>2512</v>
      </c>
      <c r="C54" s="102">
        <v>44228.465231481481</v>
      </c>
      <c r="D54" s="124" t="s">
        <v>2498</v>
      </c>
      <c r="E54" s="99">
        <v>853</v>
      </c>
      <c r="F54" s="84" t="str">
        <f>VLOOKUP(E54,VIP!$A$2:$O11500,2,0)</f>
        <v>DRBR853</v>
      </c>
      <c r="G54" s="98" t="str">
        <f>VLOOKUP(E54,'LISTADO ATM'!$A$2:$B$894,2,0)</f>
        <v xml:space="preserve">ATM Inversiones JF Group (Shell Canabacoa) </v>
      </c>
      <c r="H54" s="98" t="str">
        <f>VLOOKUP(E54,VIP!$A$2:$O16420,7,FALSE)</f>
        <v>Si</v>
      </c>
      <c r="I54" s="98" t="str">
        <f>VLOOKUP(E54,VIP!$A$2:$O8385,8,FALSE)</f>
        <v>Si</v>
      </c>
      <c r="J54" s="98" t="str">
        <f>VLOOKUP(E54,VIP!$A$2:$O8335,8,FALSE)</f>
        <v>Si</v>
      </c>
      <c r="K54" s="98" t="str">
        <f>VLOOKUP(E54,VIP!$A$2:$O11909,6,0)</f>
        <v>NO</v>
      </c>
      <c r="L54" s="105" t="s">
        <v>2466</v>
      </c>
      <c r="M54" s="104" t="s">
        <v>2473</v>
      </c>
      <c r="N54" s="103" t="s">
        <v>2481</v>
      </c>
      <c r="O54" s="124" t="s">
        <v>2499</v>
      </c>
      <c r="P54" s="124"/>
      <c r="Q54" s="104" t="s">
        <v>2466</v>
      </c>
    </row>
    <row r="55" spans="1:17" ht="18" x14ac:dyDescent="0.25">
      <c r="A55" s="124" t="str">
        <f>VLOOKUP(E55,'LISTADO ATM'!$A$2:$C$895,3,0)</f>
        <v>DISTRITO NACIONAL</v>
      </c>
      <c r="B55" s="110">
        <v>335777032</v>
      </c>
      <c r="C55" s="102">
        <v>44228.217361111114</v>
      </c>
      <c r="D55" s="124" t="s">
        <v>2477</v>
      </c>
      <c r="E55" s="99">
        <v>993</v>
      </c>
      <c r="F55" s="84" t="str">
        <f>VLOOKUP(E55,VIP!$A$2:$O11497,2,0)</f>
        <v>DRBR993</v>
      </c>
      <c r="G55" s="98" t="str">
        <f>VLOOKUP(E55,'LISTADO ATM'!$A$2:$B$894,2,0)</f>
        <v xml:space="preserve">ATM Centro Medico Integral II </v>
      </c>
      <c r="H55" s="98" t="str">
        <f>VLOOKUP(E55,VIP!$A$2:$O16417,7,FALSE)</f>
        <v>Si</v>
      </c>
      <c r="I55" s="98" t="str">
        <f>VLOOKUP(E55,VIP!$A$2:$O8382,8,FALSE)</f>
        <v>Si</v>
      </c>
      <c r="J55" s="98" t="str">
        <f>VLOOKUP(E55,VIP!$A$2:$O8332,8,FALSE)</f>
        <v>Si</v>
      </c>
      <c r="K55" s="98" t="str">
        <f>VLOOKUP(E55,VIP!$A$2:$O11906,6,0)</f>
        <v>NO</v>
      </c>
      <c r="L55" s="105" t="s">
        <v>2466</v>
      </c>
      <c r="M55" s="104" t="s">
        <v>2473</v>
      </c>
      <c r="N55" s="103" t="s">
        <v>2481</v>
      </c>
      <c r="O55" s="124" t="s">
        <v>2482</v>
      </c>
      <c r="P55" s="124"/>
      <c r="Q55" s="104" t="s">
        <v>2466</v>
      </c>
    </row>
    <row r="56" spans="1:17" ht="18" customHeight="1" x14ac:dyDescent="0.25">
      <c r="A56" s="124" t="str">
        <f>VLOOKUP(E56,'LISTADO ATM'!$A$2:$C$895,3,0)</f>
        <v>DISTRITO NACIONAL</v>
      </c>
      <c r="B56" s="110">
        <v>335776986</v>
      </c>
      <c r="C56" s="102">
        <v>44228.118750000001</v>
      </c>
      <c r="D56" s="124" t="s">
        <v>2477</v>
      </c>
      <c r="E56" s="99">
        <v>85</v>
      </c>
      <c r="F56" s="84" t="str">
        <f>VLOOKUP(E56,VIP!$A$2:$O11481,2,0)</f>
        <v>DRBR085</v>
      </c>
      <c r="G56" s="98" t="str">
        <f>VLOOKUP(E56,'LISTADO ATM'!$A$2:$B$894,2,0)</f>
        <v xml:space="preserve">ATM Oficina San Isidro (Fuerza Aérea) </v>
      </c>
      <c r="H56" s="98" t="str">
        <f>VLOOKUP(E56,VIP!$A$2:$O16401,7,FALSE)</f>
        <v>Si</v>
      </c>
      <c r="I56" s="98" t="str">
        <f>VLOOKUP(E56,VIP!$A$2:$O8366,8,FALSE)</f>
        <v>Si</v>
      </c>
      <c r="J56" s="98" t="str">
        <f>VLOOKUP(E56,VIP!$A$2:$O8316,8,FALSE)</f>
        <v>Si</v>
      </c>
      <c r="K56" s="98" t="str">
        <f>VLOOKUP(E56,VIP!$A$2:$O11890,6,0)</f>
        <v>NO</v>
      </c>
      <c r="L56" s="105" t="s">
        <v>2430</v>
      </c>
      <c r="M56" s="104" t="s">
        <v>2473</v>
      </c>
      <c r="N56" s="103" t="s">
        <v>2481</v>
      </c>
      <c r="O56" s="124" t="s">
        <v>2482</v>
      </c>
      <c r="P56" s="124"/>
      <c r="Q56" s="104" t="s">
        <v>2430</v>
      </c>
    </row>
    <row r="57" spans="1:17" ht="18" customHeight="1" x14ac:dyDescent="0.25">
      <c r="A57" s="124" t="str">
        <f>VLOOKUP(E57,'LISTADO ATM'!$A$2:$C$895,3,0)</f>
        <v>NORTE</v>
      </c>
      <c r="B57" s="110">
        <v>335776987</v>
      </c>
      <c r="C57" s="102">
        <v>44228.120138888888</v>
      </c>
      <c r="D57" s="124" t="s">
        <v>2498</v>
      </c>
      <c r="E57" s="99">
        <v>88</v>
      </c>
      <c r="F57" s="84" t="str">
        <f>VLOOKUP(E57,VIP!$A$2:$O11494,2,0)</f>
        <v>DRBR088</v>
      </c>
      <c r="G57" s="98" t="str">
        <f>VLOOKUP(E57,'LISTADO ATM'!$A$2:$B$894,2,0)</f>
        <v xml:space="preserve">ATM S/M La Fuente (Santiago) </v>
      </c>
      <c r="H57" s="98" t="str">
        <f>VLOOKUP(E57,VIP!$A$2:$O16414,7,FALSE)</f>
        <v>Si</v>
      </c>
      <c r="I57" s="98" t="str">
        <f>VLOOKUP(E57,VIP!$A$2:$O8379,8,FALSE)</f>
        <v>Si</v>
      </c>
      <c r="J57" s="98" t="str">
        <f>VLOOKUP(E57,VIP!$A$2:$O8329,8,FALSE)</f>
        <v>Si</v>
      </c>
      <c r="K57" s="98" t="str">
        <f>VLOOKUP(E57,VIP!$A$2:$O11903,6,0)</f>
        <v>NO</v>
      </c>
      <c r="L57" s="105" t="s">
        <v>2430</v>
      </c>
      <c r="M57" s="104" t="s">
        <v>2473</v>
      </c>
      <c r="N57" s="103" t="s">
        <v>2481</v>
      </c>
      <c r="O57" s="124" t="s">
        <v>2499</v>
      </c>
      <c r="P57" s="124"/>
      <c r="Q57" s="104" t="s">
        <v>2430</v>
      </c>
    </row>
    <row r="58" spans="1:17" ht="18" x14ac:dyDescent="0.25">
      <c r="A58" s="124" t="str">
        <f>VLOOKUP(E58,'LISTADO ATM'!$A$2:$C$895,3,0)</f>
        <v>NORTE</v>
      </c>
      <c r="B58" s="110">
        <v>335777037</v>
      </c>
      <c r="C58" s="102">
        <v>44228.228472222225</v>
      </c>
      <c r="D58" s="124" t="s">
        <v>2494</v>
      </c>
      <c r="E58" s="99">
        <v>809</v>
      </c>
      <c r="F58" s="84" t="str">
        <f>VLOOKUP(E58,VIP!$A$2:$O11507,2,0)</f>
        <v>DRBR809</v>
      </c>
      <c r="G58" s="98" t="str">
        <f>VLOOKUP(E58,'LISTADO ATM'!$A$2:$B$894,2,0)</f>
        <v>ATM Yoma (Cotuí)</v>
      </c>
      <c r="H58" s="98" t="str">
        <f>VLOOKUP(E58,VIP!$A$2:$O16427,7,FALSE)</f>
        <v>Si</v>
      </c>
      <c r="I58" s="98" t="str">
        <f>VLOOKUP(E58,VIP!$A$2:$O8392,8,FALSE)</f>
        <v>Si</v>
      </c>
      <c r="J58" s="98" t="str">
        <f>VLOOKUP(E58,VIP!$A$2:$O8342,8,FALSE)</f>
        <v>Si</v>
      </c>
      <c r="K58" s="98" t="str">
        <f>VLOOKUP(E58,VIP!$A$2:$O11916,6,0)</f>
        <v>NO</v>
      </c>
      <c r="L58" s="105" t="s">
        <v>2502</v>
      </c>
      <c r="M58" s="104" t="s">
        <v>2473</v>
      </c>
      <c r="N58" s="103" t="s">
        <v>2481</v>
      </c>
      <c r="O58" s="124" t="s">
        <v>2495</v>
      </c>
      <c r="P58" s="124"/>
      <c r="Q58" s="104" t="s">
        <v>2502</v>
      </c>
    </row>
    <row r="59" spans="1:17" ht="18" x14ac:dyDescent="0.25">
      <c r="A59" s="124" t="str">
        <f>VLOOKUP(E59,'LISTADO ATM'!$A$2:$C$895,3,0)</f>
        <v>DISTRITO NACIONAL</v>
      </c>
      <c r="B59" s="110">
        <v>335776993</v>
      </c>
      <c r="C59" s="102">
        <v>44228.131249999999</v>
      </c>
      <c r="D59" s="124" t="s">
        <v>2477</v>
      </c>
      <c r="E59" s="99">
        <v>183</v>
      </c>
      <c r="F59" s="84" t="str">
        <f>VLOOKUP(E59,VIP!$A$2:$O11478,2,0)</f>
        <v>DRBR183</v>
      </c>
      <c r="G59" s="98" t="str">
        <f>VLOOKUP(E59,'LISTADO ATM'!$A$2:$B$894,2,0)</f>
        <v>ATM Estación Nativa Km. 22 Aut. Duarte.</v>
      </c>
      <c r="H59" s="98" t="str">
        <f>VLOOKUP(E59,VIP!$A$2:$O16398,7,FALSE)</f>
        <v>N/A</v>
      </c>
      <c r="I59" s="98" t="str">
        <f>VLOOKUP(E59,VIP!$A$2:$O8363,8,FALSE)</f>
        <v>N/A</v>
      </c>
      <c r="J59" s="98" t="str">
        <f>VLOOKUP(E59,VIP!$A$2:$O8313,8,FALSE)</f>
        <v>N/A</v>
      </c>
      <c r="K59" s="98" t="str">
        <f>VLOOKUP(E59,VIP!$A$2:$O11887,6,0)</f>
        <v>N/A</v>
      </c>
      <c r="L59" s="105" t="s">
        <v>2430</v>
      </c>
      <c r="M59" s="104" t="s">
        <v>2473</v>
      </c>
      <c r="N59" s="103" t="s">
        <v>2481</v>
      </c>
      <c r="O59" s="124" t="s">
        <v>2482</v>
      </c>
      <c r="P59" s="124"/>
      <c r="Q59" s="104" t="s">
        <v>2430</v>
      </c>
    </row>
    <row r="60" spans="1:17" ht="18" x14ac:dyDescent="0.25">
      <c r="A60" s="124" t="str">
        <f>VLOOKUP(E60,'LISTADO ATM'!$A$2:$C$895,3,0)</f>
        <v>DISTRITO NACIONAL</v>
      </c>
      <c r="B60" s="110">
        <v>335776994</v>
      </c>
      <c r="C60" s="102">
        <v>44228.133333333331</v>
      </c>
      <c r="D60" s="124" t="s">
        <v>2494</v>
      </c>
      <c r="E60" s="99">
        <v>231</v>
      </c>
      <c r="F60" s="84" t="str">
        <f>VLOOKUP(E60,VIP!$A$2:$O11516,2,0)</f>
        <v>DRBR231</v>
      </c>
      <c r="G60" s="98" t="str">
        <f>VLOOKUP(E60,'LISTADO ATM'!$A$2:$B$894,2,0)</f>
        <v xml:space="preserve">ATM Oficina Zona Oriental </v>
      </c>
      <c r="H60" s="98" t="str">
        <f>VLOOKUP(E60,VIP!$A$2:$O16436,7,FALSE)</f>
        <v>Si</v>
      </c>
      <c r="I60" s="98" t="str">
        <f>VLOOKUP(E60,VIP!$A$2:$O8401,8,FALSE)</f>
        <v>Si</v>
      </c>
      <c r="J60" s="98" t="str">
        <f>VLOOKUP(E60,VIP!$A$2:$O8351,8,FALSE)</f>
        <v>Si</v>
      </c>
      <c r="K60" s="98" t="str">
        <f>VLOOKUP(E60,VIP!$A$2:$O11925,6,0)</f>
        <v>SI</v>
      </c>
      <c r="L60" s="105" t="s">
        <v>2430</v>
      </c>
      <c r="M60" s="104" t="s">
        <v>2473</v>
      </c>
      <c r="N60" s="103" t="s">
        <v>2481</v>
      </c>
      <c r="O60" s="124" t="s">
        <v>2495</v>
      </c>
      <c r="P60" s="124"/>
      <c r="Q60" s="104" t="s">
        <v>2430</v>
      </c>
    </row>
    <row r="61" spans="1:17" ht="18" x14ac:dyDescent="0.25">
      <c r="A61" s="124" t="str">
        <f>VLOOKUP(E61,'LISTADO ATM'!$A$2:$C$895,3,0)</f>
        <v>DISTRITO NACIONAL</v>
      </c>
      <c r="B61" s="110">
        <v>335776998</v>
      </c>
      <c r="C61" s="102">
        <v>44228.14166666667</v>
      </c>
      <c r="D61" s="124" t="s">
        <v>2477</v>
      </c>
      <c r="E61" s="99">
        <v>347</v>
      </c>
      <c r="F61" s="84" t="str">
        <f>VLOOKUP(E61,VIP!$A$2:$O11480,2,0)</f>
        <v>DRBR347</v>
      </c>
      <c r="G61" s="98" t="str">
        <f>VLOOKUP(E61,'LISTADO ATM'!$A$2:$B$894,2,0)</f>
        <v>ATM Patio de Colombia</v>
      </c>
      <c r="H61" s="98" t="str">
        <f>VLOOKUP(E61,VIP!$A$2:$O16400,7,FALSE)</f>
        <v>N/A</v>
      </c>
      <c r="I61" s="98" t="str">
        <f>VLOOKUP(E61,VIP!$A$2:$O8365,8,FALSE)</f>
        <v>N/A</v>
      </c>
      <c r="J61" s="98" t="str">
        <f>VLOOKUP(E61,VIP!$A$2:$O8315,8,FALSE)</f>
        <v>N/A</v>
      </c>
      <c r="K61" s="98" t="str">
        <f>VLOOKUP(E61,VIP!$A$2:$O11889,6,0)</f>
        <v>N/A</v>
      </c>
      <c r="L61" s="105" t="s">
        <v>2430</v>
      </c>
      <c r="M61" s="104" t="s">
        <v>2473</v>
      </c>
      <c r="N61" s="103" t="s">
        <v>2481</v>
      </c>
      <c r="O61" s="124" t="s">
        <v>2482</v>
      </c>
      <c r="P61" s="124"/>
      <c r="Q61" s="104" t="s">
        <v>2430</v>
      </c>
    </row>
    <row r="62" spans="1:17" ht="18" x14ac:dyDescent="0.25">
      <c r="A62" s="124" t="str">
        <f>VLOOKUP(E62,'LISTADO ATM'!$A$2:$C$895,3,0)</f>
        <v>ESTE</v>
      </c>
      <c r="B62" s="110" t="s">
        <v>2540</v>
      </c>
      <c r="C62" s="102">
        <v>44228.563842592594</v>
      </c>
      <c r="D62" s="124" t="s">
        <v>2189</v>
      </c>
      <c r="E62" s="99">
        <v>824</v>
      </c>
      <c r="F62" s="84" t="str">
        <f>VLOOKUP(E62,VIP!$A$2:$O11525,2,0)</f>
        <v>DRBR824</v>
      </c>
      <c r="G62" s="98" t="str">
        <f>VLOOKUP(E62,'LISTADO ATM'!$A$2:$B$894,2,0)</f>
        <v xml:space="preserve">ATM Multiplaza (Higuey) </v>
      </c>
      <c r="H62" s="98" t="str">
        <f>VLOOKUP(E62,VIP!$A$2:$O16445,7,FALSE)</f>
        <v>Si</v>
      </c>
      <c r="I62" s="98" t="str">
        <f>VLOOKUP(E62,VIP!$A$2:$O8410,8,FALSE)</f>
        <v>Si</v>
      </c>
      <c r="J62" s="98" t="str">
        <f>VLOOKUP(E62,VIP!$A$2:$O8360,8,FALSE)</f>
        <v>Si</v>
      </c>
      <c r="K62" s="98" t="str">
        <f>VLOOKUP(E62,VIP!$A$2:$O11934,6,0)</f>
        <v>NO</v>
      </c>
      <c r="L62" s="105" t="s">
        <v>2228</v>
      </c>
      <c r="M62" s="104" t="s">
        <v>2473</v>
      </c>
      <c r="N62" s="103" t="s">
        <v>2481</v>
      </c>
      <c r="O62" s="124" t="s">
        <v>2483</v>
      </c>
      <c r="P62" s="124"/>
      <c r="Q62" s="104" t="s">
        <v>2228</v>
      </c>
    </row>
    <row r="63" spans="1:17" ht="18" customHeight="1" x14ac:dyDescent="0.25">
      <c r="A63" s="124" t="str">
        <f>VLOOKUP(E63,'LISTADO ATM'!$A$2:$C$895,3,0)</f>
        <v>SUR</v>
      </c>
      <c r="B63" s="110" t="s">
        <v>2534</v>
      </c>
      <c r="C63" s="102">
        <v>44228.586504629631</v>
      </c>
      <c r="D63" s="124" t="s">
        <v>2189</v>
      </c>
      <c r="E63" s="99">
        <v>825</v>
      </c>
      <c r="F63" s="84" t="str">
        <f>VLOOKUP(E63,VIP!$A$2:$O11519,2,0)</f>
        <v>DRBR825</v>
      </c>
      <c r="G63" s="98" t="str">
        <f>VLOOKUP(E63,'LISTADO ATM'!$A$2:$B$894,2,0)</f>
        <v xml:space="preserve">ATM Estacion Eco Cibeles (Las Matas de Farfán) </v>
      </c>
      <c r="H63" s="98" t="str">
        <f>VLOOKUP(E63,VIP!$A$2:$O16439,7,FALSE)</f>
        <v>Si</v>
      </c>
      <c r="I63" s="98" t="str">
        <f>VLOOKUP(E63,VIP!$A$2:$O8404,8,FALSE)</f>
        <v>Si</v>
      </c>
      <c r="J63" s="98" t="str">
        <f>VLOOKUP(E63,VIP!$A$2:$O8354,8,FALSE)</f>
        <v>Si</v>
      </c>
      <c r="K63" s="98" t="str">
        <f>VLOOKUP(E63,VIP!$A$2:$O11928,6,0)</f>
        <v>NO</v>
      </c>
      <c r="L63" s="105" t="s">
        <v>2254</v>
      </c>
      <c r="M63" s="104" t="s">
        <v>2473</v>
      </c>
      <c r="N63" s="103" t="s">
        <v>2481</v>
      </c>
      <c r="O63" s="124" t="s">
        <v>2483</v>
      </c>
      <c r="P63" s="124"/>
      <c r="Q63" s="104" t="s">
        <v>2254</v>
      </c>
    </row>
    <row r="64" spans="1:17" ht="18" customHeight="1" x14ac:dyDescent="0.25">
      <c r="A64" s="124" t="str">
        <f>VLOOKUP(E64,'LISTADO ATM'!$A$2:$C$895,3,0)</f>
        <v>ESTE</v>
      </c>
      <c r="B64" s="110" t="s">
        <v>2527</v>
      </c>
      <c r="C64" s="102">
        <v>44228.623807870368</v>
      </c>
      <c r="D64" s="124" t="s">
        <v>2477</v>
      </c>
      <c r="E64" s="99">
        <v>353</v>
      </c>
      <c r="F64" s="84" t="str">
        <f>VLOOKUP(E64,VIP!$A$2:$O11512,2,0)</f>
        <v>DRBR353</v>
      </c>
      <c r="G64" s="98" t="str">
        <f>VLOOKUP(E64,'LISTADO ATM'!$A$2:$B$894,2,0)</f>
        <v xml:space="preserve">ATM Estación Boulevard Juan Dolio </v>
      </c>
      <c r="H64" s="98" t="str">
        <f>VLOOKUP(E64,VIP!$A$2:$O16432,7,FALSE)</f>
        <v>Si</v>
      </c>
      <c r="I64" s="98" t="str">
        <f>VLOOKUP(E64,VIP!$A$2:$O8397,8,FALSE)</f>
        <v>Si</v>
      </c>
      <c r="J64" s="98" t="str">
        <f>VLOOKUP(E64,VIP!$A$2:$O8347,8,FALSE)</f>
        <v>Si</v>
      </c>
      <c r="K64" s="98" t="str">
        <f>VLOOKUP(E64,VIP!$A$2:$O11921,6,0)</f>
        <v>NO</v>
      </c>
      <c r="L64" s="105" t="s">
        <v>2430</v>
      </c>
      <c r="M64" s="104" t="s">
        <v>2473</v>
      </c>
      <c r="N64" s="103" t="s">
        <v>2481</v>
      </c>
      <c r="O64" s="124" t="s">
        <v>2482</v>
      </c>
      <c r="P64" s="124"/>
      <c r="Q64" s="104" t="s">
        <v>2430</v>
      </c>
    </row>
    <row r="65" spans="1:17" ht="18" customHeight="1" x14ac:dyDescent="0.25">
      <c r="A65" s="124" t="str">
        <f>VLOOKUP(E65,'LISTADO ATM'!$A$2:$C$895,3,0)</f>
        <v>NORTE</v>
      </c>
      <c r="B65" s="110">
        <v>335776983</v>
      </c>
      <c r="C65" s="102">
        <v>44228.106249999997</v>
      </c>
      <c r="D65" s="124" t="s">
        <v>2190</v>
      </c>
      <c r="E65" s="99">
        <v>853</v>
      </c>
      <c r="F65" s="84" t="str">
        <f>VLOOKUP(E65,VIP!$A$2:$O11509,2,0)</f>
        <v>DRBR853</v>
      </c>
      <c r="G65" s="98" t="str">
        <f>VLOOKUP(E65,'LISTADO ATM'!$A$2:$B$894,2,0)</f>
        <v xml:space="preserve">ATM Inversiones JF Group (Shell Canabacoa) </v>
      </c>
      <c r="H65" s="98" t="str">
        <f>VLOOKUP(E65,VIP!$A$2:$O16429,7,FALSE)</f>
        <v>Si</v>
      </c>
      <c r="I65" s="98" t="str">
        <f>VLOOKUP(E65,VIP!$A$2:$O8394,8,FALSE)</f>
        <v>Si</v>
      </c>
      <c r="J65" s="98" t="str">
        <f>VLOOKUP(E65,VIP!$A$2:$O8344,8,FALSE)</f>
        <v>Si</v>
      </c>
      <c r="K65" s="98" t="str">
        <f>VLOOKUP(E65,VIP!$A$2:$O11918,6,0)</f>
        <v>NO</v>
      </c>
      <c r="L65" s="105" t="s">
        <v>2254</v>
      </c>
      <c r="M65" s="104" t="s">
        <v>2473</v>
      </c>
      <c r="N65" s="103" t="s">
        <v>2481</v>
      </c>
      <c r="O65" s="124" t="s">
        <v>2490</v>
      </c>
      <c r="P65" s="124"/>
      <c r="Q65" s="104" t="s">
        <v>2254</v>
      </c>
    </row>
    <row r="66" spans="1:17" ht="18" x14ac:dyDescent="0.25">
      <c r="A66" s="124" t="str">
        <f>VLOOKUP(E66,'LISTADO ATM'!$A$2:$C$895,3,0)</f>
        <v>DISTRITO NACIONAL</v>
      </c>
      <c r="B66" s="110">
        <v>335776679</v>
      </c>
      <c r="C66" s="102">
        <v>44226.421793981484</v>
      </c>
      <c r="D66" s="124" t="s">
        <v>2477</v>
      </c>
      <c r="E66" s="99">
        <v>554</v>
      </c>
      <c r="F66" s="84" t="str">
        <f>VLOOKUP(E66,VIP!$A$2:$O11488,2,0)</f>
        <v>DRBR011</v>
      </c>
      <c r="G66" s="98" t="str">
        <f>VLOOKUP(E66,'LISTADO ATM'!$A$2:$B$894,2,0)</f>
        <v xml:space="preserve">ATM Oficina Isabel La Católica I </v>
      </c>
      <c r="H66" s="98" t="str">
        <f>VLOOKUP(E66,VIP!$A$2:$O16408,7,FALSE)</f>
        <v>Si</v>
      </c>
      <c r="I66" s="98" t="str">
        <f>VLOOKUP(E66,VIP!$A$2:$O8373,8,FALSE)</f>
        <v>Si</v>
      </c>
      <c r="J66" s="98" t="str">
        <f>VLOOKUP(E66,VIP!$A$2:$O8323,8,FALSE)</f>
        <v>Si</v>
      </c>
      <c r="K66" s="98" t="str">
        <f>VLOOKUP(E66,VIP!$A$2:$O11897,6,0)</f>
        <v>NO</v>
      </c>
      <c r="L66" s="105" t="s">
        <v>2430</v>
      </c>
      <c r="M66" s="104" t="s">
        <v>2473</v>
      </c>
      <c r="N66" s="103" t="s">
        <v>2481</v>
      </c>
      <c r="O66" s="124" t="s">
        <v>2482</v>
      </c>
      <c r="P66" s="104"/>
      <c r="Q66" s="104" t="s">
        <v>2430</v>
      </c>
    </row>
    <row r="67" spans="1:17" ht="18" customHeight="1" x14ac:dyDescent="0.25">
      <c r="A67" s="124" t="str">
        <f>VLOOKUP(E67,'LISTADO ATM'!$A$2:$C$895,3,0)</f>
        <v>NORTE</v>
      </c>
      <c r="B67" s="110" t="s">
        <v>2524</v>
      </c>
      <c r="C67" s="102">
        <v>44228.626701388886</v>
      </c>
      <c r="D67" s="124" t="s">
        <v>2494</v>
      </c>
      <c r="E67" s="99">
        <v>638</v>
      </c>
      <c r="F67" s="84" t="str">
        <f>VLOOKUP(E67,VIP!$A$2:$O11509,2,0)</f>
        <v>DRBR638</v>
      </c>
      <c r="G67" s="98" t="str">
        <f>VLOOKUP(E67,'LISTADO ATM'!$A$2:$B$894,2,0)</f>
        <v xml:space="preserve">ATM S/M Yoma </v>
      </c>
      <c r="H67" s="98" t="str">
        <f>VLOOKUP(E67,VIP!$A$2:$O16429,7,FALSE)</f>
        <v>Si</v>
      </c>
      <c r="I67" s="98" t="str">
        <f>VLOOKUP(E67,VIP!$A$2:$O8394,8,FALSE)</f>
        <v>Si</v>
      </c>
      <c r="J67" s="98" t="str">
        <f>VLOOKUP(E67,VIP!$A$2:$O8344,8,FALSE)</f>
        <v>Si</v>
      </c>
      <c r="K67" s="98" t="str">
        <f>VLOOKUP(E67,VIP!$A$2:$O11918,6,0)</f>
        <v>NO</v>
      </c>
      <c r="L67" s="105" t="s">
        <v>2430</v>
      </c>
      <c r="M67" s="104" t="s">
        <v>2473</v>
      </c>
      <c r="N67" s="103" t="s">
        <v>2481</v>
      </c>
      <c r="O67" s="124" t="s">
        <v>2495</v>
      </c>
      <c r="P67" s="124"/>
      <c r="Q67" s="104" t="s">
        <v>2430</v>
      </c>
    </row>
    <row r="68" spans="1:17" ht="18" customHeight="1" x14ac:dyDescent="0.25">
      <c r="A68" s="124" t="str">
        <f>VLOOKUP(E68,'LISTADO ATM'!$A$2:$C$895,3,0)</f>
        <v>ESTE</v>
      </c>
      <c r="B68" s="110" t="s">
        <v>2509</v>
      </c>
      <c r="C68" s="102">
        <v>44228.3987037037</v>
      </c>
      <c r="D68" s="124" t="s">
        <v>2189</v>
      </c>
      <c r="E68" s="99">
        <v>867</v>
      </c>
      <c r="F68" s="84" t="str">
        <f>VLOOKUP(E68,VIP!$A$2:$O11505,2,0)</f>
        <v>DRBR867</v>
      </c>
      <c r="G68" s="98" t="str">
        <f>VLOOKUP(E68,'LISTADO ATM'!$A$2:$B$894,2,0)</f>
        <v xml:space="preserve">ATM Estación Combustible Autopista El Coral </v>
      </c>
      <c r="H68" s="98" t="str">
        <f>VLOOKUP(E68,VIP!$A$2:$O16425,7,FALSE)</f>
        <v>Si</v>
      </c>
      <c r="I68" s="98" t="str">
        <f>VLOOKUP(E68,VIP!$A$2:$O8390,8,FALSE)</f>
        <v>Si</v>
      </c>
      <c r="J68" s="98" t="str">
        <f>VLOOKUP(E68,VIP!$A$2:$O8340,8,FALSE)</f>
        <v>Si</v>
      </c>
      <c r="K68" s="98" t="str">
        <f>VLOOKUP(E68,VIP!$A$2:$O11914,6,0)</f>
        <v>NO</v>
      </c>
      <c r="L68" s="105" t="s">
        <v>2254</v>
      </c>
      <c r="M68" s="104" t="s">
        <v>2473</v>
      </c>
      <c r="N68" s="103" t="s">
        <v>2481</v>
      </c>
      <c r="O68" s="124" t="s">
        <v>2483</v>
      </c>
      <c r="P68" s="124"/>
      <c r="Q68" s="104" t="s">
        <v>2254</v>
      </c>
    </row>
    <row r="69" spans="1:17" ht="18" customHeight="1" x14ac:dyDescent="0.25">
      <c r="A69" s="124" t="str">
        <f>VLOOKUP(E69,'LISTADO ATM'!$A$2:$C$895,3,0)</f>
        <v>DISTRITO NACIONAL</v>
      </c>
      <c r="B69" s="110">
        <v>335777051</v>
      </c>
      <c r="C69" s="102">
        <v>44228.259027777778</v>
      </c>
      <c r="D69" s="124" t="s">
        <v>2189</v>
      </c>
      <c r="E69" s="99">
        <v>875</v>
      </c>
      <c r="F69" s="84" t="str">
        <f>VLOOKUP(E69,VIP!$A$2:$O11512,2,0)</f>
        <v>DRBR875</v>
      </c>
      <c r="G69" s="98" t="str">
        <f>VLOOKUP(E69,'LISTADO ATM'!$A$2:$B$894,2,0)</f>
        <v xml:space="preserve">ATM Texaco Aut. Duarte KM 14 1/2 (Los Alcarrizos) </v>
      </c>
      <c r="H69" s="98" t="str">
        <f>VLOOKUP(E69,VIP!$A$2:$O16432,7,FALSE)</f>
        <v>Si</v>
      </c>
      <c r="I69" s="98" t="str">
        <f>VLOOKUP(E69,VIP!$A$2:$O8397,8,FALSE)</f>
        <v>Si</v>
      </c>
      <c r="J69" s="98" t="str">
        <f>VLOOKUP(E69,VIP!$A$2:$O8347,8,FALSE)</f>
        <v>Si</v>
      </c>
      <c r="K69" s="98" t="str">
        <f>VLOOKUP(E69,VIP!$A$2:$O11921,6,0)</f>
        <v>NO</v>
      </c>
      <c r="L69" s="105" t="s">
        <v>2228</v>
      </c>
      <c r="M69" s="104" t="s">
        <v>2473</v>
      </c>
      <c r="N69" s="103" t="s">
        <v>2481</v>
      </c>
      <c r="O69" s="124" t="s">
        <v>2483</v>
      </c>
      <c r="P69" s="124"/>
      <c r="Q69" s="104" t="s">
        <v>2228</v>
      </c>
    </row>
    <row r="70" spans="1:17" ht="18" x14ac:dyDescent="0.25">
      <c r="A70" s="124" t="str">
        <f>VLOOKUP(E70,'LISTADO ATM'!$A$2:$C$895,3,0)</f>
        <v>DISTRITO NACIONAL</v>
      </c>
      <c r="B70" s="110" t="s">
        <v>2519</v>
      </c>
      <c r="C70" s="102">
        <v>44228.488194444442</v>
      </c>
      <c r="D70" s="124" t="s">
        <v>2477</v>
      </c>
      <c r="E70" s="99">
        <v>706</v>
      </c>
      <c r="F70" s="84" t="str">
        <f>VLOOKUP(E70,VIP!$A$2:$O11507,2,0)</f>
        <v>DRBR706</v>
      </c>
      <c r="G70" s="98" t="str">
        <f>VLOOKUP(E70,'LISTADO ATM'!$A$2:$B$894,2,0)</f>
        <v xml:space="preserve">ATM S/M Pristine </v>
      </c>
      <c r="H70" s="98" t="str">
        <f>VLOOKUP(E70,VIP!$A$2:$O16427,7,FALSE)</f>
        <v>Si</v>
      </c>
      <c r="I70" s="98" t="str">
        <f>VLOOKUP(E70,VIP!$A$2:$O8392,8,FALSE)</f>
        <v>Si</v>
      </c>
      <c r="J70" s="98" t="str">
        <f>VLOOKUP(E70,VIP!$A$2:$O8342,8,FALSE)</f>
        <v>Si</v>
      </c>
      <c r="K70" s="98" t="str">
        <f>VLOOKUP(E70,VIP!$A$2:$O11916,6,0)</f>
        <v>NO</v>
      </c>
      <c r="L70" s="105" t="s">
        <v>2430</v>
      </c>
      <c r="M70" s="104" t="s">
        <v>2473</v>
      </c>
      <c r="N70" s="103" t="s">
        <v>2481</v>
      </c>
      <c r="O70" s="124" t="s">
        <v>2482</v>
      </c>
      <c r="P70" s="124"/>
      <c r="Q70" s="104" t="s">
        <v>2430</v>
      </c>
    </row>
    <row r="71" spans="1:17" ht="18" customHeight="1" x14ac:dyDescent="0.25">
      <c r="A71" s="124" t="str">
        <f>VLOOKUP(E71,'LISTADO ATM'!$A$2:$C$895,3,0)</f>
        <v>DISTRITO NACIONAL</v>
      </c>
      <c r="B71" s="110">
        <v>335777011</v>
      </c>
      <c r="C71" s="102">
        <v>44228.165277777778</v>
      </c>
      <c r="D71" s="124" t="s">
        <v>2477</v>
      </c>
      <c r="E71" s="99">
        <v>717</v>
      </c>
      <c r="F71" s="84" t="str">
        <f>VLOOKUP(E71,VIP!$A$2:$O11479,2,0)</f>
        <v>DRBR24K</v>
      </c>
      <c r="G71" s="98" t="str">
        <f>VLOOKUP(E71,'LISTADO ATM'!$A$2:$B$894,2,0)</f>
        <v xml:space="preserve">ATM Oficina Los Alcarrizos </v>
      </c>
      <c r="H71" s="98" t="str">
        <f>VLOOKUP(E71,VIP!$A$2:$O16399,7,FALSE)</f>
        <v>Si</v>
      </c>
      <c r="I71" s="98" t="str">
        <f>VLOOKUP(E71,VIP!$A$2:$O8364,8,FALSE)</f>
        <v>Si</v>
      </c>
      <c r="J71" s="98" t="str">
        <f>VLOOKUP(E71,VIP!$A$2:$O8314,8,FALSE)</f>
        <v>Si</v>
      </c>
      <c r="K71" s="98" t="str">
        <f>VLOOKUP(E71,VIP!$A$2:$O11888,6,0)</f>
        <v>SI</v>
      </c>
      <c r="L71" s="105" t="s">
        <v>2430</v>
      </c>
      <c r="M71" s="104" t="s">
        <v>2473</v>
      </c>
      <c r="N71" s="103" t="s">
        <v>2481</v>
      </c>
      <c r="O71" s="124" t="s">
        <v>2482</v>
      </c>
      <c r="P71" s="124"/>
      <c r="Q71" s="104" t="s">
        <v>2430</v>
      </c>
    </row>
    <row r="72" spans="1:17" ht="18" x14ac:dyDescent="0.25">
      <c r="A72" s="124" t="str">
        <f>VLOOKUP(E72,'LISTADO ATM'!$A$2:$C$895,3,0)</f>
        <v>DISTRITO NACIONAL</v>
      </c>
      <c r="B72" s="110">
        <v>335777012</v>
      </c>
      <c r="C72" s="102">
        <v>44228.166666666664</v>
      </c>
      <c r="D72" s="124" t="s">
        <v>2494</v>
      </c>
      <c r="E72" s="99">
        <v>721</v>
      </c>
      <c r="F72" s="84" t="str">
        <f>VLOOKUP(E72,VIP!$A$2:$O11474,2,0)</f>
        <v>DRBR23A</v>
      </c>
      <c r="G72" s="98" t="str">
        <f>VLOOKUP(E72,'LISTADO ATM'!$A$2:$B$894,2,0)</f>
        <v xml:space="preserve">ATM Oficina Charles de Gaulle II </v>
      </c>
      <c r="H72" s="98" t="str">
        <f>VLOOKUP(E72,VIP!$A$2:$O16394,7,FALSE)</f>
        <v>Si</v>
      </c>
      <c r="I72" s="98" t="str">
        <f>VLOOKUP(E72,VIP!$A$2:$O8359,8,FALSE)</f>
        <v>Si</v>
      </c>
      <c r="J72" s="98" t="str">
        <f>VLOOKUP(E72,VIP!$A$2:$O8309,8,FALSE)</f>
        <v>Si</v>
      </c>
      <c r="K72" s="98" t="str">
        <f>VLOOKUP(E72,VIP!$A$2:$O11883,6,0)</f>
        <v>NO</v>
      </c>
      <c r="L72" s="105" t="s">
        <v>2430</v>
      </c>
      <c r="M72" s="104" t="s">
        <v>2473</v>
      </c>
      <c r="N72" s="103" t="s">
        <v>2481</v>
      </c>
      <c r="O72" s="124" t="s">
        <v>2495</v>
      </c>
      <c r="P72" s="124"/>
      <c r="Q72" s="104" t="s">
        <v>2430</v>
      </c>
    </row>
    <row r="73" spans="1:17" ht="18" x14ac:dyDescent="0.25">
      <c r="A73" s="124" t="str">
        <f>VLOOKUP(E73,'LISTADO ATM'!$A$2:$C$895,3,0)</f>
        <v>DISTRITO NACIONAL</v>
      </c>
      <c r="B73" s="110">
        <v>335776953</v>
      </c>
      <c r="C73" s="102">
        <v>44226.706759259258</v>
      </c>
      <c r="D73" s="124" t="s">
        <v>2494</v>
      </c>
      <c r="E73" s="99">
        <v>743</v>
      </c>
      <c r="F73" s="84" t="str">
        <f>VLOOKUP(E73,VIP!$A$2:$O11551,2,0)</f>
        <v>DRBR287</v>
      </c>
      <c r="G73" s="98" t="str">
        <f>VLOOKUP(E73,'LISTADO ATM'!$A$2:$B$894,2,0)</f>
        <v xml:space="preserve">ATM Oficina Los Frailes </v>
      </c>
      <c r="H73" s="98" t="str">
        <f>VLOOKUP(E73,VIP!$A$2:$O16471,7,FALSE)</f>
        <v>Si</v>
      </c>
      <c r="I73" s="98" t="str">
        <f>VLOOKUP(E73,VIP!$A$2:$O8436,8,FALSE)</f>
        <v>Si</v>
      </c>
      <c r="J73" s="98" t="str">
        <f>VLOOKUP(E73,VIP!$A$2:$O8386,8,FALSE)</f>
        <v>Si</v>
      </c>
      <c r="K73" s="98" t="str">
        <f>VLOOKUP(E73,VIP!$A$2:$O11960,6,0)</f>
        <v>SI</v>
      </c>
      <c r="L73" s="105" t="s">
        <v>2430</v>
      </c>
      <c r="M73" s="104" t="s">
        <v>2473</v>
      </c>
      <c r="N73" s="103" t="s">
        <v>2481</v>
      </c>
      <c r="O73" s="124" t="s">
        <v>2495</v>
      </c>
      <c r="P73" s="120"/>
      <c r="Q73" s="104" t="s">
        <v>2430</v>
      </c>
    </row>
    <row r="74" spans="1:17" ht="18" customHeight="1" x14ac:dyDescent="0.25">
      <c r="A74" s="124" t="str">
        <f>VLOOKUP(E74,'LISTADO ATM'!$A$2:$C$895,3,0)</f>
        <v>SUR</v>
      </c>
      <c r="B74" s="110">
        <v>335777015</v>
      </c>
      <c r="C74" s="102">
        <v>44228.17291666667</v>
      </c>
      <c r="D74" s="124" t="s">
        <v>2494</v>
      </c>
      <c r="E74" s="99">
        <v>767</v>
      </c>
      <c r="F74" s="84" t="str">
        <f>VLOOKUP(E74,VIP!$A$2:$O11475,2,0)</f>
        <v>DRBR059</v>
      </c>
      <c r="G74" s="98" t="str">
        <f>VLOOKUP(E74,'LISTADO ATM'!$A$2:$B$894,2,0)</f>
        <v xml:space="preserve">ATM S/M Diverso (Azua) </v>
      </c>
      <c r="H74" s="98" t="str">
        <f>VLOOKUP(E74,VIP!$A$2:$O16395,7,FALSE)</f>
        <v>Si</v>
      </c>
      <c r="I74" s="98" t="str">
        <f>VLOOKUP(E74,VIP!$A$2:$O8360,8,FALSE)</f>
        <v>No</v>
      </c>
      <c r="J74" s="98" t="str">
        <f>VLOOKUP(E74,VIP!$A$2:$O8310,8,FALSE)</f>
        <v>No</v>
      </c>
      <c r="K74" s="98" t="str">
        <f>VLOOKUP(E74,VIP!$A$2:$O11884,6,0)</f>
        <v>NO</v>
      </c>
      <c r="L74" s="105" t="s">
        <v>2430</v>
      </c>
      <c r="M74" s="104" t="s">
        <v>2473</v>
      </c>
      <c r="N74" s="103" t="s">
        <v>2481</v>
      </c>
      <c r="O74" s="124" t="s">
        <v>2495</v>
      </c>
      <c r="P74" s="124"/>
      <c r="Q74" s="104" t="s">
        <v>2430</v>
      </c>
    </row>
    <row r="75" spans="1:17" ht="18" customHeight="1" x14ac:dyDescent="0.25">
      <c r="A75" s="124" t="str">
        <f>VLOOKUP(E75,'LISTADO ATM'!$A$2:$C$895,3,0)</f>
        <v>ESTE</v>
      </c>
      <c r="B75" s="110">
        <v>335776559</v>
      </c>
      <c r="C75" s="102">
        <v>44225.989363425928</v>
      </c>
      <c r="D75" s="124" t="s">
        <v>2189</v>
      </c>
      <c r="E75" s="99">
        <v>912</v>
      </c>
      <c r="F75" s="84" t="str">
        <f>VLOOKUP(E75,VIP!$A$2:$O11469,2,0)</f>
        <v>DRBR973</v>
      </c>
      <c r="G75" s="98" t="str">
        <f>VLOOKUP(E75,'LISTADO ATM'!$A$2:$B$894,2,0)</f>
        <v xml:space="preserve">ATM Oficina San Pedro II </v>
      </c>
      <c r="H75" s="98" t="str">
        <f>VLOOKUP(E75,VIP!$A$2:$O16389,7,FALSE)</f>
        <v>Si</v>
      </c>
      <c r="I75" s="98" t="str">
        <f>VLOOKUP(E75,VIP!$A$2:$O8354,8,FALSE)</f>
        <v>Si</v>
      </c>
      <c r="J75" s="98" t="str">
        <f>VLOOKUP(E75,VIP!$A$2:$O8304,8,FALSE)</f>
        <v>Si</v>
      </c>
      <c r="K75" s="98" t="str">
        <f>VLOOKUP(E75,VIP!$A$2:$O11878,6,0)</f>
        <v>SI</v>
      </c>
      <c r="L75" s="105" t="s">
        <v>2228</v>
      </c>
      <c r="M75" s="104" t="s">
        <v>2473</v>
      </c>
      <c r="N75" s="103" t="s">
        <v>2481</v>
      </c>
      <c r="O75" s="124" t="s">
        <v>2483</v>
      </c>
      <c r="P75" s="104"/>
      <c r="Q75" s="104" t="s">
        <v>2228</v>
      </c>
    </row>
    <row r="76" spans="1:17" ht="18" x14ac:dyDescent="0.25">
      <c r="A76" s="124" t="str">
        <f>VLOOKUP(E76,'LISTADO ATM'!$A$2:$C$895,3,0)</f>
        <v>DISTRITO NACIONAL</v>
      </c>
      <c r="B76" s="110" t="s">
        <v>2539</v>
      </c>
      <c r="C76" s="102">
        <v>44228.566111111111</v>
      </c>
      <c r="D76" s="124" t="s">
        <v>2189</v>
      </c>
      <c r="E76" s="99">
        <v>929</v>
      </c>
      <c r="F76" s="84" t="str">
        <f>VLOOKUP(E76,VIP!$A$2:$O11524,2,0)</f>
        <v>DRBR929</v>
      </c>
      <c r="G76" s="98" t="str">
        <f>VLOOKUP(E76,'LISTADO ATM'!$A$2:$B$894,2,0)</f>
        <v>ATM Autoservicio Nacional El Conde</v>
      </c>
      <c r="H76" s="98" t="str">
        <f>VLOOKUP(E76,VIP!$A$2:$O16444,7,FALSE)</f>
        <v>Si</v>
      </c>
      <c r="I76" s="98" t="str">
        <f>VLOOKUP(E76,VIP!$A$2:$O8409,8,FALSE)</f>
        <v>Si</v>
      </c>
      <c r="J76" s="98" t="str">
        <f>VLOOKUP(E76,VIP!$A$2:$O8359,8,FALSE)</f>
        <v>Si</v>
      </c>
      <c r="K76" s="98" t="str">
        <f>VLOOKUP(E76,VIP!$A$2:$O11933,6,0)</f>
        <v>NO</v>
      </c>
      <c r="L76" s="105" t="s">
        <v>2228</v>
      </c>
      <c r="M76" s="104" t="s">
        <v>2473</v>
      </c>
      <c r="N76" s="103" t="s">
        <v>2481</v>
      </c>
      <c r="O76" s="124" t="s">
        <v>2483</v>
      </c>
      <c r="P76" s="124"/>
      <c r="Q76" s="104" t="s">
        <v>2228</v>
      </c>
    </row>
    <row r="77" spans="1:17" ht="18" customHeight="1" x14ac:dyDescent="0.25">
      <c r="A77" s="124" t="str">
        <f>VLOOKUP(E77,'LISTADO ATM'!$A$2:$C$895,3,0)</f>
        <v>NORTE</v>
      </c>
      <c r="B77" s="110">
        <v>335776892</v>
      </c>
      <c r="C77" s="102">
        <v>44226.60193287037</v>
      </c>
      <c r="D77" s="124" t="s">
        <v>2498</v>
      </c>
      <c r="E77" s="99">
        <v>775</v>
      </c>
      <c r="F77" s="84" t="str">
        <f>VLOOKUP(E77,VIP!$A$2:$O11523,2,0)</f>
        <v>DRBR450</v>
      </c>
      <c r="G77" s="98" t="str">
        <f>VLOOKUP(E77,'LISTADO ATM'!$A$2:$B$894,2,0)</f>
        <v xml:space="preserve">ATM S/M Lilo (Montecristi) </v>
      </c>
      <c r="H77" s="98" t="str">
        <f>VLOOKUP(E77,VIP!$A$2:$O16443,7,FALSE)</f>
        <v>Si</v>
      </c>
      <c r="I77" s="98" t="str">
        <f>VLOOKUP(E77,VIP!$A$2:$O8408,8,FALSE)</f>
        <v>Si</v>
      </c>
      <c r="J77" s="98" t="str">
        <f>VLOOKUP(E77,VIP!$A$2:$O8358,8,FALSE)</f>
        <v>Si</v>
      </c>
      <c r="K77" s="98" t="str">
        <f>VLOOKUP(E77,VIP!$A$2:$O11932,6,0)</f>
        <v>NO</v>
      </c>
      <c r="L77" s="105" t="s">
        <v>2430</v>
      </c>
      <c r="M77" s="104" t="s">
        <v>2473</v>
      </c>
      <c r="N77" s="103" t="s">
        <v>2481</v>
      </c>
      <c r="O77" s="124" t="s">
        <v>2499</v>
      </c>
      <c r="P77" s="105"/>
      <c r="Q77" s="104" t="s">
        <v>2430</v>
      </c>
    </row>
    <row r="78" spans="1:17" ht="18" x14ac:dyDescent="0.25">
      <c r="A78" s="124" t="str">
        <f>VLOOKUP(E78,'LISTADO ATM'!$A$2:$C$895,3,0)</f>
        <v>NORTE</v>
      </c>
      <c r="B78" s="110" t="s">
        <v>2542</v>
      </c>
      <c r="C78" s="102">
        <v>44228.55872685185</v>
      </c>
      <c r="D78" s="124" t="s">
        <v>2190</v>
      </c>
      <c r="E78" s="99">
        <v>941</v>
      </c>
      <c r="F78" s="84" t="str">
        <f>VLOOKUP(E78,VIP!$A$2:$O11527,2,0)</f>
        <v>DRBR941</v>
      </c>
      <c r="G78" s="98" t="str">
        <f>VLOOKUP(E78,'LISTADO ATM'!$A$2:$B$894,2,0)</f>
        <v xml:space="preserve">ATM Estación Next (Puerto Plata) </v>
      </c>
      <c r="H78" s="98" t="str">
        <f>VLOOKUP(E78,VIP!$A$2:$O16447,7,FALSE)</f>
        <v>Si</v>
      </c>
      <c r="I78" s="98" t="str">
        <f>VLOOKUP(E78,VIP!$A$2:$O8412,8,FALSE)</f>
        <v>Si</v>
      </c>
      <c r="J78" s="98" t="str">
        <f>VLOOKUP(E78,VIP!$A$2:$O8362,8,FALSE)</f>
        <v>Si</v>
      </c>
      <c r="K78" s="98" t="str">
        <f>VLOOKUP(E78,VIP!$A$2:$O11936,6,0)</f>
        <v>NO</v>
      </c>
      <c r="L78" s="105" t="s">
        <v>2228</v>
      </c>
      <c r="M78" s="104" t="s">
        <v>2473</v>
      </c>
      <c r="N78" s="103" t="s">
        <v>2481</v>
      </c>
      <c r="O78" s="124" t="s">
        <v>2506</v>
      </c>
      <c r="P78" s="124"/>
      <c r="Q78" s="104" t="s">
        <v>2228</v>
      </c>
    </row>
    <row r="79" spans="1:17" ht="18" customHeight="1" x14ac:dyDescent="0.25">
      <c r="A79" s="124" t="str">
        <f>VLOOKUP(E79,'LISTADO ATM'!$A$2:$C$895,3,0)</f>
        <v>NORTE</v>
      </c>
      <c r="B79" s="110">
        <v>335777038</v>
      </c>
      <c r="C79" s="102">
        <v>44228.230555555558</v>
      </c>
      <c r="D79" s="124" t="s">
        <v>2494</v>
      </c>
      <c r="E79" s="99">
        <v>944</v>
      </c>
      <c r="F79" s="84" t="str">
        <f>VLOOKUP(E79,VIP!$A$2:$O11517,2,0)</f>
        <v>DRBR944</v>
      </c>
      <c r="G79" s="98" t="str">
        <f>VLOOKUP(E79,'LISTADO ATM'!$A$2:$B$894,2,0)</f>
        <v xml:space="preserve">ATM UNP Mao </v>
      </c>
      <c r="H79" s="98" t="str">
        <f>VLOOKUP(E79,VIP!$A$2:$O16437,7,FALSE)</f>
        <v>Si</v>
      </c>
      <c r="I79" s="98" t="str">
        <f>VLOOKUP(E79,VIP!$A$2:$O8402,8,FALSE)</f>
        <v>Si</v>
      </c>
      <c r="J79" s="98" t="str">
        <f>VLOOKUP(E79,VIP!$A$2:$O8352,8,FALSE)</f>
        <v>Si</v>
      </c>
      <c r="K79" s="98" t="str">
        <f>VLOOKUP(E79,VIP!$A$2:$O11926,6,0)</f>
        <v>NO</v>
      </c>
      <c r="L79" s="105" t="s">
        <v>2502</v>
      </c>
      <c r="M79" s="104" t="s">
        <v>2473</v>
      </c>
      <c r="N79" s="103" t="s">
        <v>2481</v>
      </c>
      <c r="O79" s="124" t="s">
        <v>2495</v>
      </c>
      <c r="P79" s="124"/>
      <c r="Q79" s="104" t="s">
        <v>2502</v>
      </c>
    </row>
    <row r="80" spans="1:17" ht="18" x14ac:dyDescent="0.25">
      <c r="A80" s="124" t="str">
        <f>VLOOKUP(E80,'LISTADO ATM'!$A$2:$C$895,3,0)</f>
        <v>ESTE</v>
      </c>
      <c r="B80" s="110">
        <v>335775181</v>
      </c>
      <c r="C80" s="102">
        <v>44224.726030092592</v>
      </c>
      <c r="D80" s="124" t="s">
        <v>2189</v>
      </c>
      <c r="E80" s="99">
        <v>945</v>
      </c>
      <c r="F80" s="84" t="str">
        <f>VLOOKUP(E80,VIP!$A$2:$O11429,2,0)</f>
        <v>DRBR945</v>
      </c>
      <c r="G80" s="98" t="str">
        <f>VLOOKUP(E80,'LISTADO ATM'!$A$2:$B$894,2,0)</f>
        <v xml:space="preserve">ATM UNP El Valle (Hato Mayor) </v>
      </c>
      <c r="H80" s="98" t="str">
        <f>VLOOKUP(E80,VIP!$A$2:$O16349,7,FALSE)</f>
        <v>Si</v>
      </c>
      <c r="I80" s="98" t="str">
        <f>VLOOKUP(E80,VIP!$A$2:$O8314,8,FALSE)</f>
        <v>Si</v>
      </c>
      <c r="J80" s="98" t="str">
        <f>VLOOKUP(E80,VIP!$A$2:$O8264,8,FALSE)</f>
        <v>Si</v>
      </c>
      <c r="K80" s="98" t="str">
        <f>VLOOKUP(E80,VIP!$A$2:$O11838,6,0)</f>
        <v>NO</v>
      </c>
      <c r="L80" s="105" t="s">
        <v>2228</v>
      </c>
      <c r="M80" s="104" t="s">
        <v>2473</v>
      </c>
      <c r="N80" s="103" t="s">
        <v>2497</v>
      </c>
      <c r="O80" s="124" t="s">
        <v>2483</v>
      </c>
      <c r="P80" s="124"/>
      <c r="Q80" s="104" t="s">
        <v>2228</v>
      </c>
    </row>
    <row r="81" spans="1:17" ht="18" x14ac:dyDescent="0.25">
      <c r="A81" s="124" t="str">
        <f>VLOOKUP(E81,'LISTADO ATM'!$A$2:$C$895,3,0)</f>
        <v>DISTRITO NACIONAL</v>
      </c>
      <c r="B81" s="110">
        <v>335776982</v>
      </c>
      <c r="C81" s="102">
        <v>44228.104166666664</v>
      </c>
      <c r="D81" s="124" t="s">
        <v>2477</v>
      </c>
      <c r="E81" s="99">
        <v>813</v>
      </c>
      <c r="F81" s="84" t="str">
        <f>VLOOKUP(E81,VIP!$A$2:$O11496,2,0)</f>
        <v>DRBR815</v>
      </c>
      <c r="G81" s="98" t="str">
        <f>VLOOKUP(E81,'LISTADO ATM'!$A$2:$B$894,2,0)</f>
        <v>ATM Occidental Mall</v>
      </c>
      <c r="H81" s="98" t="str">
        <f>VLOOKUP(E81,VIP!$A$2:$O16416,7,FALSE)</f>
        <v>Si</v>
      </c>
      <c r="I81" s="98" t="str">
        <f>VLOOKUP(E81,VIP!$A$2:$O8381,8,FALSE)</f>
        <v>Si</v>
      </c>
      <c r="J81" s="98" t="str">
        <f>VLOOKUP(E81,VIP!$A$2:$O8331,8,FALSE)</f>
        <v>Si</v>
      </c>
      <c r="K81" s="98" t="str">
        <f>VLOOKUP(E81,VIP!$A$2:$O11905,6,0)</f>
        <v>NO</v>
      </c>
      <c r="L81" s="105" t="s">
        <v>2430</v>
      </c>
      <c r="M81" s="104" t="s">
        <v>2473</v>
      </c>
      <c r="N81" s="103" t="s">
        <v>2481</v>
      </c>
      <c r="O81" s="124" t="s">
        <v>2482</v>
      </c>
      <c r="P81" s="124"/>
      <c r="Q81" s="104" t="s">
        <v>2430</v>
      </c>
    </row>
    <row r="82" spans="1:17" ht="18" x14ac:dyDescent="0.25">
      <c r="A82" s="124" t="str">
        <f>VLOOKUP(E82,'LISTADO ATM'!$A$2:$C$895,3,0)</f>
        <v>NORTE</v>
      </c>
      <c r="B82" s="110">
        <v>335776959</v>
      </c>
      <c r="C82" s="102">
        <v>44228.177777777775</v>
      </c>
      <c r="D82" s="124" t="s">
        <v>2498</v>
      </c>
      <c r="E82" s="99">
        <v>837</v>
      </c>
      <c r="F82" s="84" t="str">
        <f>VLOOKUP(E82,VIP!$A$2:$O11503,2,0)</f>
        <v>DRBR837</v>
      </c>
      <c r="G82" s="98" t="str">
        <f>VLOOKUP(E82,'LISTADO ATM'!$A$2:$B$894,2,0)</f>
        <v>ATM Estación Next Canabacoa</v>
      </c>
      <c r="H82" s="98" t="str">
        <f>VLOOKUP(E82,VIP!$A$2:$O16423,7,FALSE)</f>
        <v>Si</v>
      </c>
      <c r="I82" s="98" t="str">
        <f>VLOOKUP(E82,VIP!$A$2:$O8388,8,FALSE)</f>
        <v>Si</v>
      </c>
      <c r="J82" s="98" t="str">
        <f>VLOOKUP(E82,VIP!$A$2:$O8338,8,FALSE)</f>
        <v>Si</v>
      </c>
      <c r="K82" s="98" t="str">
        <f>VLOOKUP(E82,VIP!$A$2:$O11912,6,0)</f>
        <v>NO</v>
      </c>
      <c r="L82" s="105" t="s">
        <v>2430</v>
      </c>
      <c r="M82" s="104" t="s">
        <v>2473</v>
      </c>
      <c r="N82" s="103" t="s">
        <v>2481</v>
      </c>
      <c r="O82" s="124" t="s">
        <v>2499</v>
      </c>
      <c r="P82" s="124"/>
      <c r="Q82" s="104" t="s">
        <v>2430</v>
      </c>
    </row>
    <row r="83" spans="1:17" ht="18" x14ac:dyDescent="0.25">
      <c r="A83" s="124" t="str">
        <f>VLOOKUP(E83,'LISTADO ATM'!$A$2:$C$895,3,0)</f>
        <v>SUR</v>
      </c>
      <c r="B83" s="110">
        <v>335777017</v>
      </c>
      <c r="C83" s="102">
        <v>44228.178472222222</v>
      </c>
      <c r="D83" s="124" t="s">
        <v>2494</v>
      </c>
      <c r="E83" s="99">
        <v>881</v>
      </c>
      <c r="F83" s="84" t="str">
        <f>VLOOKUP(E83,VIP!$A$2:$O11480,2,0)</f>
        <v>DRBR881</v>
      </c>
      <c r="G83" s="98" t="str">
        <f>VLOOKUP(E83,'LISTADO ATM'!$A$2:$B$894,2,0)</f>
        <v xml:space="preserve">ATM UNP Yaguate (San Cristóbal) </v>
      </c>
      <c r="H83" s="98" t="str">
        <f>VLOOKUP(E83,VIP!$A$2:$O16400,7,FALSE)</f>
        <v>Si</v>
      </c>
      <c r="I83" s="98" t="str">
        <f>VLOOKUP(E83,VIP!$A$2:$O8365,8,FALSE)</f>
        <v>Si</v>
      </c>
      <c r="J83" s="98" t="str">
        <f>VLOOKUP(E83,VIP!$A$2:$O8315,8,FALSE)</f>
        <v>Si</v>
      </c>
      <c r="K83" s="98" t="str">
        <f>VLOOKUP(E83,VIP!$A$2:$O11889,6,0)</f>
        <v>NO</v>
      </c>
      <c r="L83" s="105" t="s">
        <v>2430</v>
      </c>
      <c r="M83" s="104" t="s">
        <v>2473</v>
      </c>
      <c r="N83" s="103" t="s">
        <v>2481</v>
      </c>
      <c r="O83" s="124" t="s">
        <v>2495</v>
      </c>
      <c r="P83" s="124"/>
      <c r="Q83" s="104" t="s">
        <v>2430</v>
      </c>
    </row>
    <row r="84" spans="1:17" ht="18" x14ac:dyDescent="0.25">
      <c r="A84" s="124" t="str">
        <f>VLOOKUP(E84,'LISTADO ATM'!$A$2:$C$895,3,0)</f>
        <v>DISTRITO NACIONAL</v>
      </c>
      <c r="B84" s="110">
        <v>335776868</v>
      </c>
      <c r="C84" s="102">
        <v>44226.569965277777</v>
      </c>
      <c r="D84" s="124" t="s">
        <v>2189</v>
      </c>
      <c r="E84" s="99">
        <v>979</v>
      </c>
      <c r="F84" s="84" t="str">
        <f>VLOOKUP(E84,VIP!$A$2:$O11511,2,0)</f>
        <v>DRBR979</v>
      </c>
      <c r="G84" s="98" t="str">
        <f>VLOOKUP(E84,'LISTADO ATM'!$A$2:$B$894,2,0)</f>
        <v xml:space="preserve">ATM Oficina Luperón I </v>
      </c>
      <c r="H84" s="98" t="str">
        <f>VLOOKUP(E84,VIP!$A$2:$O16431,7,FALSE)</f>
        <v>Si</v>
      </c>
      <c r="I84" s="98" t="str">
        <f>VLOOKUP(E84,VIP!$A$2:$O8396,8,FALSE)</f>
        <v>Si</v>
      </c>
      <c r="J84" s="98" t="str">
        <f>VLOOKUP(E84,VIP!$A$2:$O8346,8,FALSE)</f>
        <v>Si</v>
      </c>
      <c r="K84" s="98" t="str">
        <f>VLOOKUP(E84,VIP!$A$2:$O11920,6,0)</f>
        <v>NO</v>
      </c>
      <c r="L84" s="105" t="s">
        <v>2228</v>
      </c>
      <c r="M84" s="104" t="s">
        <v>2473</v>
      </c>
      <c r="N84" s="103" t="s">
        <v>2481</v>
      </c>
      <c r="O84" s="124" t="s">
        <v>2483</v>
      </c>
      <c r="P84" s="105"/>
      <c r="Q84" s="104" t="s">
        <v>2228</v>
      </c>
    </row>
    <row r="85" spans="1:17" ht="18" x14ac:dyDescent="0.25">
      <c r="A85" s="124" t="str">
        <f>VLOOKUP(E85,'LISTADO ATM'!$A$2:$C$895,3,0)</f>
        <v>NORTE</v>
      </c>
      <c r="B85" s="110" t="s">
        <v>2526</v>
      </c>
      <c r="C85" s="102">
        <v>44228.624606481484</v>
      </c>
      <c r="D85" s="124" t="s">
        <v>2494</v>
      </c>
      <c r="E85" s="99">
        <v>903</v>
      </c>
      <c r="F85" s="84" t="str">
        <f>VLOOKUP(E85,VIP!$A$2:$O11511,2,0)</f>
        <v>DRBR903</v>
      </c>
      <c r="G85" s="98" t="str">
        <f>VLOOKUP(E85,'LISTADO ATM'!$A$2:$B$894,2,0)</f>
        <v xml:space="preserve">ATM Oficina La Vega Real I </v>
      </c>
      <c r="H85" s="98" t="str">
        <f>VLOOKUP(E85,VIP!$A$2:$O16431,7,FALSE)</f>
        <v>Si</v>
      </c>
      <c r="I85" s="98" t="str">
        <f>VLOOKUP(E85,VIP!$A$2:$O8396,8,FALSE)</f>
        <v>Si</v>
      </c>
      <c r="J85" s="98" t="str">
        <f>VLOOKUP(E85,VIP!$A$2:$O8346,8,FALSE)</f>
        <v>Si</v>
      </c>
      <c r="K85" s="98" t="str">
        <f>VLOOKUP(E85,VIP!$A$2:$O11920,6,0)</f>
        <v>NO</v>
      </c>
      <c r="L85" s="105" t="s">
        <v>2430</v>
      </c>
      <c r="M85" s="104" t="s">
        <v>2473</v>
      </c>
      <c r="N85" s="103" t="s">
        <v>2481</v>
      </c>
      <c r="O85" s="124" t="s">
        <v>2495</v>
      </c>
      <c r="P85" s="124"/>
      <c r="Q85" s="104" t="s">
        <v>2430</v>
      </c>
    </row>
    <row r="86" spans="1:17" ht="18" x14ac:dyDescent="0.25">
      <c r="A86" s="124" t="str">
        <f>VLOOKUP(E86,'LISTADO ATM'!$A$2:$C$895,3,0)</f>
        <v>SUR</v>
      </c>
      <c r="B86" s="110" t="s">
        <v>2510</v>
      </c>
      <c r="C86" s="102">
        <v>44228.39640046296</v>
      </c>
      <c r="D86" s="124" t="s">
        <v>2189</v>
      </c>
      <c r="E86" s="99">
        <v>984</v>
      </c>
      <c r="F86" s="84" t="str">
        <f>VLOOKUP(E86,VIP!$A$2:$O11506,2,0)</f>
        <v>DRBR984</v>
      </c>
      <c r="G86" s="98" t="str">
        <f>VLOOKUP(E86,'LISTADO ATM'!$A$2:$B$894,2,0)</f>
        <v xml:space="preserve">ATM Oficina Neiba II </v>
      </c>
      <c r="H86" s="98" t="str">
        <f>VLOOKUP(E86,VIP!$A$2:$O16426,7,FALSE)</f>
        <v>Si</v>
      </c>
      <c r="I86" s="98" t="str">
        <f>VLOOKUP(E86,VIP!$A$2:$O8391,8,FALSE)</f>
        <v>Si</v>
      </c>
      <c r="J86" s="98" t="str">
        <f>VLOOKUP(E86,VIP!$A$2:$O8341,8,FALSE)</f>
        <v>Si</v>
      </c>
      <c r="K86" s="98" t="str">
        <f>VLOOKUP(E86,VIP!$A$2:$O11915,6,0)</f>
        <v>NO</v>
      </c>
      <c r="L86" s="105" t="s">
        <v>2463</v>
      </c>
      <c r="M86" s="104" t="s">
        <v>2473</v>
      </c>
      <c r="N86" s="103" t="s">
        <v>2481</v>
      </c>
      <c r="O86" s="124" t="s">
        <v>2483</v>
      </c>
      <c r="P86" s="124"/>
      <c r="Q86" s="104" t="s">
        <v>2463</v>
      </c>
    </row>
    <row r="87" spans="1:17" ht="18" x14ac:dyDescent="0.25">
      <c r="A87" s="124" t="str">
        <f>VLOOKUP(E87,'LISTADO ATM'!$A$2:$C$895,3,0)</f>
        <v>DISTRITO NACIONAL</v>
      </c>
      <c r="B87" s="110" t="s">
        <v>2516</v>
      </c>
      <c r="C87" s="102">
        <v>44228.459699074076</v>
      </c>
      <c r="D87" s="124" t="s">
        <v>2477</v>
      </c>
      <c r="E87" s="99">
        <v>983</v>
      </c>
      <c r="F87" s="84" t="str">
        <f>VLOOKUP(E87,VIP!$A$2:$O11506,2,0)</f>
        <v>DRBR983</v>
      </c>
      <c r="G87" s="98" t="str">
        <f>VLOOKUP(E87,'LISTADO ATM'!$A$2:$B$894,2,0)</f>
        <v xml:space="preserve">ATM Bravo República de Colombia </v>
      </c>
      <c r="H87" s="98" t="str">
        <f>VLOOKUP(E87,VIP!$A$2:$O16426,7,FALSE)</f>
        <v>Si</v>
      </c>
      <c r="I87" s="98" t="str">
        <f>VLOOKUP(E87,VIP!$A$2:$O8391,8,FALSE)</f>
        <v>No</v>
      </c>
      <c r="J87" s="98" t="str">
        <f>VLOOKUP(E87,VIP!$A$2:$O8341,8,FALSE)</f>
        <v>No</v>
      </c>
      <c r="K87" s="98" t="str">
        <f>VLOOKUP(E87,VIP!$A$2:$O11915,6,0)</f>
        <v>NO</v>
      </c>
      <c r="L87" s="105" t="s">
        <v>2430</v>
      </c>
      <c r="M87" s="104" t="s">
        <v>2473</v>
      </c>
      <c r="N87" s="103" t="s">
        <v>2481</v>
      </c>
      <c r="O87" s="124" t="s">
        <v>2482</v>
      </c>
      <c r="P87" s="124"/>
      <c r="Q87" s="104" t="s">
        <v>2430</v>
      </c>
    </row>
    <row r="88" spans="1:17" ht="18" x14ac:dyDescent="0.25">
      <c r="A88" s="124" t="str">
        <f>VLOOKUP(E88,'LISTADO ATM'!$A$2:$C$895,3,0)</f>
        <v>NORTE</v>
      </c>
      <c r="B88" s="110">
        <v>335776119</v>
      </c>
      <c r="C88" s="102">
        <v>44225.598298611112</v>
      </c>
      <c r="D88" s="124" t="s">
        <v>2190</v>
      </c>
      <c r="E88" s="99">
        <v>991</v>
      </c>
      <c r="F88" s="84" t="str">
        <f>VLOOKUP(E88,VIP!$A$2:$O11462,2,0)</f>
        <v>DRBR991</v>
      </c>
      <c r="G88" s="98" t="str">
        <f>VLOOKUP(E88,'LISTADO ATM'!$A$2:$B$894,2,0)</f>
        <v xml:space="preserve">ATM UNP Las Matas de Santa Cruz </v>
      </c>
      <c r="H88" s="98" t="str">
        <f>VLOOKUP(E88,VIP!$A$2:$O16382,7,FALSE)</f>
        <v>Si</v>
      </c>
      <c r="I88" s="98" t="str">
        <f>VLOOKUP(E88,VIP!$A$2:$O8347,8,FALSE)</f>
        <v>Si</v>
      </c>
      <c r="J88" s="98" t="str">
        <f>VLOOKUP(E88,VIP!$A$2:$O8297,8,FALSE)</f>
        <v>Si</v>
      </c>
      <c r="K88" s="98" t="str">
        <f>VLOOKUP(E88,VIP!$A$2:$O11871,6,0)</f>
        <v>NO</v>
      </c>
      <c r="L88" s="105" t="s">
        <v>2254</v>
      </c>
      <c r="M88" s="104" t="s">
        <v>2473</v>
      </c>
      <c r="N88" s="103" t="s">
        <v>2481</v>
      </c>
      <c r="O88" s="124" t="s">
        <v>2501</v>
      </c>
      <c r="P88" s="124"/>
      <c r="Q88" s="104" t="s">
        <v>2254</v>
      </c>
    </row>
    <row r="89" spans="1:17" ht="18" x14ac:dyDescent="0.25">
      <c r="A89" s="124" t="str">
        <f>VLOOKUP(E89,'LISTADO ATM'!$A$2:$C$895,3,0)</f>
        <v>DISTRITO NACIONAL</v>
      </c>
      <c r="B89" s="110" t="s">
        <v>2525</v>
      </c>
      <c r="C89" s="102">
        <v>44228.625983796293</v>
      </c>
      <c r="D89" s="124" t="s">
        <v>2477</v>
      </c>
      <c r="E89" s="99">
        <v>989</v>
      </c>
      <c r="F89" s="84" t="str">
        <f>VLOOKUP(E89,VIP!$A$2:$O11510,2,0)</f>
        <v>DRBR989</v>
      </c>
      <c r="G89" s="98" t="str">
        <f>VLOOKUP(E89,'LISTADO ATM'!$A$2:$B$894,2,0)</f>
        <v xml:space="preserve">ATM Ministerio de Deportes </v>
      </c>
      <c r="H89" s="98" t="str">
        <f>VLOOKUP(E89,VIP!$A$2:$O16430,7,FALSE)</f>
        <v>Si</v>
      </c>
      <c r="I89" s="98" t="str">
        <f>VLOOKUP(E89,VIP!$A$2:$O8395,8,FALSE)</f>
        <v>Si</v>
      </c>
      <c r="J89" s="98" t="str">
        <f>VLOOKUP(E89,VIP!$A$2:$O8345,8,FALSE)</f>
        <v>Si</v>
      </c>
      <c r="K89" s="98" t="str">
        <f>VLOOKUP(E89,VIP!$A$2:$O11919,6,0)</f>
        <v>NO</v>
      </c>
      <c r="L89" s="105" t="s">
        <v>2430</v>
      </c>
      <c r="M89" s="104" t="s">
        <v>2473</v>
      </c>
      <c r="N89" s="103" t="s">
        <v>2481</v>
      </c>
      <c r="O89" s="124" t="s">
        <v>2482</v>
      </c>
      <c r="P89" s="124"/>
      <c r="Q89" s="104" t="s">
        <v>2430</v>
      </c>
    </row>
  </sheetData>
  <autoFilter ref="A4:Q89">
    <sortState ref="A5:Q200">
      <sortCondition ref="M4:M20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:B1048576 B1:B4">
    <cfRule type="duplicateValues" dxfId="141" priority="2812"/>
  </conditionalFormatting>
  <conditionalFormatting sqref="B11:B1048576">
    <cfRule type="duplicateValues" dxfId="140" priority="330252"/>
  </conditionalFormatting>
  <conditionalFormatting sqref="B11:B1048576 B1:B4">
    <cfRule type="duplicateValues" dxfId="139" priority="330264"/>
    <cfRule type="duplicateValues" dxfId="138" priority="330265"/>
    <cfRule type="duplicateValues" dxfId="137" priority="330266"/>
  </conditionalFormatting>
  <conditionalFormatting sqref="B11:B1048576 B1:B4">
    <cfRule type="duplicateValues" dxfId="136" priority="330276"/>
    <cfRule type="duplicateValues" dxfId="135" priority="330277"/>
  </conditionalFormatting>
  <conditionalFormatting sqref="B11:B1048576">
    <cfRule type="duplicateValues" dxfId="134" priority="330284"/>
    <cfRule type="duplicateValues" dxfId="133" priority="330285"/>
    <cfRule type="duplicateValues" dxfId="132" priority="330286"/>
  </conditionalFormatting>
  <conditionalFormatting sqref="B11:B1048576">
    <cfRule type="duplicateValues" dxfId="131" priority="1821"/>
    <cfRule type="duplicateValues" dxfId="130" priority="1822"/>
  </conditionalFormatting>
  <conditionalFormatting sqref="E8:E1048576 E1:E4">
    <cfRule type="duplicateValues" dxfId="129" priority="412"/>
  </conditionalFormatting>
  <conditionalFormatting sqref="E8:E1048576">
    <cfRule type="duplicateValues" dxfId="128" priority="351920"/>
  </conditionalFormatting>
  <conditionalFormatting sqref="E8:E1048576 E1:E4">
    <cfRule type="duplicateValues" dxfId="127" priority="351922"/>
    <cfRule type="duplicateValues" dxfId="126" priority="351923"/>
  </conditionalFormatting>
  <conditionalFormatting sqref="E8:E1048576">
    <cfRule type="duplicateValues" dxfId="125" priority="351928"/>
    <cfRule type="duplicateValues" dxfId="124" priority="351929"/>
  </conditionalFormatting>
  <conditionalFormatting sqref="E8:E1048576 E1:E4">
    <cfRule type="duplicateValues" dxfId="123" priority="351932"/>
    <cfRule type="duplicateValues" dxfId="122" priority="351933"/>
    <cfRule type="duplicateValues" dxfId="121" priority="351934"/>
  </conditionalFormatting>
  <conditionalFormatting sqref="E8:E1048576">
    <cfRule type="duplicateValues" dxfId="120" priority="351941"/>
    <cfRule type="duplicateValues" dxfId="119" priority="351942"/>
    <cfRule type="duplicateValues" dxfId="118" priority="351943"/>
  </conditionalFormatting>
  <conditionalFormatting sqref="E90:E1048576">
    <cfRule type="duplicateValues" dxfId="117" priority="150"/>
    <cfRule type="duplicateValues" dxfId="116" priority="177"/>
  </conditionalFormatting>
  <conditionalFormatting sqref="E1:E1048576">
    <cfRule type="duplicateValues" dxfId="115" priority="18"/>
    <cfRule type="duplicateValues" dxfId="114" priority="51"/>
  </conditionalFormatting>
  <conditionalFormatting sqref="E8">
    <cfRule type="duplicateValues" dxfId="113" priority="50"/>
  </conditionalFormatting>
  <conditionalFormatting sqref="E8">
    <cfRule type="duplicateValues" dxfId="112" priority="49"/>
  </conditionalFormatting>
  <conditionalFormatting sqref="E8">
    <cfRule type="duplicateValues" dxfId="111" priority="47"/>
    <cfRule type="duplicateValues" dxfId="110" priority="48"/>
  </conditionalFormatting>
  <conditionalFormatting sqref="E8">
    <cfRule type="duplicateValues" dxfId="109" priority="45"/>
    <cfRule type="duplicateValues" dxfId="108" priority="46"/>
  </conditionalFormatting>
  <conditionalFormatting sqref="E8">
    <cfRule type="duplicateValues" dxfId="107" priority="42"/>
    <cfRule type="duplicateValues" dxfId="106" priority="43"/>
    <cfRule type="duplicateValues" dxfId="105" priority="44"/>
  </conditionalFormatting>
  <conditionalFormatting sqref="E8">
    <cfRule type="duplicateValues" dxfId="104" priority="39"/>
    <cfRule type="duplicateValues" dxfId="103" priority="40"/>
    <cfRule type="duplicateValues" dxfId="102" priority="41"/>
  </conditionalFormatting>
  <conditionalFormatting sqref="E8">
    <cfRule type="duplicateValues" dxfId="101" priority="37"/>
    <cfRule type="duplicateValues" dxfId="100" priority="38"/>
  </conditionalFormatting>
  <conditionalFormatting sqref="E8">
    <cfRule type="duplicateValues" dxfId="99" priority="36"/>
  </conditionalFormatting>
  <conditionalFormatting sqref="E8">
    <cfRule type="duplicateValues" dxfId="98" priority="34"/>
    <cfRule type="duplicateValues" dxfId="97" priority="35"/>
  </conditionalFormatting>
  <conditionalFormatting sqref="E8">
    <cfRule type="duplicateValues" dxfId="96" priority="31"/>
    <cfRule type="duplicateValues" dxfId="95" priority="32"/>
    <cfRule type="duplicateValues" dxfId="94" priority="33"/>
  </conditionalFormatting>
  <conditionalFormatting sqref="E8">
    <cfRule type="duplicateValues" dxfId="93" priority="30"/>
  </conditionalFormatting>
  <conditionalFormatting sqref="E8">
    <cfRule type="duplicateValues" dxfId="92" priority="27"/>
    <cfRule type="duplicateValues" dxfId="91" priority="28"/>
    <cfRule type="duplicateValues" dxfId="90" priority="29"/>
  </conditionalFormatting>
  <conditionalFormatting sqref="E8">
    <cfRule type="duplicateValues" dxfId="89" priority="26"/>
  </conditionalFormatting>
  <conditionalFormatting sqref="E8">
    <cfRule type="duplicateValues" dxfId="88" priority="23"/>
    <cfRule type="duplicateValues" dxfId="87" priority="24"/>
    <cfRule type="duplicateValues" dxfId="86" priority="25"/>
  </conditionalFormatting>
  <conditionalFormatting sqref="E8">
    <cfRule type="duplicateValues" dxfId="85" priority="22"/>
  </conditionalFormatting>
  <conditionalFormatting sqref="E8">
    <cfRule type="duplicateValues" dxfId="84" priority="19"/>
    <cfRule type="duplicateValues" dxfId="83" priority="20"/>
    <cfRule type="duplicateValues" dxfId="82" priority="21"/>
  </conditionalFormatting>
  <conditionalFormatting sqref="E1:E1048576">
    <cfRule type="duplicateValues" dxfId="81" priority="12"/>
  </conditionalFormatting>
  <conditionalFormatting sqref="E44:E89">
    <cfRule type="cellIs" dxfId="80" priority="11" operator="equal">
      <formula>22099.125</formula>
    </cfRule>
  </conditionalFormatting>
  <conditionalFormatting sqref="E44:E89">
    <cfRule type="duplicateValues" dxfId="79" priority="10"/>
  </conditionalFormatting>
  <conditionalFormatting sqref="E44:E89">
    <cfRule type="duplicateValues" dxfId="78" priority="9"/>
  </conditionalFormatting>
  <conditionalFormatting sqref="E90:E1048576">
    <cfRule type="duplicateValues" dxfId="77" priority="4"/>
  </conditionalFormatting>
  <conditionalFormatting sqref="E5:E89">
    <cfRule type="duplicateValues" dxfId="76" priority="354226"/>
  </conditionalFormatting>
  <conditionalFormatting sqref="E5:E89">
    <cfRule type="duplicateValues" dxfId="75" priority="354227"/>
    <cfRule type="duplicateValues" dxfId="74" priority="354228"/>
  </conditionalFormatting>
  <conditionalFormatting sqref="E5:E89">
    <cfRule type="duplicateValues" dxfId="73" priority="354229"/>
    <cfRule type="duplicateValues" dxfId="72" priority="354230"/>
    <cfRule type="duplicateValues" dxfId="71" priority="354231"/>
  </conditionalFormatting>
  <conditionalFormatting sqref="B5:B89">
    <cfRule type="duplicateValues" dxfId="5" priority="354297"/>
  </conditionalFormatting>
  <conditionalFormatting sqref="B5:B89">
    <cfRule type="duplicateValues" dxfId="4" priority="354298"/>
    <cfRule type="duplicateValues" dxfId="3" priority="354299"/>
    <cfRule type="duplicateValues" dxfId="2" priority="354300"/>
  </conditionalFormatting>
  <conditionalFormatting sqref="B5:B89">
    <cfRule type="duplicateValues" dxfId="1" priority="354301"/>
    <cfRule type="duplicateValues" dxfId="0" priority="35430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37" zoomScale="80" zoomScaleNormal="80" workbookViewId="0">
      <selection activeCell="C121" sqref="C121"/>
    </sheetView>
  </sheetViews>
  <sheetFormatPr baseColWidth="10" defaultColWidth="52.85546875" defaultRowHeight="15" x14ac:dyDescent="0.25"/>
  <cols>
    <col min="1" max="1" width="25.7109375" style="86" bestFit="1" customWidth="1"/>
    <col min="2" max="2" width="22.140625" style="86" bestFit="1" customWidth="1"/>
    <col min="3" max="3" width="62.85546875" style="86" bestFit="1" customWidth="1"/>
    <col min="4" max="4" width="39.28515625" style="86" bestFit="1" customWidth="1"/>
    <col min="5" max="5" width="25.7109375" style="86" customWidth="1"/>
    <col min="6" max="6" width="13.7109375" style="86" customWidth="1"/>
    <col min="7" max="16384" width="52.85546875" style="86"/>
  </cols>
  <sheetData>
    <row r="1" spans="1:5" ht="22.5" customHeight="1" x14ac:dyDescent="0.25">
      <c r="A1" s="135" t="s">
        <v>2479</v>
      </c>
      <c r="B1" s="136"/>
      <c r="C1" s="136"/>
      <c r="D1" s="136"/>
      <c r="E1" s="137"/>
    </row>
    <row r="2" spans="1:5" ht="22.5" customHeight="1" x14ac:dyDescent="0.25">
      <c r="A2" s="135" t="s">
        <v>2158</v>
      </c>
      <c r="B2" s="136"/>
      <c r="C2" s="136"/>
      <c r="D2" s="136"/>
      <c r="E2" s="137"/>
    </row>
    <row r="3" spans="1:5" ht="25.5" customHeight="1" x14ac:dyDescent="0.25">
      <c r="A3" s="138" t="s">
        <v>2479</v>
      </c>
      <c r="B3" s="139"/>
      <c r="C3" s="139"/>
      <c r="D3" s="139"/>
      <c r="E3" s="140"/>
    </row>
    <row r="4" spans="1:5" x14ac:dyDescent="0.25">
      <c r="B4" s="107"/>
      <c r="E4" s="107"/>
    </row>
    <row r="5" spans="1:5" ht="18.75" thickBot="1" x14ac:dyDescent="0.3">
      <c r="A5" s="87" t="s">
        <v>2423</v>
      </c>
      <c r="B5" s="106" t="s">
        <v>2503</v>
      </c>
      <c r="C5" s="88"/>
      <c r="D5" s="89"/>
      <c r="E5" s="90"/>
    </row>
    <row r="6" spans="1:5" ht="18.75" thickBot="1" x14ac:dyDescent="0.3">
      <c r="A6" s="87" t="s">
        <v>2424</v>
      </c>
      <c r="B6" s="106">
        <v>44198.25</v>
      </c>
      <c r="C6" s="88"/>
      <c r="D6" s="89"/>
      <c r="E6" s="90"/>
    </row>
    <row r="7" spans="1:5" ht="15.75" thickBot="1" x14ac:dyDescent="0.3">
      <c r="B7" s="107"/>
      <c r="E7" s="107"/>
    </row>
    <row r="8" spans="1:5" ht="18.75" customHeight="1" thickBot="1" x14ac:dyDescent="0.3">
      <c r="A8" s="141" t="s">
        <v>2425</v>
      </c>
      <c r="B8" s="142"/>
      <c r="C8" s="142"/>
      <c r="D8" s="142"/>
      <c r="E8" s="143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1" t="str">
        <f>VLOOKUP(B10,'[1]LISTADO ATM'!$A$2:$C$817,3,0)</f>
        <v>DISTRITO NACIONAL</v>
      </c>
      <c r="B10" s="99">
        <v>24</v>
      </c>
      <c r="C10" s="111" t="str">
        <f>VLOOKUP(B10,'[1]LISTADO ATM'!$A$2:$B$816,2,0)</f>
        <v xml:space="preserve">ATM Oficina Eusebio Manzueta </v>
      </c>
      <c r="D10" s="100" t="s">
        <v>2485</v>
      </c>
      <c r="E10" s="99">
        <v>335775838</v>
      </c>
    </row>
    <row r="11" spans="1:5" ht="18" x14ac:dyDescent="0.25">
      <c r="A11" s="111" t="str">
        <f>VLOOKUP(B11,'[1]LISTADO ATM'!$A$2:$C$817,3,0)</f>
        <v>DISTRITO NACIONAL</v>
      </c>
      <c r="B11" s="99">
        <v>569</v>
      </c>
      <c r="C11" s="111" t="str">
        <f>VLOOKUP(B11,'[1]LISTADO ATM'!$A$2:$B$816,2,0)</f>
        <v xml:space="preserve">ATM Superintendencia de Seguros </v>
      </c>
      <c r="D11" s="100" t="s">
        <v>2485</v>
      </c>
      <c r="E11" s="99">
        <v>335776262</v>
      </c>
    </row>
    <row r="12" spans="1:5" ht="18" x14ac:dyDescent="0.25">
      <c r="A12" s="111" t="str">
        <f>VLOOKUP(B12,'[1]LISTADO ATM'!$A$2:$C$817,3,0)</f>
        <v>SUR</v>
      </c>
      <c r="B12" s="99">
        <v>252</v>
      </c>
      <c r="C12" s="111" t="str">
        <f>VLOOKUP(B12,'[1]LISTADO ATM'!$A$2:$B$816,2,0)</f>
        <v xml:space="preserve">ATM Banco Agrícola (Barahona) </v>
      </c>
      <c r="D12" s="100" t="s">
        <v>2485</v>
      </c>
      <c r="E12" s="99">
        <v>335776899</v>
      </c>
    </row>
    <row r="13" spans="1:5" ht="18" x14ac:dyDescent="0.25">
      <c r="A13" s="111" t="str">
        <f>VLOOKUP(B13,'[1]LISTADO ATM'!$A$2:$C$817,3,0)</f>
        <v>DISTRITO NACIONAL</v>
      </c>
      <c r="B13" s="99">
        <v>549</v>
      </c>
      <c r="C13" s="111" t="str">
        <f>VLOOKUP(B13,'[1]LISTADO ATM'!$A$2:$B$816,2,0)</f>
        <v xml:space="preserve">ATM Ministerio de Turismo (Oficinas Gubernamentales) </v>
      </c>
      <c r="D13" s="100" t="s">
        <v>2485</v>
      </c>
      <c r="E13" s="99">
        <v>335776519</v>
      </c>
    </row>
    <row r="14" spans="1:5" ht="18" x14ac:dyDescent="0.25">
      <c r="A14" s="111" t="str">
        <f>VLOOKUP(B14,'[1]LISTADO ATM'!$A$2:$C$817,3,0)</f>
        <v>DISTRITO NACIONAL</v>
      </c>
      <c r="B14" s="99">
        <v>377</v>
      </c>
      <c r="C14" s="111" t="str">
        <f>VLOOKUP(B14,'[1]LISTADO ATM'!$A$2:$B$816,2,0)</f>
        <v>ATM Estación del Metro Eduardo Brito</v>
      </c>
      <c r="D14" s="100" t="s">
        <v>2485</v>
      </c>
      <c r="E14" s="99">
        <v>335776999</v>
      </c>
    </row>
    <row r="15" spans="1:5" ht="18" x14ac:dyDescent="0.25">
      <c r="A15" s="111" t="str">
        <f>VLOOKUP(B15,'[1]LISTADO ATM'!$A$2:$C$817,3,0)</f>
        <v>DISTRITO NACIONAL</v>
      </c>
      <c r="B15" s="99">
        <v>958</v>
      </c>
      <c r="C15" s="111" t="str">
        <f>VLOOKUP(B15,'[1]LISTADO ATM'!$A$2:$B$816,2,0)</f>
        <v xml:space="preserve">ATM Olé Aut. San Isidro </v>
      </c>
      <c r="D15" s="100" t="s">
        <v>2485</v>
      </c>
      <c r="E15" s="99">
        <v>335776571</v>
      </c>
    </row>
    <row r="16" spans="1:5" ht="18" x14ac:dyDescent="0.25">
      <c r="A16" s="111" t="str">
        <f>VLOOKUP(B16,'[1]LISTADO ATM'!$A$2:$C$817,3,0)</f>
        <v>DISTRITO NACIONAL</v>
      </c>
      <c r="B16" s="99">
        <v>354</v>
      </c>
      <c r="C16" s="111" t="str">
        <f>VLOOKUP(B16,'[1]LISTADO ATM'!$A$2:$B$816,2,0)</f>
        <v xml:space="preserve">ATM Oficina Núñez de Cáceres II </v>
      </c>
      <c r="D16" s="100" t="s">
        <v>2485</v>
      </c>
      <c r="E16" s="99">
        <v>335776522</v>
      </c>
    </row>
    <row r="17" spans="1:5" ht="18" x14ac:dyDescent="0.25">
      <c r="A17" s="111" t="str">
        <f>VLOOKUP(B17,'[1]LISTADO ATM'!$A$2:$C$817,3,0)</f>
        <v>DISTRITO NACIONAL</v>
      </c>
      <c r="B17" s="99">
        <v>2</v>
      </c>
      <c r="C17" s="111" t="str">
        <f>VLOOKUP(B17,'[1]LISTADO ATM'!$A$2:$B$816,2,0)</f>
        <v>ATM Autoservicio Padre Castellano</v>
      </c>
      <c r="D17" s="100" t="s">
        <v>2485</v>
      </c>
      <c r="E17" s="99">
        <v>335776780</v>
      </c>
    </row>
    <row r="18" spans="1:5" ht="18" x14ac:dyDescent="0.25">
      <c r="A18" s="111" t="str">
        <f>VLOOKUP(B18,'[1]LISTADO ATM'!$A$2:$C$817,3,0)</f>
        <v>DISTRITO NACIONAL</v>
      </c>
      <c r="B18" s="99">
        <v>821</v>
      </c>
      <c r="C18" s="111" t="str">
        <f>VLOOKUP(B18,'[1]LISTADO ATM'!$A$2:$B$816,2,0)</f>
        <v xml:space="preserve">ATM S/M Bravo Churchill </v>
      </c>
      <c r="D18" s="100" t="s">
        <v>2485</v>
      </c>
      <c r="E18" s="99">
        <v>335776895</v>
      </c>
    </row>
    <row r="19" spans="1:5" ht="18" x14ac:dyDescent="0.25">
      <c r="A19" s="111" t="str">
        <f>VLOOKUP(B19,'[1]LISTADO ATM'!$A$2:$C$817,3,0)</f>
        <v>ESTE</v>
      </c>
      <c r="B19" s="99">
        <v>104</v>
      </c>
      <c r="C19" s="111" t="str">
        <f>VLOOKUP(B19,'[1]LISTADO ATM'!$A$2:$B$816,2,0)</f>
        <v xml:space="preserve">ATM Jumbo Higuey </v>
      </c>
      <c r="D19" s="100" t="s">
        <v>2485</v>
      </c>
      <c r="E19" s="99">
        <v>335776898</v>
      </c>
    </row>
    <row r="20" spans="1:5" ht="18" x14ac:dyDescent="0.25">
      <c r="A20" s="111" t="str">
        <f>VLOOKUP(B20,'[1]LISTADO ATM'!$A$2:$C$817,3,0)</f>
        <v>ESTE</v>
      </c>
      <c r="B20" s="99">
        <v>824</v>
      </c>
      <c r="C20" s="111" t="str">
        <f>VLOOKUP(B20,'[1]LISTADO ATM'!$A$2:$B$816,2,0)</f>
        <v xml:space="preserve">ATM Multiplaza (Higuey) </v>
      </c>
      <c r="D20" s="100" t="s">
        <v>2485</v>
      </c>
      <c r="E20" s="99">
        <v>335776954</v>
      </c>
    </row>
    <row r="21" spans="1:5" ht="18" x14ac:dyDescent="0.25">
      <c r="A21" s="111" t="str">
        <f>VLOOKUP(B21,'[1]LISTADO ATM'!$A$2:$C$817,3,0)</f>
        <v>DISTRITO NACIONAL</v>
      </c>
      <c r="B21" s="99">
        <v>930</v>
      </c>
      <c r="C21" s="111" t="str">
        <f>VLOOKUP(B21,'[1]LISTADO ATM'!$A$2:$B$816,2,0)</f>
        <v>ATM Oficina Plaza Spring Center</v>
      </c>
      <c r="D21" s="100" t="s">
        <v>2485</v>
      </c>
      <c r="E21" s="99">
        <v>335776955</v>
      </c>
    </row>
    <row r="22" spans="1:5" ht="18" x14ac:dyDescent="0.25">
      <c r="A22" s="111" t="str">
        <f>VLOOKUP(B22,'[1]LISTADO ATM'!$A$2:$C$817,3,0)</f>
        <v>SUR</v>
      </c>
      <c r="B22" s="99">
        <v>249</v>
      </c>
      <c r="C22" s="111" t="str">
        <f>VLOOKUP(B22,'[1]LISTADO ATM'!$A$2:$B$816,2,0)</f>
        <v xml:space="preserve">ATM Banco Agrícola Neiba </v>
      </c>
      <c r="D22" s="100" t="s">
        <v>2485</v>
      </c>
      <c r="E22" s="99">
        <v>335776995</v>
      </c>
    </row>
    <row r="23" spans="1:5" ht="18" x14ac:dyDescent="0.25">
      <c r="A23" s="111" t="str">
        <f>VLOOKUP(B23,'[1]LISTADO ATM'!$A$2:$C$817,3,0)</f>
        <v>ESTE</v>
      </c>
      <c r="B23" s="99">
        <v>613</v>
      </c>
      <c r="C23" s="111" t="str">
        <f>VLOOKUP(B23,'[1]LISTADO ATM'!$A$2:$B$816,2,0)</f>
        <v xml:space="preserve">ATM Almacenes Zaglul (La Altagracia) </v>
      </c>
      <c r="D23" s="100" t="s">
        <v>2485</v>
      </c>
      <c r="E23" s="99">
        <v>335777007</v>
      </c>
    </row>
    <row r="24" spans="1:5" ht="18" x14ac:dyDescent="0.25">
      <c r="A24" s="111" t="str">
        <f>VLOOKUP(B24,'[1]LISTADO ATM'!$A$2:$C$817,3,0)</f>
        <v>DISTRITO NACIONAL</v>
      </c>
      <c r="B24" s="99">
        <v>23</v>
      </c>
      <c r="C24" s="111" t="str">
        <f>VLOOKUP(B24,'[1]LISTADO ATM'!$A$2:$B$816,2,0)</f>
        <v xml:space="preserve">ATM Oficina México </v>
      </c>
      <c r="D24" s="100" t="s">
        <v>2485</v>
      </c>
      <c r="E24" s="99">
        <v>335776985</v>
      </c>
    </row>
    <row r="25" spans="1:5" ht="18" x14ac:dyDescent="0.25">
      <c r="A25" s="111" t="str">
        <f>VLOOKUP(B25,'[1]LISTADO ATM'!$A$2:$C$817,3,0)</f>
        <v>DISTRITO NACIONAL</v>
      </c>
      <c r="B25" s="99">
        <v>425</v>
      </c>
      <c r="C25" s="111" t="str">
        <f>VLOOKUP(B25,'[1]LISTADO ATM'!$A$2:$B$816,2,0)</f>
        <v xml:space="preserve">ATM UNP Jumbo Luperón II </v>
      </c>
      <c r="D25" s="100" t="s">
        <v>2485</v>
      </c>
      <c r="E25" s="99">
        <v>335777003</v>
      </c>
    </row>
    <row r="26" spans="1:5" ht="18" x14ac:dyDescent="0.25">
      <c r="A26" s="111" t="str">
        <f>VLOOKUP(B26,'[1]LISTADO ATM'!$A$2:$C$817,3,0)</f>
        <v>NORTE</v>
      </c>
      <c r="B26" s="99">
        <v>747</v>
      </c>
      <c r="C26" s="111" t="str">
        <f>VLOOKUP(B26,'[1]LISTADO ATM'!$A$2:$B$816,2,0)</f>
        <v xml:space="preserve">ATM Club BR (Santiago) </v>
      </c>
      <c r="D26" s="100" t="s">
        <v>2485</v>
      </c>
      <c r="E26" s="99">
        <v>335777013</v>
      </c>
    </row>
    <row r="27" spans="1:5" ht="18" x14ac:dyDescent="0.25">
      <c r="A27" s="111" t="str">
        <f>VLOOKUP(B27,'[1]LISTADO ATM'!$A$2:$C$817,3,0)</f>
        <v>NORTE</v>
      </c>
      <c r="B27" s="99">
        <v>119</v>
      </c>
      <c r="C27" s="111" t="str">
        <f>VLOOKUP(B27,'[1]LISTADO ATM'!$A$2:$B$816,2,0)</f>
        <v>ATM Oficina La Barranquita</v>
      </c>
      <c r="D27" s="100" t="s">
        <v>2485</v>
      </c>
      <c r="E27" s="99">
        <v>335776989</v>
      </c>
    </row>
    <row r="28" spans="1:5" ht="18" x14ac:dyDescent="0.25">
      <c r="A28" s="111" t="str">
        <f>VLOOKUP(B28,'[1]LISTADO ATM'!$A$2:$C$817,3,0)</f>
        <v>DISTRITO NACIONAL</v>
      </c>
      <c r="B28" s="99">
        <v>165</v>
      </c>
      <c r="C28" s="111" t="str">
        <f>VLOOKUP(B28,'[1]LISTADO ATM'!$A$2:$B$816,2,0)</f>
        <v>ATM Autoservicio Megacentro</v>
      </c>
      <c r="D28" s="100" t="s">
        <v>2485</v>
      </c>
      <c r="E28" s="99">
        <v>335776976</v>
      </c>
    </row>
    <row r="29" spans="1:5" ht="18" x14ac:dyDescent="0.25">
      <c r="A29" s="111" t="str">
        <f>VLOOKUP(B29,'[1]LISTADO ATM'!$A$2:$C$817,3,0)</f>
        <v>DISTRITO NACIONAL</v>
      </c>
      <c r="B29" s="99">
        <v>325</v>
      </c>
      <c r="C29" s="111" t="str">
        <f>VLOOKUP(B29,'[1]LISTADO ATM'!$A$2:$B$816,2,0)</f>
        <v>ATM Casa Edwin</v>
      </c>
      <c r="D29" s="100" t="s">
        <v>2485</v>
      </c>
      <c r="E29" s="99">
        <v>335776990</v>
      </c>
    </row>
    <row r="30" spans="1:5" ht="18" x14ac:dyDescent="0.25">
      <c r="A30" s="111" t="e">
        <f>VLOOKUP(B30,'[1]LISTADO ATM'!$A$2:$C$817,3,0)</f>
        <v>#N/A</v>
      </c>
      <c r="B30" s="99">
        <v>497</v>
      </c>
      <c r="C30" s="111" t="e">
        <f>VLOOKUP(B30,'[1]LISTADO ATM'!$A$2:$B$816,2,0)</f>
        <v>#N/A</v>
      </c>
      <c r="D30" s="100" t="s">
        <v>2485</v>
      </c>
      <c r="E30" s="99">
        <v>335777005</v>
      </c>
    </row>
    <row r="31" spans="1:5" ht="18" x14ac:dyDescent="0.25">
      <c r="A31" s="111" t="e">
        <f>VLOOKUP(B31,'[1]LISTADO ATM'!$A$2:$C$817,3,0)</f>
        <v>#N/A</v>
      </c>
      <c r="B31" s="99">
        <v>345</v>
      </c>
      <c r="C31" s="111" t="s">
        <v>2504</v>
      </c>
      <c r="D31" s="100" t="s">
        <v>2485</v>
      </c>
      <c r="E31" s="99">
        <v>335776997</v>
      </c>
    </row>
    <row r="32" spans="1:5" ht="18" x14ac:dyDescent="0.25">
      <c r="A32" s="111" t="str">
        <f>VLOOKUP(B32,'[1]LISTADO ATM'!$A$2:$C$817,3,0)</f>
        <v>ESTE</v>
      </c>
      <c r="B32" s="99">
        <v>772</v>
      </c>
      <c r="C32" s="111" t="str">
        <f>VLOOKUP(B32,'[1]LISTADO ATM'!$A$2:$B$816,2,0)</f>
        <v xml:space="preserve">ATM UNP Yamasá </v>
      </c>
      <c r="D32" s="100" t="s">
        <v>2485</v>
      </c>
      <c r="E32" s="99">
        <v>335777016</v>
      </c>
    </row>
    <row r="33" spans="1:5" ht="18" x14ac:dyDescent="0.25">
      <c r="A33" s="111" t="str">
        <f>VLOOKUP(B33,'[1]LISTADO ATM'!$A$2:$C$817,3,0)</f>
        <v>NORTE</v>
      </c>
      <c r="B33" s="99">
        <v>383</v>
      </c>
      <c r="C33" s="111" t="str">
        <f>VLOOKUP(B33,'[1]LISTADO ATM'!$A$2:$B$816,2,0)</f>
        <v>ATM S/M Daniel (Dajabón)</v>
      </c>
      <c r="D33" s="100" t="s">
        <v>2485</v>
      </c>
      <c r="E33" s="99">
        <v>335777000</v>
      </c>
    </row>
    <row r="34" spans="1:5" ht="18" x14ac:dyDescent="0.25">
      <c r="A34" s="111" t="str">
        <f>VLOOKUP(B34,'[1]LISTADO ATM'!$A$2:$C$817,3,0)</f>
        <v>DISTRITO NACIONAL</v>
      </c>
      <c r="B34" s="99">
        <v>424</v>
      </c>
      <c r="C34" s="111" t="str">
        <f>VLOOKUP(B34,'[1]LISTADO ATM'!$A$2:$B$816,2,0)</f>
        <v xml:space="preserve">ATM UNP Jumbo Luperón I </v>
      </c>
      <c r="D34" s="100" t="s">
        <v>2485</v>
      </c>
      <c r="E34" s="99">
        <v>335777002</v>
      </c>
    </row>
    <row r="35" spans="1:5" ht="18" x14ac:dyDescent="0.25">
      <c r="A35" s="111" t="str">
        <f>VLOOKUP(B35,'[1]LISTADO ATM'!$A$2:$C$817,3,0)</f>
        <v>NORTE</v>
      </c>
      <c r="B35" s="99">
        <v>950</v>
      </c>
      <c r="C35" s="111" t="str">
        <f>VLOOKUP(B35,'[1]LISTADO ATM'!$A$2:$B$816,2,0)</f>
        <v xml:space="preserve">ATM Oficina Monterrico </v>
      </c>
      <c r="D35" s="100" t="s">
        <v>2485</v>
      </c>
      <c r="E35" s="99">
        <v>335777019</v>
      </c>
    </row>
    <row r="36" spans="1:5" ht="18" x14ac:dyDescent="0.25">
      <c r="A36" s="111" t="str">
        <f>VLOOKUP(B36,'[1]LISTADO ATM'!$A$2:$C$817,3,0)</f>
        <v>NORTE</v>
      </c>
      <c r="B36" s="99">
        <v>965</v>
      </c>
      <c r="C36" s="111" t="str">
        <f>VLOOKUP(B36,'[1]LISTADO ATM'!$A$2:$B$816,2,0)</f>
        <v xml:space="preserve">ATM S/M La Fuente FUN (Santiago) </v>
      </c>
      <c r="D36" s="100" t="s">
        <v>2485</v>
      </c>
      <c r="E36" s="99">
        <v>335777020</v>
      </c>
    </row>
    <row r="37" spans="1:5" ht="18" x14ac:dyDescent="0.25">
      <c r="A37" s="111" t="str">
        <f>VLOOKUP(B37,'[1]LISTADO ATM'!$A$2:$C$817,3,0)</f>
        <v>NORTE</v>
      </c>
      <c r="B37" s="99">
        <v>291</v>
      </c>
      <c r="C37" s="111" t="str">
        <f>VLOOKUP(B37,'[1]LISTADO ATM'!$A$2:$B$816,2,0)</f>
        <v xml:space="preserve">ATM S/M Jumbo Las Colinas </v>
      </c>
      <c r="D37" s="100" t="s">
        <v>2485</v>
      </c>
      <c r="E37" s="99">
        <v>335776996</v>
      </c>
    </row>
    <row r="38" spans="1:5" ht="18" x14ac:dyDescent="0.25">
      <c r="A38" s="111" t="str">
        <f>VLOOKUP(B38,'[1]LISTADO ATM'!$A$2:$C$817,3,0)</f>
        <v>NORTE</v>
      </c>
      <c r="B38" s="99">
        <v>463</v>
      </c>
      <c r="C38" s="111" t="str">
        <f>VLOOKUP(B38,'[1]LISTADO ATM'!$A$2:$B$816,2,0)</f>
        <v xml:space="preserve">ATM La Sirena El Embrujo </v>
      </c>
      <c r="D38" s="100" t="s">
        <v>2485</v>
      </c>
      <c r="E38" s="99">
        <v>335777004</v>
      </c>
    </row>
    <row r="39" spans="1:5" ht="18" x14ac:dyDescent="0.25">
      <c r="A39" s="111" t="str">
        <f>VLOOKUP(B39,'[1]LISTADO ATM'!$A$2:$C$817,3,0)</f>
        <v>NORTE</v>
      </c>
      <c r="B39" s="99">
        <v>633</v>
      </c>
      <c r="C39" s="111" t="str">
        <f>VLOOKUP(B39,'[1]LISTADO ATM'!$A$2:$B$816,2,0)</f>
        <v xml:space="preserve">ATM Autobanco Las Colinas </v>
      </c>
      <c r="D39" s="100" t="s">
        <v>2485</v>
      </c>
      <c r="E39" s="99">
        <v>335777009</v>
      </c>
    </row>
    <row r="40" spans="1:5" ht="18" x14ac:dyDescent="0.25">
      <c r="A40" s="111" t="str">
        <f>VLOOKUP(B40,'[1]LISTADO ATM'!$A$2:$C$817,3,0)</f>
        <v>DISTRITO NACIONAL</v>
      </c>
      <c r="B40" s="99">
        <v>407</v>
      </c>
      <c r="C40" s="111" t="str">
        <f>VLOOKUP(B40,'[1]LISTADO ATM'!$A$2:$B$816,2,0)</f>
        <v xml:space="preserve">ATM Multicentro La Sirena Villa Mella </v>
      </c>
      <c r="D40" s="100" t="s">
        <v>2485</v>
      </c>
      <c r="E40" s="99">
        <v>335777001</v>
      </c>
    </row>
    <row r="41" spans="1:5" ht="18" x14ac:dyDescent="0.25">
      <c r="A41" s="111" t="str">
        <f>VLOOKUP(B41,'[1]LISTADO ATM'!$A$2:$C$817,3,0)</f>
        <v>DISTRITO NACIONAL</v>
      </c>
      <c r="B41" s="99">
        <v>628</v>
      </c>
      <c r="C41" s="111" t="str">
        <f>VLOOKUP(B41,'[1]LISTADO ATM'!$A$2:$B$816,2,0)</f>
        <v xml:space="preserve">ATM Autobanco San Isidro </v>
      </c>
      <c r="D41" s="100" t="s">
        <v>2485</v>
      </c>
      <c r="E41" s="99">
        <v>335777008</v>
      </c>
    </row>
    <row r="42" spans="1:5" ht="18" x14ac:dyDescent="0.25">
      <c r="A42" s="111" t="str">
        <f>VLOOKUP(B42,'[1]LISTADO ATM'!$A$2:$C$817,3,0)</f>
        <v>NORTE</v>
      </c>
      <c r="B42" s="99">
        <v>136</v>
      </c>
      <c r="C42" s="111" t="str">
        <f>VLOOKUP(B42,'[1]LISTADO ATM'!$A$2:$B$816,2,0)</f>
        <v>ATM S/M Xtra (Santiago)</v>
      </c>
      <c r="D42" s="100" t="s">
        <v>2485</v>
      </c>
      <c r="E42" s="99">
        <v>335776991</v>
      </c>
    </row>
    <row r="43" spans="1:5" ht="18" x14ac:dyDescent="0.25">
      <c r="A43" s="111" t="str">
        <f>VLOOKUP(B43,'[1]LISTADO ATM'!$A$2:$C$817,3,0)</f>
        <v>NORTE</v>
      </c>
      <c r="B43" s="99">
        <v>599</v>
      </c>
      <c r="C43" s="111" t="str">
        <f>VLOOKUP(B43,'[1]LISTADO ATM'!$A$2:$B$816,2,0)</f>
        <v xml:space="preserve">ATM Oficina Plaza Internacional (Santiago) </v>
      </c>
      <c r="D43" s="100" t="s">
        <v>2485</v>
      </c>
      <c r="E43" s="99">
        <v>335777006</v>
      </c>
    </row>
    <row r="44" spans="1:5" ht="18" x14ac:dyDescent="0.25">
      <c r="A44" s="111" t="str">
        <f>VLOOKUP(B44,'[1]LISTADO ATM'!$A$2:$C$817,3,0)</f>
        <v>NORTE</v>
      </c>
      <c r="B44" s="99">
        <v>760</v>
      </c>
      <c r="C44" s="111" t="str">
        <f>VLOOKUP(B44,'[1]LISTADO ATM'!$A$2:$B$816,2,0)</f>
        <v xml:space="preserve">ATM UNP Cruce Guayacanes (Mao) </v>
      </c>
      <c r="D44" s="100" t="s">
        <v>2485</v>
      </c>
      <c r="E44" s="99">
        <v>335777014</v>
      </c>
    </row>
    <row r="45" spans="1:5" ht="18" x14ac:dyDescent="0.25">
      <c r="A45" s="111" t="str">
        <f>VLOOKUP(B45,'[1]LISTADO ATM'!$A$2:$C$817,3,0)</f>
        <v>DISTRITO NACIONAL</v>
      </c>
      <c r="B45" s="99">
        <v>883</v>
      </c>
      <c r="C45" s="111" t="str">
        <f>VLOOKUP(B45,'[1]LISTADO ATM'!$A$2:$B$816,2,0)</f>
        <v xml:space="preserve">ATM Oficina Filadelfia Plaza </v>
      </c>
      <c r="D45" s="100" t="s">
        <v>2485</v>
      </c>
      <c r="E45" s="99">
        <v>335777018</v>
      </c>
    </row>
    <row r="46" spans="1:5" ht="18" x14ac:dyDescent="0.25">
      <c r="A46" s="111" t="str">
        <f>VLOOKUP(B46,'[1]LISTADO ATM'!$A$2:$C$817,3,0)</f>
        <v>NORTE</v>
      </c>
      <c r="B46" s="99">
        <v>144</v>
      </c>
      <c r="C46" s="111" t="str">
        <f>VLOOKUP(B46,'[1]LISTADO ATM'!$A$2:$B$816,2,0)</f>
        <v xml:space="preserve">ATM Oficina Villa Altagracia </v>
      </c>
      <c r="D46" s="100" t="s">
        <v>2485</v>
      </c>
      <c r="E46" s="99">
        <v>335776992</v>
      </c>
    </row>
    <row r="47" spans="1:5" ht="18" x14ac:dyDescent="0.25">
      <c r="A47" s="111" t="str">
        <f>VLOOKUP(B47,'[1]LISTADO ATM'!$A$2:$C$817,3,0)</f>
        <v>NORTE</v>
      </c>
      <c r="B47" s="99">
        <v>687</v>
      </c>
      <c r="C47" s="111" t="str">
        <f>VLOOKUP(B47,'[1]LISTADO ATM'!$A$2:$B$816,2,0)</f>
        <v>ATM Oficina Monterrico II</v>
      </c>
      <c r="D47" s="100" t="s">
        <v>2485</v>
      </c>
      <c r="E47" s="99">
        <v>335777010</v>
      </c>
    </row>
    <row r="48" spans="1:5" ht="18" x14ac:dyDescent="0.25">
      <c r="A48" s="111" t="str">
        <f>VLOOKUP(B48,'[1]LISTADO ATM'!$A$2:$C$817,3,0)</f>
        <v>NORTE</v>
      </c>
      <c r="B48" s="99">
        <v>774</v>
      </c>
      <c r="C48" s="111" t="str">
        <f>VLOOKUP(B48,'[1]LISTADO ATM'!$A$2:$B$816,2,0)</f>
        <v xml:space="preserve">ATM Oficina Montecristi </v>
      </c>
      <c r="D48" s="100" t="s">
        <v>2485</v>
      </c>
      <c r="E48" s="99">
        <v>335776984</v>
      </c>
    </row>
    <row r="49" spans="1:5" ht="18" x14ac:dyDescent="0.25">
      <c r="A49" s="111" t="str">
        <f>VLOOKUP(B49,'[1]LISTADO ATM'!$A$2:$C$817,3,0)</f>
        <v>NORTE</v>
      </c>
      <c r="B49" s="99">
        <v>716</v>
      </c>
      <c r="C49" s="111" t="str">
        <f>VLOOKUP(B49,'[1]LISTADO ATM'!$A$2:$B$816,2,0)</f>
        <v xml:space="preserve">ATM Oficina Zona Franca (Santiago) </v>
      </c>
      <c r="D49" s="100" t="s">
        <v>2485</v>
      </c>
      <c r="E49" s="99">
        <v>335777631</v>
      </c>
    </row>
    <row r="50" spans="1:5" ht="18" x14ac:dyDescent="0.25">
      <c r="A50" s="111" t="str">
        <f>VLOOKUP(B50,'[1]LISTADO ATM'!$A$2:$C$817,3,0)</f>
        <v>NORTE</v>
      </c>
      <c r="B50" s="99">
        <v>649</v>
      </c>
      <c r="C50" s="111" t="str">
        <f>VLOOKUP(B50,'[1]LISTADO ATM'!$A$2:$B$816,2,0)</f>
        <v xml:space="preserve">ATM Oficina Galería 56 (San Francisco de Macorís) </v>
      </c>
      <c r="D50" s="100" t="s">
        <v>2485</v>
      </c>
      <c r="E50" s="99">
        <v>335777632</v>
      </c>
    </row>
    <row r="51" spans="1:5" ht="18" x14ac:dyDescent="0.25">
      <c r="A51" s="111" t="str">
        <f>VLOOKUP(B51,'[1]LISTADO ATM'!$A$2:$C$817,3,0)</f>
        <v>NORTE</v>
      </c>
      <c r="B51" s="99">
        <v>405</v>
      </c>
      <c r="C51" s="111" t="str">
        <f>VLOOKUP(B51,'[1]LISTADO ATM'!$A$2:$B$816,2,0)</f>
        <v xml:space="preserve">ATM UNP Loma de Cabrera </v>
      </c>
      <c r="D51" s="100" t="s">
        <v>2485</v>
      </c>
      <c r="E51" s="99">
        <v>335777640</v>
      </c>
    </row>
    <row r="52" spans="1:5" ht="18" x14ac:dyDescent="0.25">
      <c r="A52" s="111" t="str">
        <f>VLOOKUP(B52,'[1]LISTADO ATM'!$A$2:$C$817,3,0)</f>
        <v>SUR</v>
      </c>
      <c r="B52" s="99">
        <v>677</v>
      </c>
      <c r="C52" s="111" t="str">
        <f>VLOOKUP(B52,'[1]LISTADO ATM'!$A$2:$B$816,2,0)</f>
        <v>ATM PBG Villa Jaragua</v>
      </c>
      <c r="D52" s="100" t="s">
        <v>2485</v>
      </c>
      <c r="E52" s="99">
        <v>335777645</v>
      </c>
    </row>
    <row r="53" spans="1:5" ht="18" x14ac:dyDescent="0.25">
      <c r="A53" s="111" t="str">
        <f>VLOOKUP(B53,'[1]LISTADO ATM'!$A$2:$C$817,3,0)</f>
        <v>DISTRITO NACIONAL</v>
      </c>
      <c r="B53" s="99">
        <v>60</v>
      </c>
      <c r="C53" s="111" t="str">
        <f>VLOOKUP(B53,'[1]LISTADO ATM'!$A$2:$B$816,2,0)</f>
        <v xml:space="preserve">ATM Autobanco 27 de Febrero </v>
      </c>
      <c r="D53" s="100" t="s">
        <v>2485</v>
      </c>
      <c r="E53" s="99">
        <v>335777654</v>
      </c>
    </row>
    <row r="54" spans="1:5" ht="18" x14ac:dyDescent="0.25">
      <c r="A54" s="111" t="str">
        <f>VLOOKUP(B54,'[1]LISTADO ATM'!$A$2:$C$817,3,0)</f>
        <v>NORTE</v>
      </c>
      <c r="B54" s="99">
        <v>796</v>
      </c>
      <c r="C54" s="111" t="str">
        <f>VLOOKUP(B54,'[1]LISTADO ATM'!$A$2:$B$816,2,0)</f>
        <v xml:space="preserve">ATM Oficina Plaza Ventura (Nagua) </v>
      </c>
      <c r="D54" s="100" t="s">
        <v>2485</v>
      </c>
      <c r="E54" s="77">
        <v>335777029</v>
      </c>
    </row>
    <row r="55" spans="1:5" ht="18" x14ac:dyDescent="0.25">
      <c r="A55" s="111" t="str">
        <f>VLOOKUP(B55,'[1]LISTADO ATM'!$A$2:$C$817,3,0)</f>
        <v>DISTRITO NACIONAL</v>
      </c>
      <c r="B55" s="99">
        <v>21</v>
      </c>
      <c r="C55" s="111" t="str">
        <f>VLOOKUP(B55,'[1]LISTADO ATM'!$A$2:$B$816,2,0)</f>
        <v xml:space="preserve">ATM Oficina Mella </v>
      </c>
      <c r="D55" s="100" t="s">
        <v>2485</v>
      </c>
      <c r="E55" s="77">
        <v>335776893</v>
      </c>
    </row>
    <row r="56" spans="1:5" ht="18" x14ac:dyDescent="0.25">
      <c r="A56" s="111" t="str">
        <f>VLOOKUP(B56,'[1]LISTADO ATM'!$A$2:$C$817,3,0)</f>
        <v>ESTE</v>
      </c>
      <c r="B56" s="99">
        <v>386</v>
      </c>
      <c r="C56" s="111" t="str">
        <f>VLOOKUP(B56,'[1]LISTADO ATM'!$A$2:$B$816,2,0)</f>
        <v xml:space="preserve">ATM Plaza Verón II </v>
      </c>
      <c r="D56" s="100" t="s">
        <v>2485</v>
      </c>
      <c r="E56" s="77">
        <v>335776897</v>
      </c>
    </row>
    <row r="57" spans="1:5" ht="18" x14ac:dyDescent="0.25">
      <c r="A57" s="111" t="str">
        <f>VLOOKUP(B57,'[1]LISTADO ATM'!$A$2:$C$817,3,0)</f>
        <v>DISTRITO NACIONAL</v>
      </c>
      <c r="B57" s="99">
        <v>769</v>
      </c>
      <c r="C57" s="111" t="str">
        <f>VLOOKUP(B57,'[1]LISTADO ATM'!$A$2:$B$816,2,0)</f>
        <v>ATM UNP Pablo Mella Morales</v>
      </c>
      <c r="D57" s="100" t="s">
        <v>2485</v>
      </c>
      <c r="E57" s="77">
        <v>335776632</v>
      </c>
    </row>
    <row r="58" spans="1:5" ht="18" x14ac:dyDescent="0.25">
      <c r="A58" s="111" t="str">
        <f>VLOOKUP(B58,'[1]LISTADO ATM'!$A$2:$C$817,3,0)</f>
        <v>DISTRITO NACIONAL</v>
      </c>
      <c r="B58" s="99">
        <v>314</v>
      </c>
      <c r="C58" s="111" t="str">
        <f>VLOOKUP(B58,'[1]LISTADO ATM'!$A$2:$B$816,2,0)</f>
        <v xml:space="preserve">ATM UNP Cambita Garabito (San Cristóbal) </v>
      </c>
      <c r="D58" s="100" t="s">
        <v>2485</v>
      </c>
      <c r="E58" s="77">
        <v>335777024</v>
      </c>
    </row>
    <row r="59" spans="1:5" ht="18" x14ac:dyDescent="0.25">
      <c r="A59" s="111" t="str">
        <f>VLOOKUP(B59,'[1]LISTADO ATM'!$A$2:$C$817,3,0)</f>
        <v>DISTRITO NACIONAL</v>
      </c>
      <c r="B59" s="99">
        <v>911</v>
      </c>
      <c r="C59" s="111" t="str">
        <f>VLOOKUP(B59,'[1]LISTADO ATM'!$A$2:$B$816,2,0)</f>
        <v xml:space="preserve">ATM Oficina Venezuela II </v>
      </c>
      <c r="D59" s="100" t="s">
        <v>2485</v>
      </c>
      <c r="E59" s="77">
        <v>335777031</v>
      </c>
    </row>
    <row r="60" spans="1:5" ht="18" x14ac:dyDescent="0.25">
      <c r="A60" s="111" t="str">
        <f>VLOOKUP(B60,'[1]LISTADO ATM'!$A$2:$C$817,3,0)</f>
        <v>ESTE</v>
      </c>
      <c r="B60" s="99">
        <v>111</v>
      </c>
      <c r="C60" s="111" t="str">
        <f>VLOOKUP(B60,'[1]LISTADO ATM'!$A$2:$B$816,2,0)</f>
        <v xml:space="preserve">ATM Oficina San Pedro </v>
      </c>
      <c r="D60" s="100" t="s">
        <v>2485</v>
      </c>
      <c r="E60" s="77">
        <v>335776988</v>
      </c>
    </row>
    <row r="61" spans="1:5" ht="18" x14ac:dyDescent="0.25">
      <c r="A61" s="111" t="str">
        <f>VLOOKUP(B61,'[1]LISTADO ATM'!$A$2:$C$817,3,0)</f>
        <v>DISTRITO NACIONAL</v>
      </c>
      <c r="B61" s="99">
        <v>267</v>
      </c>
      <c r="C61" s="111" t="str">
        <f>VLOOKUP(B61,'[1]LISTADO ATM'!$A$2:$B$816,2,0)</f>
        <v xml:space="preserve">ATM Centro de Caja México </v>
      </c>
      <c r="D61" s="100" t="s">
        <v>2485</v>
      </c>
      <c r="E61" s="77">
        <v>335777023</v>
      </c>
    </row>
    <row r="62" spans="1:5" ht="18" x14ac:dyDescent="0.25">
      <c r="A62" s="111" t="str">
        <f>VLOOKUP(B62,'[1]LISTADO ATM'!$A$2:$C$817,3,0)</f>
        <v>NORTE</v>
      </c>
      <c r="B62" s="99">
        <v>886</v>
      </c>
      <c r="C62" s="111" t="str">
        <f>VLOOKUP(B62,'[1]LISTADO ATM'!$A$2:$B$816,2,0)</f>
        <v xml:space="preserve">ATM Oficina Guayubín </v>
      </c>
      <c r="D62" s="100" t="s">
        <v>2485</v>
      </c>
      <c r="E62" s="77">
        <v>335777030</v>
      </c>
    </row>
    <row r="63" spans="1:5" ht="18" x14ac:dyDescent="0.25">
      <c r="A63" s="111" t="str">
        <f>VLOOKUP(B63,'[1]LISTADO ATM'!$A$2:$C$817,3,0)</f>
        <v>NORTE</v>
      </c>
      <c r="B63" s="99">
        <v>315</v>
      </c>
      <c r="C63" s="111" t="str">
        <f>VLOOKUP(B63,'[1]LISTADO ATM'!$A$2:$B$816,2,0)</f>
        <v xml:space="preserve">ATM Oficina Estrella Sadalá </v>
      </c>
      <c r="D63" s="100" t="s">
        <v>2485</v>
      </c>
      <c r="E63" s="77">
        <v>335777025</v>
      </c>
    </row>
    <row r="64" spans="1:5" ht="18" x14ac:dyDescent="0.25">
      <c r="A64" s="111" t="str">
        <f>VLOOKUP(B64,'[1]LISTADO ATM'!$A$2:$C$817,3,0)</f>
        <v>DISTRITO NACIONAL</v>
      </c>
      <c r="B64" s="99">
        <v>567</v>
      </c>
      <c r="C64" s="111" t="str">
        <f>VLOOKUP(B64,'[1]LISTADO ATM'!$A$2:$B$816,2,0)</f>
        <v xml:space="preserve">ATM Oficina Máximo Gómez </v>
      </c>
      <c r="D64" s="100" t="s">
        <v>2485</v>
      </c>
      <c r="E64" s="77">
        <v>335777026</v>
      </c>
    </row>
    <row r="65" spans="1:5" ht="18" x14ac:dyDescent="0.25">
      <c r="A65" s="111" t="str">
        <f>VLOOKUP(B65,'[1]LISTADO ATM'!$A$2:$C$817,3,0)</f>
        <v>DISTRITO NACIONAL</v>
      </c>
      <c r="B65" s="99">
        <v>194</v>
      </c>
      <c r="C65" s="111" t="str">
        <f>VLOOKUP(B65,'[1]LISTADO ATM'!$A$2:$B$816,2,0)</f>
        <v xml:space="preserve">ATM UNP Pantoja </v>
      </c>
      <c r="D65" s="100" t="s">
        <v>2485</v>
      </c>
      <c r="E65" s="77">
        <v>335777022</v>
      </c>
    </row>
    <row r="66" spans="1:5" ht="18.75" thickBot="1" x14ac:dyDescent="0.3">
      <c r="A66" s="111" t="str">
        <f>VLOOKUP(B66,'[1]LISTADO ATM'!$A$2:$C$817,3,0)</f>
        <v>NORTE</v>
      </c>
      <c r="B66" s="99">
        <v>864</v>
      </c>
      <c r="C66" s="111" t="str">
        <f>VLOOKUP(B66,'[1]LISTADO ATM'!$A$2:$B$816,2,0)</f>
        <v xml:space="preserve">ATM Palmares Mall (San Francisco) </v>
      </c>
      <c r="D66" s="100" t="s">
        <v>2485</v>
      </c>
      <c r="E66" s="77">
        <v>335777657</v>
      </c>
    </row>
    <row r="67" spans="1:5" ht="18.75" thickBot="1" x14ac:dyDescent="0.3">
      <c r="A67" s="95" t="s">
        <v>2428</v>
      </c>
      <c r="B67" s="125">
        <f>COUNT(B10:B66)</f>
        <v>57</v>
      </c>
      <c r="C67" s="144"/>
      <c r="D67" s="145"/>
      <c r="E67" s="146"/>
    </row>
    <row r="68" spans="1:5" ht="15.75" thickBot="1" x14ac:dyDescent="0.3">
      <c r="B68" s="107"/>
      <c r="E68" s="107"/>
    </row>
    <row r="69" spans="1:5" ht="18.75" thickBot="1" x14ac:dyDescent="0.3">
      <c r="A69" s="141" t="s">
        <v>2430</v>
      </c>
      <c r="B69" s="142"/>
      <c r="C69" s="142"/>
      <c r="D69" s="142"/>
      <c r="E69" s="143"/>
    </row>
    <row r="70" spans="1:5" ht="18" x14ac:dyDescent="0.25">
      <c r="A70" s="91" t="s">
        <v>15</v>
      </c>
      <c r="B70" s="92" t="s">
        <v>2426</v>
      </c>
      <c r="C70" s="92" t="s">
        <v>46</v>
      </c>
      <c r="D70" s="92" t="s">
        <v>2433</v>
      </c>
      <c r="E70" s="92" t="s">
        <v>2427</v>
      </c>
    </row>
    <row r="71" spans="1:5" ht="18" x14ac:dyDescent="0.25">
      <c r="A71" s="99" t="str">
        <f>VLOOKUP(B71,'[1]LISTADO ATM'!$A$2:$C$817,3,0)</f>
        <v>ESTE</v>
      </c>
      <c r="B71" s="99">
        <v>353</v>
      </c>
      <c r="C71" s="111" t="str">
        <f>VLOOKUP(B71,'[1]LISTADO ATM'!$A$2:$B$816,2,0)</f>
        <v xml:space="preserve">ATM Estación Boulevard Juan Dolio </v>
      </c>
      <c r="D71" s="112" t="s">
        <v>2455</v>
      </c>
      <c r="E71" s="99">
        <v>335778143</v>
      </c>
    </row>
    <row r="72" spans="1:5" ht="18" x14ac:dyDescent="0.25">
      <c r="A72" s="99" t="str">
        <f>VLOOKUP(B72,'[1]LISTADO ATM'!$A$2:$C$817,3,0)</f>
        <v>DISTRITO NACIONAL</v>
      </c>
      <c r="B72" s="99">
        <v>554</v>
      </c>
      <c r="C72" s="111" t="str">
        <f>VLOOKUP(B72,'[1]LISTADO ATM'!$A$2:$B$816,2,0)</f>
        <v xml:space="preserve">ATM Oficina Isabel La Católica I </v>
      </c>
      <c r="D72" s="112" t="s">
        <v>2455</v>
      </c>
      <c r="E72" s="99">
        <v>335776679</v>
      </c>
    </row>
    <row r="73" spans="1:5" ht="18" x14ac:dyDescent="0.25">
      <c r="A73" s="99" t="str">
        <f>VLOOKUP(B73,'[1]LISTADO ATM'!$A$2:$C$817,3,0)</f>
        <v>NORTE</v>
      </c>
      <c r="B73" s="99">
        <v>903</v>
      </c>
      <c r="C73" s="111" t="str">
        <f>VLOOKUP(B73,'[1]LISTADO ATM'!$A$2:$B$816,2,0)</f>
        <v xml:space="preserve">ATM Oficina La Vega Real I </v>
      </c>
      <c r="D73" s="112" t="s">
        <v>2455</v>
      </c>
      <c r="E73" s="99">
        <v>335778147</v>
      </c>
    </row>
    <row r="74" spans="1:5" ht="18" x14ac:dyDescent="0.25">
      <c r="A74" s="99" t="str">
        <f>VLOOKUP(B74,'[1]LISTADO ATM'!$A$2:$C$817,3,0)</f>
        <v>DISTRITO NACIONAL</v>
      </c>
      <c r="B74" s="99">
        <v>989</v>
      </c>
      <c r="C74" s="111" t="str">
        <f>VLOOKUP(B74,'[1]LISTADO ATM'!$A$2:$B$816,2,0)</f>
        <v xml:space="preserve">ATM Ministerio de Deportes </v>
      </c>
      <c r="D74" s="112" t="s">
        <v>2455</v>
      </c>
      <c r="E74" s="99">
        <v>335778149</v>
      </c>
    </row>
    <row r="75" spans="1:5" ht="18.75" customHeight="1" x14ac:dyDescent="0.25">
      <c r="A75" s="99" t="str">
        <f>VLOOKUP(B75,'[1]LISTADO ATM'!$A$2:$C$817,3,0)</f>
        <v>NORTE</v>
      </c>
      <c r="B75" s="99">
        <v>638</v>
      </c>
      <c r="C75" s="111" t="str">
        <f>VLOOKUP(B75,'[1]LISTADO ATM'!$A$2:$B$816,2,0)</f>
        <v xml:space="preserve">ATM S/M Yoma </v>
      </c>
      <c r="D75" s="112" t="s">
        <v>2455</v>
      </c>
      <c r="E75" s="99">
        <v>335778154</v>
      </c>
    </row>
    <row r="76" spans="1:5" ht="18" x14ac:dyDescent="0.25">
      <c r="A76" s="99" t="str">
        <f>VLOOKUP(B76,'[1]LISTADO ATM'!$A$2:$C$817,3,0)</f>
        <v>NORTE</v>
      </c>
      <c r="B76" s="99">
        <v>775</v>
      </c>
      <c r="C76" s="111" t="str">
        <f>VLOOKUP(B76,'[1]LISTADO ATM'!$A$2:$B$816,2,0)</f>
        <v xml:space="preserve">ATM S/M Lilo (Montecristi) </v>
      </c>
      <c r="D76" s="112" t="s">
        <v>2455</v>
      </c>
      <c r="E76" s="99">
        <v>335776892</v>
      </c>
    </row>
    <row r="77" spans="1:5" ht="18" x14ac:dyDescent="0.25">
      <c r="A77" s="99" t="str">
        <f>VLOOKUP(B77,'[1]LISTADO ATM'!$A$2:$C$817,3,0)</f>
        <v>DISTRITO NACIONAL</v>
      </c>
      <c r="B77" s="99">
        <v>743</v>
      </c>
      <c r="C77" s="111" t="str">
        <f>VLOOKUP(B77,'[1]LISTADO ATM'!$A$2:$B$816,2,0)</f>
        <v xml:space="preserve">ATM Oficina Los Frailes </v>
      </c>
      <c r="D77" s="112" t="s">
        <v>2455</v>
      </c>
      <c r="E77" s="99">
        <v>335776953</v>
      </c>
    </row>
    <row r="78" spans="1:5" ht="18" x14ac:dyDescent="0.25">
      <c r="A78" s="99" t="str">
        <f>VLOOKUP(B78,'[1]LISTADO ATM'!$A$2:$C$817,3,0)</f>
        <v>DISTRITO NACIONAL</v>
      </c>
      <c r="B78" s="99">
        <v>717</v>
      </c>
      <c r="C78" s="111" t="str">
        <f>VLOOKUP(B78,'[1]LISTADO ATM'!$A$2:$B$816,2,0)</f>
        <v xml:space="preserve">ATM Oficina Los Alcarrizos </v>
      </c>
      <c r="D78" s="112" t="s">
        <v>2455</v>
      </c>
      <c r="E78" s="99">
        <v>335777011</v>
      </c>
    </row>
    <row r="79" spans="1:5" ht="18" x14ac:dyDescent="0.25">
      <c r="A79" s="99" t="str">
        <f>VLOOKUP(B79,'[1]LISTADO ATM'!$A$2:$C$817,3,0)</f>
        <v>SUR</v>
      </c>
      <c r="B79" s="99">
        <v>881</v>
      </c>
      <c r="C79" s="111" t="str">
        <f>VLOOKUP(B79,'[1]LISTADO ATM'!$A$2:$B$816,2,0)</f>
        <v xml:space="preserve">ATM UNP Yaguate (San Cristóbal) </v>
      </c>
      <c r="D79" s="112" t="s">
        <v>2455</v>
      </c>
      <c r="E79" s="99">
        <v>335777017</v>
      </c>
    </row>
    <row r="80" spans="1:5" ht="18" x14ac:dyDescent="0.25">
      <c r="A80" s="99" t="str">
        <f>VLOOKUP(B80,'[1]LISTADO ATM'!$A$2:$C$817,3,0)</f>
        <v>DISTRITO NACIONAL</v>
      </c>
      <c r="B80" s="99">
        <v>85</v>
      </c>
      <c r="C80" s="111" t="str">
        <f>VLOOKUP(B80,'[1]LISTADO ATM'!$A$2:$B$816,2,0)</f>
        <v xml:space="preserve">ATM Oficina San Isidro (Fuerza Aérea) </v>
      </c>
      <c r="D80" s="112" t="s">
        <v>2455</v>
      </c>
      <c r="E80" s="99">
        <v>335776986</v>
      </c>
    </row>
    <row r="81" spans="1:5" ht="18" x14ac:dyDescent="0.25">
      <c r="A81" s="99" t="str">
        <f>VLOOKUP(B81,'[1]LISTADO ATM'!$A$2:$C$817,3,0)</f>
        <v>NORTE</v>
      </c>
      <c r="B81" s="99">
        <v>88</v>
      </c>
      <c r="C81" s="111" t="str">
        <f>VLOOKUP(B81,'[1]LISTADO ATM'!$A$2:$B$816,2,0)</f>
        <v xml:space="preserve">ATM S/M La Fuente (Santiago) </v>
      </c>
      <c r="D81" s="112" t="s">
        <v>2455</v>
      </c>
      <c r="E81" s="99">
        <v>335776987</v>
      </c>
    </row>
    <row r="82" spans="1:5" ht="18" x14ac:dyDescent="0.25">
      <c r="A82" s="99" t="str">
        <f>VLOOKUP(B82,'[1]LISTADO ATM'!$A$2:$C$817,3,0)</f>
        <v>DISTRITO NACIONAL</v>
      </c>
      <c r="B82" s="99">
        <v>813</v>
      </c>
      <c r="C82" s="111" t="str">
        <f>VLOOKUP(B82,'[1]LISTADO ATM'!$A$2:$B$816,2,0)</f>
        <v>ATM Occidental Mall</v>
      </c>
      <c r="D82" s="112" t="s">
        <v>2455</v>
      </c>
      <c r="E82" s="99">
        <v>335776982</v>
      </c>
    </row>
    <row r="83" spans="1:5" ht="18" x14ac:dyDescent="0.25">
      <c r="A83" s="99" t="str">
        <f>VLOOKUP(B83,'[1]LISTADO ATM'!$A$2:$C$817,3,0)</f>
        <v>DISTRITO NACIONAL</v>
      </c>
      <c r="B83" s="99">
        <v>721</v>
      </c>
      <c r="C83" s="111" t="str">
        <f>VLOOKUP(B83,'[1]LISTADO ATM'!$A$2:$B$816,2,0)</f>
        <v xml:space="preserve">ATM Oficina Charles de Gaulle II </v>
      </c>
      <c r="D83" s="112" t="s">
        <v>2455</v>
      </c>
      <c r="E83" s="99">
        <v>335777012</v>
      </c>
    </row>
    <row r="84" spans="1:5" ht="18" x14ac:dyDescent="0.25">
      <c r="A84" s="99" t="str">
        <f>VLOOKUP(B84,'[1]LISTADO ATM'!$A$2:$C$817,3,0)</f>
        <v>SUR</v>
      </c>
      <c r="B84" s="99">
        <v>767</v>
      </c>
      <c r="C84" s="111" t="str">
        <f>VLOOKUP(B84,'[1]LISTADO ATM'!$A$2:$B$816,2,0)</f>
        <v xml:space="preserve">ATM S/M Diverso (Azua) </v>
      </c>
      <c r="D84" s="112" t="s">
        <v>2455</v>
      </c>
      <c r="E84" s="99">
        <v>335777015</v>
      </c>
    </row>
    <row r="85" spans="1:5" ht="18" x14ac:dyDescent="0.25">
      <c r="A85" s="99" t="str">
        <f>VLOOKUP(B85,'[1]LISTADO ATM'!$A$2:$C$817,3,0)</f>
        <v>DISTRITO NACIONAL</v>
      </c>
      <c r="B85" s="99">
        <v>183</v>
      </c>
      <c r="C85" s="111" t="str">
        <f>VLOOKUP(B85,'[1]LISTADO ATM'!$A$2:$B$816,2,0)</f>
        <v>ATM Estación Nativa Km. 22 Aut. Duarte.</v>
      </c>
      <c r="D85" s="112" t="s">
        <v>2455</v>
      </c>
      <c r="E85" s="99">
        <v>335776993</v>
      </c>
    </row>
    <row r="86" spans="1:5" ht="18" x14ac:dyDescent="0.25">
      <c r="A86" s="99" t="str">
        <f>VLOOKUP(B86,'[1]LISTADO ATM'!$A$2:$C$817,3,0)</f>
        <v>DISTRITO NACIONAL</v>
      </c>
      <c r="B86" s="99">
        <v>347</v>
      </c>
      <c r="C86" s="111" t="str">
        <f>VLOOKUP(B86,'[1]LISTADO ATM'!$A$2:$B$816,2,0)</f>
        <v>ATM Patio de Colombia</v>
      </c>
      <c r="D86" s="112" t="s">
        <v>2455</v>
      </c>
      <c r="E86" s="99">
        <v>335776998</v>
      </c>
    </row>
    <row r="87" spans="1:5" ht="18.75" customHeight="1" x14ac:dyDescent="0.25">
      <c r="A87" s="99" t="str">
        <f>VLOOKUP(B87,'[1]LISTADO ATM'!$A$2:$C$817,3,0)</f>
        <v>NORTE</v>
      </c>
      <c r="B87" s="99">
        <v>837</v>
      </c>
      <c r="C87" s="111" t="str">
        <f>VLOOKUP(B87,'[1]LISTADO ATM'!$A$2:$B$816,2,0)</f>
        <v>ATM Estación Next Canabacoa</v>
      </c>
      <c r="D87" s="112" t="s">
        <v>2455</v>
      </c>
      <c r="E87" s="99">
        <v>335776959</v>
      </c>
    </row>
    <row r="88" spans="1:5" ht="18" x14ac:dyDescent="0.25">
      <c r="A88" s="99" t="str">
        <f>VLOOKUP(B88,'[1]LISTADO ATM'!$A$2:$C$817,3,0)</f>
        <v>DISTRITO NACIONAL</v>
      </c>
      <c r="B88" s="99">
        <v>231</v>
      </c>
      <c r="C88" s="111" t="str">
        <f>VLOOKUP(B88,'[1]LISTADO ATM'!$A$2:$B$816,2,0)</f>
        <v xml:space="preserve">ATM Oficina Zona Oriental </v>
      </c>
      <c r="D88" s="112" t="s">
        <v>2455</v>
      </c>
      <c r="E88" s="99">
        <v>335776994</v>
      </c>
    </row>
    <row r="89" spans="1:5" ht="18" x14ac:dyDescent="0.25">
      <c r="A89" s="99" t="str">
        <f>VLOOKUP(B89,'[1]LISTADO ATM'!$A$2:$C$817,3,0)</f>
        <v>DISTRITO NACIONAL</v>
      </c>
      <c r="B89" s="163">
        <v>983</v>
      </c>
      <c r="C89" s="111" t="str">
        <f>VLOOKUP(B89,'[1]LISTADO ATM'!$A$2:$B$816,2,0)</f>
        <v xml:space="preserve">ATM Bravo República de Colombia </v>
      </c>
      <c r="D89" s="112" t="s">
        <v>2455</v>
      </c>
      <c r="E89" s="99">
        <v>335777649</v>
      </c>
    </row>
    <row r="90" spans="1:5" ht="18.75" thickBot="1" x14ac:dyDescent="0.3">
      <c r="A90" s="99" t="str">
        <f>VLOOKUP(B90,'[1]LISTADO ATM'!$A$2:$C$817,3,0)</f>
        <v>DISTRITO NACIONAL</v>
      </c>
      <c r="B90" s="163">
        <v>706</v>
      </c>
      <c r="C90" s="111" t="str">
        <f>VLOOKUP(B90,'[1]LISTADO ATM'!$A$2:$B$816,2,0)</f>
        <v xml:space="preserve">ATM S/M Pristine </v>
      </c>
      <c r="D90" s="112" t="s">
        <v>2455</v>
      </c>
      <c r="E90" s="99">
        <v>335775885</v>
      </c>
    </row>
    <row r="91" spans="1:5" ht="18.75" thickBot="1" x14ac:dyDescent="0.3">
      <c r="A91" s="113" t="s">
        <v>2428</v>
      </c>
      <c r="B91" s="125">
        <f>COUNT(B71:B90)</f>
        <v>20</v>
      </c>
      <c r="C91" s="114"/>
      <c r="D91" s="114"/>
      <c r="E91" s="114"/>
    </row>
    <row r="92" spans="1:5" ht="15.75" thickBot="1" x14ac:dyDescent="0.3">
      <c r="B92" s="107"/>
      <c r="E92" s="107"/>
    </row>
    <row r="93" spans="1:5" ht="18.75" thickBot="1" x14ac:dyDescent="0.3">
      <c r="A93" s="141" t="s">
        <v>2431</v>
      </c>
      <c r="B93" s="142"/>
      <c r="C93" s="142"/>
      <c r="D93" s="142"/>
      <c r="E93" s="143"/>
    </row>
    <row r="94" spans="1:5" ht="18" x14ac:dyDescent="0.25">
      <c r="A94" s="91" t="s">
        <v>15</v>
      </c>
      <c r="B94" s="92" t="s">
        <v>2426</v>
      </c>
      <c r="C94" s="92" t="s">
        <v>46</v>
      </c>
      <c r="D94" s="92" t="s">
        <v>2433</v>
      </c>
      <c r="E94" s="92" t="s">
        <v>2427</v>
      </c>
    </row>
    <row r="95" spans="1:5" ht="18" x14ac:dyDescent="0.25">
      <c r="A95" s="111" t="str">
        <f>VLOOKUP(B95,'[1]LISTADO ATM'!$A$2:$C$817,3,0)</f>
        <v>DISTRITO NACIONAL</v>
      </c>
      <c r="B95" s="99">
        <v>527</v>
      </c>
      <c r="C95" s="111" t="str">
        <f>VLOOKUP(B95,'[1]LISTADO ATM'!$A$2:$B$816,2,0)</f>
        <v>ATM Oficina Zona Oriental II</v>
      </c>
      <c r="D95" s="111" t="s">
        <v>2459</v>
      </c>
      <c r="E95" s="77">
        <v>335776644</v>
      </c>
    </row>
    <row r="96" spans="1:5" ht="18" x14ac:dyDescent="0.25">
      <c r="A96" s="111" t="str">
        <f>VLOOKUP(B96,'[1]LISTADO ATM'!$A$2:$C$817,3,0)</f>
        <v>DISTRITO NACIONAL</v>
      </c>
      <c r="B96" s="99">
        <v>993</v>
      </c>
      <c r="C96" s="111" t="str">
        <f>VLOOKUP(B96,'[1]LISTADO ATM'!$A$2:$B$816,2,0)</f>
        <v xml:space="preserve">ATM Centro Medico Integral II </v>
      </c>
      <c r="D96" s="111" t="s">
        <v>2459</v>
      </c>
      <c r="E96" s="77">
        <v>335777032</v>
      </c>
    </row>
    <row r="97" spans="1:5" ht="18" x14ac:dyDescent="0.25">
      <c r="A97" s="111" t="str">
        <f>VLOOKUP(B97,'[1]LISTADO ATM'!$A$2:$C$817,3,0)</f>
        <v>DISTRITO NACIONAL</v>
      </c>
      <c r="B97" s="99">
        <v>713</v>
      </c>
      <c r="C97" s="111" t="str">
        <f>VLOOKUP(B97,'[1]LISTADO ATM'!$A$2:$B$816,2,0)</f>
        <v xml:space="preserve">ATM Oficina Las Américas </v>
      </c>
      <c r="D97" s="111" t="s">
        <v>2459</v>
      </c>
      <c r="E97" s="77">
        <v>335777027</v>
      </c>
    </row>
    <row r="98" spans="1:5" ht="18" x14ac:dyDescent="0.25">
      <c r="A98" s="111" t="str">
        <f>VLOOKUP(B98,'[1]LISTADO ATM'!$A$2:$C$817,3,0)</f>
        <v>DISTRITO NACIONAL</v>
      </c>
      <c r="B98" s="99">
        <v>152</v>
      </c>
      <c r="C98" s="111" t="str">
        <f>VLOOKUP(B98,'[1]LISTADO ATM'!$A$2:$B$816,2,0)</f>
        <v xml:space="preserve">ATM Kiosco Megacentro II </v>
      </c>
      <c r="D98" s="111" t="s">
        <v>2459</v>
      </c>
      <c r="E98" s="77">
        <v>335777021</v>
      </c>
    </row>
    <row r="99" spans="1:5" ht="18" x14ac:dyDescent="0.25">
      <c r="A99" s="111" t="str">
        <f>VLOOKUP(B99,'[1]LISTADO ATM'!$A$2:$C$817,3,0)</f>
        <v>DISTRITO NACIONAL</v>
      </c>
      <c r="B99" s="99">
        <v>734</v>
      </c>
      <c r="C99" s="111" t="str">
        <f>VLOOKUP(B99,'[1]LISTADO ATM'!$A$2:$B$816,2,0)</f>
        <v xml:space="preserve">ATM Oficina Independencia I </v>
      </c>
      <c r="D99" s="111" t="s">
        <v>2459</v>
      </c>
      <c r="E99" s="77">
        <v>335777028</v>
      </c>
    </row>
    <row r="100" spans="1:5" ht="18" x14ac:dyDescent="0.25">
      <c r="A100" s="111" t="str">
        <f>VLOOKUP(B100,'[1]LISTADO ATM'!$A$2:$C$817,3,0)</f>
        <v>DISTRITO NACIONAL</v>
      </c>
      <c r="B100" s="99">
        <v>409</v>
      </c>
      <c r="C100" s="111" t="str">
        <f>VLOOKUP(B100,'[1]LISTADO ATM'!$A$2:$B$816,2,0)</f>
        <v xml:space="preserve">ATM Oficina Las Palmas de Herrera I </v>
      </c>
      <c r="D100" s="111" t="s">
        <v>2459</v>
      </c>
      <c r="E100" s="77">
        <v>335776978</v>
      </c>
    </row>
    <row r="101" spans="1:5" ht="18.75" customHeight="1" x14ac:dyDescent="0.25">
      <c r="A101" s="111" t="str">
        <f>VLOOKUP(B101,'[1]LISTADO ATM'!$A$2:$C$817,3,0)</f>
        <v>SUR</v>
      </c>
      <c r="B101" s="99">
        <v>135</v>
      </c>
      <c r="C101" s="111" t="str">
        <f>VLOOKUP(B101,'[1]LISTADO ATM'!$A$2:$B$816,2,0)</f>
        <v xml:space="preserve">ATM Oficina Las Dunas Baní </v>
      </c>
      <c r="D101" s="111" t="s">
        <v>2459</v>
      </c>
      <c r="E101" s="77">
        <v>335777659</v>
      </c>
    </row>
    <row r="102" spans="1:5" ht="18" x14ac:dyDescent="0.25">
      <c r="A102" s="111" t="str">
        <f>VLOOKUP(B102,'[1]LISTADO ATM'!$A$2:$C$817,3,0)</f>
        <v>DISTRITO NACIONAL</v>
      </c>
      <c r="B102" s="99">
        <v>541</v>
      </c>
      <c r="C102" s="111" t="str">
        <f>VLOOKUP(B102,'[1]LISTADO ATM'!$A$2:$B$816,2,0)</f>
        <v xml:space="preserve">ATM Oficina Sambil II </v>
      </c>
      <c r="D102" s="111" t="s">
        <v>2459</v>
      </c>
      <c r="E102" s="77">
        <v>335777674</v>
      </c>
    </row>
    <row r="103" spans="1:5" ht="18" x14ac:dyDescent="0.25">
      <c r="A103" s="111" t="str">
        <f>VLOOKUP(B103,'[1]LISTADO ATM'!$A$2:$C$817,3,0)</f>
        <v>NORTE</v>
      </c>
      <c r="B103" s="99">
        <v>754</v>
      </c>
      <c r="C103" s="111" t="str">
        <f>VLOOKUP(B103,'[1]LISTADO ATM'!$A$2:$B$816,2,0)</f>
        <v xml:space="preserve">ATM Autobanco Oficina Licey al Medio </v>
      </c>
      <c r="D103" s="111" t="s">
        <v>2459</v>
      </c>
      <c r="E103" s="77">
        <v>335777682</v>
      </c>
    </row>
    <row r="104" spans="1:5" ht="18.75" customHeight="1" x14ac:dyDescent="0.25">
      <c r="A104" s="111" t="str">
        <f>VLOOKUP(B104,'[1]LISTADO ATM'!$A$2:$C$817,3,0)</f>
        <v>NORTE</v>
      </c>
      <c r="B104" s="99">
        <v>853</v>
      </c>
      <c r="C104" s="111" t="str">
        <f>VLOOKUP(B104,'[1]LISTADO ATM'!$A$2:$B$816,2,0)</f>
        <v xml:space="preserve">ATM Inversiones JF Group (Shell Canabacoa) </v>
      </c>
      <c r="D104" s="111" t="s">
        <v>2459</v>
      </c>
      <c r="E104" s="77">
        <v>335777686</v>
      </c>
    </row>
    <row r="105" spans="1:5" ht="18.75" thickBot="1" x14ac:dyDescent="0.3">
      <c r="A105" s="95" t="s">
        <v>2428</v>
      </c>
      <c r="B105" s="116">
        <f>COUNT(B95:B104)</f>
        <v>10</v>
      </c>
      <c r="C105" s="114"/>
      <c r="D105" s="93"/>
      <c r="E105" s="94"/>
    </row>
    <row r="106" spans="1:5" ht="15.75" thickBot="1" x14ac:dyDescent="0.3">
      <c r="B106" s="107"/>
      <c r="E106" s="107"/>
    </row>
    <row r="107" spans="1:5" ht="18.75" thickBot="1" x14ac:dyDescent="0.3">
      <c r="A107" s="147" t="s">
        <v>2429</v>
      </c>
      <c r="B107" s="148"/>
      <c r="E107" s="107"/>
    </row>
    <row r="108" spans="1:5" ht="18.75" thickBot="1" x14ac:dyDescent="0.3">
      <c r="A108" s="149">
        <f>+B91+B105</f>
        <v>30</v>
      </c>
      <c r="B108" s="150"/>
      <c r="E108" s="107"/>
    </row>
    <row r="109" spans="1:5" ht="15.75" thickBot="1" x14ac:dyDescent="0.3">
      <c r="B109" s="107"/>
      <c r="E109" s="107"/>
    </row>
    <row r="110" spans="1:5" ht="18.75" thickBot="1" x14ac:dyDescent="0.3">
      <c r="A110" s="141" t="s">
        <v>2432</v>
      </c>
      <c r="B110" s="142"/>
      <c r="C110" s="142"/>
      <c r="D110" s="142"/>
      <c r="E110" s="143"/>
    </row>
    <row r="111" spans="1:5" ht="18" x14ac:dyDescent="0.25">
      <c r="A111" s="91" t="s">
        <v>15</v>
      </c>
      <c r="B111" s="92" t="s">
        <v>2426</v>
      </c>
      <c r="C111" s="96" t="s">
        <v>46</v>
      </c>
      <c r="D111" s="151" t="s">
        <v>2433</v>
      </c>
      <c r="E111" s="152"/>
    </row>
    <row r="112" spans="1:5" ht="18" x14ac:dyDescent="0.25">
      <c r="A112" s="99" t="str">
        <f>VLOOKUP(B112,'[1]LISTADO ATM'!$A$2:$C$817,3,0)</f>
        <v>DISTRITO NACIONAL</v>
      </c>
      <c r="B112" s="99">
        <v>640</v>
      </c>
      <c r="C112" s="111" t="str">
        <f>VLOOKUP(B112,'[1]LISTADO ATM'!$A$2:$B$816,2,0)</f>
        <v xml:space="preserve">ATM Ministerio Obras Públicas </v>
      </c>
      <c r="D112" s="132" t="s">
        <v>2500</v>
      </c>
      <c r="E112" s="133"/>
    </row>
    <row r="113" spans="1:5" ht="18.75" customHeight="1" x14ac:dyDescent="0.25">
      <c r="A113" s="99" t="str">
        <f>VLOOKUP(B113,'[1]LISTADO ATM'!$A$2:$C$817,3,0)</f>
        <v>DISTRITO NACIONAL</v>
      </c>
      <c r="B113" s="99">
        <v>769</v>
      </c>
      <c r="C113" s="111" t="str">
        <f>VLOOKUP(B113,'[1]LISTADO ATM'!$A$2:$B$816,2,0)</f>
        <v>ATM UNP Pablo Mella Morales</v>
      </c>
      <c r="D113" s="134" t="s">
        <v>2476</v>
      </c>
      <c r="E113" s="134"/>
    </row>
    <row r="114" spans="1:5" ht="18" x14ac:dyDescent="0.25">
      <c r="A114" s="99" t="str">
        <f>VLOOKUP(B114,'[1]LISTADO ATM'!$A$2:$C$817,3,0)</f>
        <v>NORTE</v>
      </c>
      <c r="B114" s="99">
        <v>380</v>
      </c>
      <c r="C114" s="111" t="str">
        <f>VLOOKUP(B114,'[1]LISTADO ATM'!$A$2:$B$816,2,0)</f>
        <v xml:space="preserve">ATM Oficina Navarrete </v>
      </c>
      <c r="D114" s="134" t="s">
        <v>2476</v>
      </c>
      <c r="E114" s="134"/>
    </row>
    <row r="115" spans="1:5" ht="18" x14ac:dyDescent="0.25">
      <c r="A115" s="99" t="str">
        <f>VLOOKUP(B115,'[1]LISTADO ATM'!$A$2:$C$817,3,0)</f>
        <v>DISTRITO NACIONAL</v>
      </c>
      <c r="B115" s="99">
        <v>911</v>
      </c>
      <c r="C115" s="111" t="str">
        <f>VLOOKUP(B115,'[1]LISTADO ATM'!$A$2:$B$816,2,0)</f>
        <v xml:space="preserve">ATM Oficina Venezuela II </v>
      </c>
      <c r="D115" s="134" t="s">
        <v>2476</v>
      </c>
      <c r="E115" s="134"/>
    </row>
    <row r="116" spans="1:5" ht="18.75" customHeight="1" x14ac:dyDescent="0.25">
      <c r="A116" s="99" t="str">
        <f>VLOOKUP(B116,'[1]LISTADO ATM'!$A$2:$C$817,3,0)</f>
        <v>NORTE</v>
      </c>
      <c r="B116" s="99">
        <v>315</v>
      </c>
      <c r="C116" s="111" t="str">
        <f>VLOOKUP(B116,'[1]LISTADO ATM'!$A$2:$B$816,2,0)</f>
        <v xml:space="preserve">ATM Oficina Estrella Sadalá </v>
      </c>
      <c r="D116" s="134" t="s">
        <v>2476</v>
      </c>
      <c r="E116" s="134"/>
    </row>
    <row r="117" spans="1:5" ht="18" x14ac:dyDescent="0.25">
      <c r="A117" s="99" t="str">
        <f>VLOOKUP(B117,'[1]LISTADO ATM'!$A$2:$C$817,3,0)</f>
        <v>DISTRITO NACIONAL</v>
      </c>
      <c r="B117" s="99">
        <v>557</v>
      </c>
      <c r="C117" s="111" t="str">
        <f>VLOOKUP(B117,'[1]LISTADO ATM'!$A$2:$B$816,2,0)</f>
        <v xml:space="preserve">ATM Multicentro La Sirena Ave. Mella </v>
      </c>
      <c r="D117" s="132" t="s">
        <v>2500</v>
      </c>
      <c r="E117" s="133"/>
    </row>
    <row r="118" spans="1:5" ht="18.75" thickBot="1" x14ac:dyDescent="0.3">
      <c r="A118" s="99" t="str">
        <f>VLOOKUP(B118,'[1]LISTADO ATM'!$A$2:$C$817,3,0)</f>
        <v>DISTRITO NACIONAL</v>
      </c>
      <c r="B118" s="99">
        <v>560</v>
      </c>
      <c r="C118" s="111" t="str">
        <f>VLOOKUP(B118,'[1]LISTADO ATM'!$A$2:$B$816,2,0)</f>
        <v xml:space="preserve">ATM Junta Central Electoral </v>
      </c>
      <c r="D118" s="134" t="s">
        <v>2476</v>
      </c>
      <c r="E118" s="134"/>
    </row>
    <row r="119" spans="1:5" ht="18.75" thickBot="1" x14ac:dyDescent="0.3">
      <c r="A119" s="95" t="s">
        <v>2428</v>
      </c>
      <c r="B119" s="119">
        <f>COUNT(B112:B118)</f>
        <v>7</v>
      </c>
      <c r="C119" s="114"/>
      <c r="D119" s="93"/>
      <c r="E119" s="94"/>
    </row>
  </sheetData>
  <mergeCells count="18">
    <mergeCell ref="C67:E67"/>
    <mergeCell ref="A69:E69"/>
    <mergeCell ref="A93:E93"/>
    <mergeCell ref="A107:B107"/>
    <mergeCell ref="A108:B108"/>
    <mergeCell ref="A110:E110"/>
    <mergeCell ref="D112:E112"/>
    <mergeCell ref="D113:E113"/>
    <mergeCell ref="D114:E114"/>
    <mergeCell ref="A1:E1"/>
    <mergeCell ref="A2:E2"/>
    <mergeCell ref="A3:E3"/>
    <mergeCell ref="A8:E8"/>
    <mergeCell ref="D111:E111"/>
    <mergeCell ref="D115:E115"/>
    <mergeCell ref="D116:E116"/>
    <mergeCell ref="D117:E117"/>
    <mergeCell ref="D118:E118"/>
  </mergeCells>
  <phoneticPr fontId="47" type="noConversion"/>
  <conditionalFormatting sqref="B128:B1048576">
    <cfRule type="duplicateValues" dxfId="70" priority="27"/>
  </conditionalFormatting>
  <conditionalFormatting sqref="E128:E1048576">
    <cfRule type="duplicateValues" dxfId="69" priority="17"/>
  </conditionalFormatting>
  <conditionalFormatting sqref="B128:B1048576">
    <cfRule type="duplicateValues" dxfId="68" priority="8"/>
  </conditionalFormatting>
  <conditionalFormatting sqref="B1:B119">
    <cfRule type="cellIs" dxfId="67" priority="3" operator="equal">
      <formula>22099.125</formula>
    </cfRule>
  </conditionalFormatting>
  <conditionalFormatting sqref="B11:B66">
    <cfRule type="duplicateValues" dxfId="66" priority="2"/>
  </conditionalFormatting>
  <conditionalFormatting sqref="B64:B65">
    <cfRule type="duplicateValues" dxfId="65" priority="1"/>
  </conditionalFormatting>
  <conditionalFormatting sqref="B95:B104">
    <cfRule type="duplicateValues" dxfId="64" priority="4"/>
  </conditionalFormatting>
  <conditionalFormatting sqref="B112:B118">
    <cfRule type="duplicateValues" dxfId="63" priority="5"/>
  </conditionalFormatting>
  <conditionalFormatting sqref="B112:B118 B95:B104 B10:B66 B71:B90">
    <cfRule type="duplicateValues" dxfId="62" priority="6"/>
  </conditionalFormatting>
  <conditionalFormatting sqref="B71:B90">
    <cfRule type="duplicateValues" dxfId="61" priority="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5">
        <v>384</v>
      </c>
      <c r="B268" s="115" t="s">
        <v>2496</v>
      </c>
      <c r="C268" s="115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0" priority="119152"/>
  </conditionalFormatting>
  <conditionalFormatting sqref="A7:A11">
    <cfRule type="duplicateValues" dxfId="59" priority="119156"/>
    <cfRule type="duplicateValues" dxfId="58" priority="119157"/>
  </conditionalFormatting>
  <conditionalFormatting sqref="A7:A11">
    <cfRule type="duplicateValues" dxfId="57" priority="119160"/>
    <cfRule type="duplicateValues" dxfId="56" priority="119161"/>
  </conditionalFormatting>
  <conditionalFormatting sqref="B37:B39">
    <cfRule type="duplicateValues" dxfId="55" priority="219"/>
    <cfRule type="duplicateValues" dxfId="54" priority="220"/>
  </conditionalFormatting>
  <conditionalFormatting sqref="B37:B39">
    <cfRule type="duplicateValues" dxfId="53" priority="218"/>
  </conditionalFormatting>
  <conditionalFormatting sqref="B37:B39">
    <cfRule type="duplicateValues" dxfId="52" priority="217"/>
  </conditionalFormatting>
  <conditionalFormatting sqref="B37:B39">
    <cfRule type="duplicateValues" dxfId="51" priority="215"/>
    <cfRule type="duplicateValues" dxfId="50" priority="216"/>
  </conditionalFormatting>
  <conditionalFormatting sqref="B3">
    <cfRule type="duplicateValues" dxfId="49" priority="193"/>
    <cfRule type="duplicateValues" dxfId="48" priority="194"/>
  </conditionalFormatting>
  <conditionalFormatting sqref="B3">
    <cfRule type="duplicateValues" dxfId="47" priority="192"/>
  </conditionalFormatting>
  <conditionalFormatting sqref="B3">
    <cfRule type="duplicateValues" dxfId="46" priority="191"/>
  </conditionalFormatting>
  <conditionalFormatting sqref="B3">
    <cfRule type="duplicateValues" dxfId="45" priority="189"/>
    <cfRule type="duplicateValues" dxfId="44" priority="190"/>
  </conditionalFormatting>
  <conditionalFormatting sqref="A4:A6">
    <cfRule type="duplicateValues" dxfId="43" priority="188"/>
  </conditionalFormatting>
  <conditionalFormatting sqref="A4:A6">
    <cfRule type="duplicateValues" dxfId="42" priority="186"/>
    <cfRule type="duplicateValues" dxfId="41" priority="187"/>
  </conditionalFormatting>
  <conditionalFormatting sqref="A4:A6">
    <cfRule type="duplicateValues" dxfId="40" priority="184"/>
    <cfRule type="duplicateValues" dxfId="39" priority="185"/>
  </conditionalFormatting>
  <conditionalFormatting sqref="A3:A6">
    <cfRule type="duplicateValues" dxfId="38" priority="165"/>
  </conditionalFormatting>
  <conditionalFormatting sqref="A3:A6">
    <cfRule type="duplicateValues" dxfId="37" priority="163"/>
    <cfRule type="duplicateValues" dxfId="36" priority="164"/>
  </conditionalFormatting>
  <conditionalFormatting sqref="A3:A6">
    <cfRule type="duplicateValues" dxfId="35" priority="161"/>
    <cfRule type="duplicateValues" dxfId="34" priority="162"/>
  </conditionalFormatting>
  <conditionalFormatting sqref="B4:B6">
    <cfRule type="duplicateValues" dxfId="33" priority="158"/>
    <cfRule type="duplicateValues" dxfId="32" priority="159"/>
  </conditionalFormatting>
  <conditionalFormatting sqref="B4:B6">
    <cfRule type="duplicateValues" dxfId="31" priority="157"/>
  </conditionalFormatting>
  <conditionalFormatting sqref="B4:B6">
    <cfRule type="duplicateValues" dxfId="30" priority="156"/>
  </conditionalFormatting>
  <conditionalFormatting sqref="B4:B6">
    <cfRule type="duplicateValues" dxfId="29" priority="154"/>
    <cfRule type="duplicateValues" dxfId="2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74.5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73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73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79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7" priority="51"/>
  </conditionalFormatting>
  <conditionalFormatting sqref="E9:E1048576 E1:E2">
    <cfRule type="duplicateValues" dxfId="26" priority="99232"/>
  </conditionalFormatting>
  <conditionalFormatting sqref="E4">
    <cfRule type="duplicateValues" dxfId="25" priority="44"/>
  </conditionalFormatting>
  <conditionalFormatting sqref="E5:E8">
    <cfRule type="duplicateValues" dxfId="24" priority="42"/>
  </conditionalFormatting>
  <conditionalFormatting sqref="B12">
    <cfRule type="duplicateValues" dxfId="23" priority="16"/>
    <cfRule type="duplicateValues" dxfId="22" priority="17"/>
    <cfRule type="duplicateValues" dxfId="21" priority="18"/>
  </conditionalFormatting>
  <conditionalFormatting sqref="B12">
    <cfRule type="duplicateValues" dxfId="20" priority="15"/>
  </conditionalFormatting>
  <conditionalFormatting sqref="B12">
    <cfRule type="duplicateValues" dxfId="19" priority="13"/>
    <cfRule type="duplicateValues" dxfId="18" priority="14"/>
  </conditionalFormatting>
  <conditionalFormatting sqref="B12">
    <cfRule type="duplicateValues" dxfId="17" priority="10"/>
    <cfRule type="duplicateValues" dxfId="16" priority="11"/>
    <cfRule type="duplicateValues" dxfId="15" priority="12"/>
  </conditionalFormatting>
  <conditionalFormatting sqref="B12">
    <cfRule type="duplicateValues" dxfId="14" priority="9"/>
  </conditionalFormatting>
  <conditionalFormatting sqref="B12">
    <cfRule type="duplicateValues" dxfId="13" priority="7"/>
    <cfRule type="duplicateValues" dxfId="12" priority="8"/>
  </conditionalFormatting>
  <conditionalFormatting sqref="B12">
    <cfRule type="duplicateValues" dxfId="11" priority="6"/>
  </conditionalFormatting>
  <conditionalFormatting sqref="B12">
    <cfRule type="duplicateValues" dxfId="10" priority="3"/>
    <cfRule type="duplicateValues" dxfId="9" priority="4"/>
    <cfRule type="duplicateValues" dxfId="8" priority="5"/>
  </conditionalFormatting>
  <conditionalFormatting sqref="B12">
    <cfRule type="duplicateValues" dxfId="7" priority="2"/>
  </conditionalFormatting>
  <conditionalFormatting sqref="B12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8">
        <v>576</v>
      </c>
      <c r="B407" s="109" t="s">
        <v>2492</v>
      </c>
      <c r="C407" s="109" t="s">
        <v>2493</v>
      </c>
      <c r="D407" s="32" t="s">
        <v>72</v>
      </c>
      <c r="E407" s="109" t="s">
        <v>90</v>
      </c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2021-01-31T20:30:30Z</cp:lastPrinted>
  <dcterms:created xsi:type="dcterms:W3CDTF">2014-10-01T23:18:29Z</dcterms:created>
  <dcterms:modified xsi:type="dcterms:W3CDTF">2021-02-01T19:54:03Z</dcterms:modified>
</cp:coreProperties>
</file>