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4" i="16" l="1"/>
  <c r="B101" i="16"/>
  <c r="B75" i="16"/>
  <c r="B19" i="16"/>
  <c r="F154" i="1"/>
  <c r="G154" i="1"/>
  <c r="H154" i="1"/>
  <c r="I154" i="1"/>
  <c r="J154" i="1"/>
  <c r="K154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A154" i="1"/>
  <c r="A152" i="1"/>
  <c r="A150" i="1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0" i="16"/>
  <c r="A100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A104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64" i="1"/>
  <c r="A163" i="1"/>
  <c r="A162" i="1"/>
  <c r="A161" i="1"/>
  <c r="A160" i="1"/>
  <c r="A159" i="1"/>
  <c r="A158" i="1"/>
  <c r="A157" i="1"/>
  <c r="A156" i="1"/>
  <c r="A155" i="1"/>
  <c r="A153" i="1"/>
  <c r="A151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4" i="1"/>
  <c r="A133" i="1"/>
  <c r="A132" i="1"/>
  <c r="A131" i="1"/>
  <c r="A130" i="1"/>
  <c r="A129" i="1"/>
  <c r="A128" i="1"/>
  <c r="A127" i="1"/>
  <c r="A126" i="1"/>
  <c r="A125" i="1"/>
  <c r="A124" i="1"/>
  <c r="A123" i="1" l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G28" i="1" l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 l="1"/>
  <c r="F22" i="1" l="1"/>
  <c r="F6" i="1"/>
  <c r="F25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A19" i="1" l="1"/>
  <c r="F19" i="1"/>
  <c r="G19" i="1"/>
  <c r="H19" i="1"/>
  <c r="I19" i="1"/>
  <c r="J19" i="1"/>
  <c r="K19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G22" i="1"/>
  <c r="H22" i="1"/>
  <c r="I22" i="1"/>
  <c r="J22" i="1"/>
  <c r="K22" i="1"/>
  <c r="A21" i="1"/>
  <c r="A20" i="1"/>
  <c r="A22" i="1"/>
  <c r="A18" i="1"/>
  <c r="A23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 l="1"/>
  <c r="A6" i="1"/>
  <c r="A25" i="1"/>
  <c r="A7" i="1"/>
  <c r="H5" i="1"/>
  <c r="I5" i="1"/>
  <c r="J5" i="1"/>
  <c r="K5" i="1"/>
  <c r="H6" i="1"/>
  <c r="I6" i="1"/>
  <c r="J6" i="1"/>
  <c r="K6" i="1"/>
  <c r="H25" i="1"/>
  <c r="I25" i="1"/>
  <c r="J25" i="1"/>
  <c r="K25" i="1"/>
  <c r="H7" i="1"/>
  <c r="I7" i="1"/>
  <c r="J7" i="1"/>
  <c r="K7" i="1"/>
  <c r="F7" i="1"/>
  <c r="G7" i="1"/>
  <c r="F5" i="1"/>
  <c r="G5" i="1"/>
  <c r="G6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<sst xmlns="http://schemas.openxmlformats.org/spreadsheetml/2006/main" count="13938" uniqueCount="2659">
  <si>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</si>
  <si>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</si>
  <si>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</si>
  <si>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</si>
  <si>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</si>
  <si>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</si>
  <si>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</si>
  <si>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</si>
  <si>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</si>
  <si>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</si>
  <si>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</si>
  <si>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</si>
  <si>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</si>
  <si>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</si>
  <si>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</si>
  <si>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</si>
  <si>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</si>
  <si>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</si>
  <si>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</si>
  <si>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</si>
  <si>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</si>
  <si>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</si>
  <si>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</si>
  <si>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</si>
  <si>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</si>
  <si>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</si>
  <si>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</si>
  <si>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</si>
  <si>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</si>
  <si>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</si>
  <si>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</si>
  <si>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</si>
  <si>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</si>
  <si>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</si>
  <si>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</si>
  <si>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</si>
  <si>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</si>
  <si>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</si>
  <si>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</si>
  <si>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</si>
  <si>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</si>
  <si>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</si>
  <si>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</si>
  <si>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</si>
  <si>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</si>
  <si>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</si>
  <si>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</si>
  <si>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</si>
  <si>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</si>
  <si>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</si>
  <si>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</si>
  <si>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</si>
  <si>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</si>
  <si>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</si>
  <si>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</si>
  <si>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</si>
  <si>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</si>
  <si>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</si>
  <si>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</si>
  <si>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</si>
  <si>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</si>
  <si>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</si>
  <si>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</si>
  <si>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</si>
  <si>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</si>
  <si>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</si>
  <si>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</si>
  <si>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</si>
  <si>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</si>
  <si>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</si>
  <si>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</si>
  <si>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</si>
  <si>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</si>
  <si>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</si>
  <si>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</si>
  <si>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</si>
  <si>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</si>
  <si>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</si>
  <si>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</si>
  <si>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</si>
  <si>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</si>
  <si>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</si>
  <si>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</si>
  <si>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</si>
  <si>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</si>
  <si>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</si>
  <si>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</si>
  <si>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</si>
  <si>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</si>
  <si>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</si>
  <si>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</si>
  <si>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</si>
  <si>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</si>
  <si>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</si>
  <si>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</si>
  <si>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</si>
  <si>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</si>
  <si>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</si>
  <si>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</si>
  <si>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</si>
  <si>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</si>
  <si>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</si>
  <si>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</si>
  <si>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</si>
  <si>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</si>
  <si>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</si>
  <si>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</si>
  <si>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</si>
  <si>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</si>
  <si>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</si>
  <si>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</si>
  <si>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</si>
  <si>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</si>
  <si>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</si>
  <si>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</si>
  <si>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</si>
  <si>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</si>
  <si>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</si>
  <si>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</si>
  <si>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</si>
  <si>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</si>
  <si>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</si>
  <si>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</si>
  <si>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</si>
  <si>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</si>
  <si>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</si>
  <si>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</si>
  <si>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</si>
  <si>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</si>
  <si>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</si>
  <si>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</si>
  <si>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</si>
  <si>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</si>
  <si>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</si>
  <si>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</si>
  <si>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</si>
  <si>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</si>
  <si>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</si>
  <si>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</si>
  <si>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</si>
  <si>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</si>
  <si>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</si>
  <si>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</si>
  <si>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</si>
  <si>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</si>
  <si>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</si>
  <si>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</si>
  <si>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</si>
  <si>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</si>
  <si>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</si>
  <si>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</si>
  <si>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</si>
  <si>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</si>
  <si>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</si>
  <si>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</si>
  <si>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</si>
  <si>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</si>
  <si>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</si>
  <si>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</si>
  <si>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</si>
  <si>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</si>
  <si>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</si>
  <si>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</si>
  <si>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</si>
  <si>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</si>
  <si>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</si>
  <si>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</si>
  <si>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</si>
  <si>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</si>
  <si>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</si>
  <si>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</si>
  <si>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</si>
  <si>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</si>
  <si>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</si>
  <si>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</si>
  <si>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</si>
  <si>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</si>
  <si>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</si>
  <si>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</si>
  <si>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</si>
  <si>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</si>
  <si>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</si>
  <si>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</si>
  <si>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</si>
  <si>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</si>
  <si>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</si>
  <si>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</si>
  <si>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</si>
  <si>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</si>
  <si>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</si>
  <si>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</si>
  <si>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</si>
  <si>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</si>
  <si>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</si>
  <si>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</si>
  <si>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</si>
  <si>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</si>
  <si>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</si>
  <si>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</si>
  <si>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</si>
  <si>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</si>
  <si>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</si>
  <si>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</si>
  <si>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</si>
  <si>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</si>
  <si>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</si>
  <si>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</si>
  <si>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</si>
  <si>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</si>
  <si>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</si>
  <si>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</si>
  <si>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</si>
  <si>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</si>
  <si>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</si>
  <si>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</si>
  <si>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</si>
  <si>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</si>
  <si>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</si>
  <si>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</si>
  <si>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</si>
  <si>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</si>
  <si>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</si>
  <si>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</si>
  <si>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</si>
  <si>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</si>
  <si>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</si>
  <si>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</si>
  <si>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</si>
  <si>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</si>
  <si>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</si>
  <si>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</si>
  <si>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</si>
  <si>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</si>
  <si>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</si>
  <si>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</si>
  <si>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</si>
  <si>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</si>
  <si>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</si>
  <si>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</si>
  <si>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</si>
  <si>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</si>
  <si>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</si>
  <si>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</si>
  <si>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</si>
  <si>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</si>
  <si>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</si>
  <si>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</si>
  <si>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</si>
  <si>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</si>
  <si>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</si>
  <si>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</si>
  <si>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</si>
  <si>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</si>
  <si>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</si>
  <si>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</si>
  <si>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</si>
  <si>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</si>
  <si>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</si>
  <si>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</si>
  <si>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</si>
  <si>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</si>
  <si>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</si>
  <si>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</si>
  <si>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</si>
  <si>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</si>
  <si>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</si>
  <si>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</si>
  <si>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</si>
  <si>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</si>
  <si>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</si>
  <si>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</si>
  <si>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</si>
  <si>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</si>
  <si>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</si>
  <si>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</si>
  <si>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</si>
  <si>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</si>
  <si>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</si>
  <si>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</si>
  <si>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</si>
  <si>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</si>
  <si>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</si>
  <si>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</si>
  <si>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</si>
  <si>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</si>
  <si>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</si>
  <si>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</si>
  <si>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</si>
  <si>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</si>
  <si>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</si>
  <si>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</si>
  <si>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</si>
  <si>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</si>
  <si>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</si>
  <si>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</si>
  <si>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</si>
  <si>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</si>
  <si>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</si>
  <si>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</si>
  <si>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</si>
  <si>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</si>
  <si>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</si>
  <si>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</si>
  <si>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</si>
  <si>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</si>
  <si>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</si>
  <si>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</si>
  <si>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</si>
  <si>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</si>
  <si>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</si>
  <si>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</si>
  <si>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</si>
  <si>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</si>
  <si>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</si>
  <si>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</si>
  <si>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</si>
  <si>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</si>
  <si>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</si>
  <si>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</si>
  <si>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</si>
  <si>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</si>
  <si>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</si>
  <si>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</si>
  <si>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</si>
  <si>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</si>
  <si>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</si>
  <si>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</si>
  <si>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</si>
  <si>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</si>
  <si>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</si>
  <si>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</si>
  <si>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</si>
  <si>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</si>
  <si>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</si>
  <si>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</si>
  <si>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</si>
  <si>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</si>
  <si>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</si>
  <si>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</si>
  <si>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</si>
  <si>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</si>
  <si>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</si>
  <si>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</si>
  <si>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</si>
  <si>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</si>
  <si>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</si>
  <si>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</si>
  <si>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</si>
  <si>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</si>
  <si>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</si>
  <si>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</si>
  <si>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</si>
  <si>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</si>
  <si>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</si>
  <si>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</si>
  <si>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</si>
  <si>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</si>
  <si>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</si>
  <si>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</si>
  <si>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</si>
  <si>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</si>
  <si>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</si>
  <si>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</si>
  <si>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</si>
  <si>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</si>
  <si>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</si>
  <si>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</si>
  <si>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</si>
  <si>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</si>
  <si>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</si>
  <si>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</si>
  <si>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</si>
  <si>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</si>
  <si>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</si>
  <si>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</si>
  <si>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</si>
  <si>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</si>
  <si>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</si>
  <si>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</si>
  <si>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</si>
  <si>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</si>
  <si>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</si>
  <si>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</si>
  <si>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</si>
  <si>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</si>
  <si>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</si>
  <si>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</si>
  <si>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</si>
  <si>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</si>
  <si>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</si>
  <si>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</si>
  <si>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</si>
  <si>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</si>
  <si>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</si>
  <si>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</si>
  <si>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</si>
  <si>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</si>
  <si>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</si>
  <si>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</si>
  <si>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</si>
  <si>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</si>
  <si>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</si>
  <si>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</si>
  <si>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</si>
  <si>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</si>
  <si>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</si>
  <si>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</si>
  <si>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</si>
  <si>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</si>
  <si>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</si>
  <si>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</si>
  <si>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</si>
  <si>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</si>
  <si>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</si>
  <si>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</si>
  <si>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</si>
  <si>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</si>
  <si>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</si>
  <si>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</si>
  <si>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</si>
  <si>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</si>
  <si>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</si>
  <si>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</si>
  <si>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</si>
  <si>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</si>
  <si>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</si>
  <si>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</si>
  <si>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</si>
  <si>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</si>
  <si>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</si>
  <si>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</si>
  <si>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</si>
  <si>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</si>
  <si>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</si>
  <si>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</si>
  <si>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</si>
  <si>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</si>
  <si>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</si>
  <si>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</si>
  <si>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</si>
  <si>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</si>
  <si>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</si>
  <si>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</si>
  <si>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</si>
  <si>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</si>
  <si>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</si>
  <si>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</si>
  <si>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</si>
  <si>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</si>
  <si>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</si>
  <si>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</si>
  <si>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</si>
  <si>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</si>
  <si>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</si>
  <si>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</si>
  <si>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</si>
  <si>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</si>
  <si>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</si>
  <si>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</si>
  <si>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</si>
  <si>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</si>
  <si>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</si>
  <si>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</si>
  <si>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</si>
  <si>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</si>
  <si>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</si>
  <si>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</si>
  <si>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</si>
  <si>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</si>
  <si>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</si>
  <si>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</si>
  <si>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</si>
  <si>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</si>
  <si>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</si>
  <si>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</si>
  <si>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</si>
  <si>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</si>
  <si>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</si>
  <si>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</si>
  <si>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</si>
  <si>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</si>
  <si>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</si>
  <si>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</si>
  <si>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</si>
  <si>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</si>
  <si>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</si>
  <si>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</si>
  <si>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</si>
  <si>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</si>
  <si>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</si>
  <si>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</si>
  <si>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</si>
  <si>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</si>
  <si>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</si>
  <si>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</si>
  <si>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</si>
  <si>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</si>
  <si>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</si>
  <si>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</si>
  <si>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</si>
  <si>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</si>
  <si>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</si>
  <si>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</si>
  <si>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</si>
  <si>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</si>
  <si>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</si>
  <si>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</si>
  <si>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</si>
  <si>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</si>
  <si>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</si>
  <si>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</si>
  <si>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</si>
  <si>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</si>
  <si>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</si>
  <si>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</si>
  <si>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</si>
  <si>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</si>
  <si>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</si>
  <si>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</si>
  <si>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</si>
  <si>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</si>
  <si>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</si>
  <si>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</si>
  <si>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</si>
  <si>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</si>
  <si>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</si>
  <si>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</si>
  <si>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</si>
  <si>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</si>
  <si>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</si>
  <si>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</si>
  <si>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</si>
  <si>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</si>
  <si>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</si>
  <si>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</si>
  <si>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</si>
  <si>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</si>
  <si>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</si>
  <si>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</si>
  <si>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</si>
  <si>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</si>
  <si>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</si>
  <si>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</si>
  <si>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</si>
  <si>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</si>
  <si>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</si>
  <si>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</si>
  <si>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</si>
  <si>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</si>
  <si>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</si>
  <si>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</si>
  <si>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</si>
  <si>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</si>
  <si>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</si>
  <si>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</si>
  <si>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</si>
  <si>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</si>
  <si>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</si>
  <si>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</si>
  <si>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</si>
  <si>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</si>
  <si>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</si>
  <si>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</si>
  <si>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</si>
  <si>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</si>
  <si>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</si>
  <si>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</si>
  <si>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</si>
  <si>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</si>
  <si>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</si>
  <si>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</si>
  <si>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</si>
  <si>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</si>
  <si>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</si>
  <si>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</si>
  <si>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</si>
  <si>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</si>
  <si>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</si>
  <si>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</si>
  <si>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</si>
  <si>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</si>
  <si>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</si>
  <si>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</si>
  <si>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</si>
  <si>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</si>
  <si>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</si>
  <si>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</si>
  <si>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</si>
  <si>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</si>
  <si>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</si>
  <si>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</si>
  <si>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</si>
  <si>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</si>
  <si>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</si>
  <si>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</si>
  <si>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</si>
  <si>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</si>
  <si>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</si>
  <si>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</si>
  <si>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</si>
  <si>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</si>
  <si>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</si>
  <si>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</si>
  <si>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</si>
  <si>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</si>
  <si>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</si>
  <si>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</si>
  <si>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</si>
  <si>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</si>
  <si>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</si>
  <si>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</si>
  <si>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</si>
  <si>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</si>
  <si>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</si>
  <si>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</si>
  <si>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</si>
  <si>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</si>
  <si>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</si>
  <si>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</si>
  <si>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</si>
  <si>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</si>
  <si>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</si>
  <si>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</si>
  <si>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</si>
  <si>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</si>
  <si>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</si>
  <si>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</si>
  <si>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</si>
  <si>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</si>
  <si>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</si>
  <si>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</si>
  <si>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</si>
  <si>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</si>
  <si>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</si>
  <si>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</si>
  <si>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</si>
  <si>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</si>
  <si>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</si>
  <si>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</si>
  <si>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</si>
  <si>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</si>
  <si>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</si>
  <si>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</si>
  <si>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</si>
  <si>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</si>
  <si>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</si>
  <si>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</si>
  <si>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</si>
  <si>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</si>
  <si>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</si>
  <si>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</si>
  <si>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</si>
  <si>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</si>
  <si>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</si>
  <si>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</si>
  <si>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</si>
  <si>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</si>
  <si>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</si>
  <si>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</si>
  <si>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</si>
  <si>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</si>
  <si>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</si>
  <si>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</si>
  <si>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</si>
  <si>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</si>
  <si>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</si>
  <si>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</si>
  <si>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</si>
  <si>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</si>
  <si>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</si>
  <si>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</si>
  <si>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</si>
  <si>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</si>
  <si>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</si>
  <si>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</si>
  <si>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</si>
  <si>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</si>
  <si>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</si>
  <si>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</si>
  <si>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</si>
  <si>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</si>
  <si>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</si>
  <si>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</si>
  <si>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</si>
  <si>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</si>
  <si>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</si>
  <si>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</si>
  <si>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</si>
  <si>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</si>
  <si>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</si>
  <si>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</si>
  <si>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</si>
  <si>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</si>
  <si>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</si>
  <si>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</si>
  <si>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</si>
  <si>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</si>
  <si>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</si>
  <si>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</si>
  <si>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</si>
  <si>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</si>
  <si>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</si>
  <si>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</si>
  <si>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</si>
  <si>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</si>
  <si>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</si>
  <si>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</si>
  <si>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</si>
  <si>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</si>
  <si>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</si>
  <si>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</si>
  <si>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</si>
  <si>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</si>
  <si>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</si>
  <si>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</si>
  <si>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</si>
  <si>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</si>
  <si>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</si>
  <si>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</si>
  <si>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</si>
  <si>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</si>
  <si>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</si>
  <si>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</si>
  <si>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</si>
  <si>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</si>
  <si>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</si>
  <si>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</si>
  <si>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</si>
  <si>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</si>
  <si>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</si>
  <si>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</si>
  <si>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</si>
  <si>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</si>
  <si>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</si>
  <si>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</si>
  <si>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</si>
  <si>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</si>
  <si>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</si>
  <si>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</si>
  <si>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</si>
  <si>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</si>
  <si>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</si>
  <si>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</si>
  <si>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</si>
  <si>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</si>
  <si>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</si>
  <si>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</si>
  <si>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</si>
  <si>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</si>
  <si>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</si>
  <si>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</si>
  <si>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</si>
  <si>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</si>
  <si>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</si>
  <si>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</si>
  <si>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</si>
  <si>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</si>
  <si>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</si>
  <si>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</si>
  <si>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</si>
  <si>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</si>
  <si>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</si>
  <si>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</si>
  <si>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</si>
  <si>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</si>
  <si>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</si>
  <si>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</si>
  <si>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</si>
  <si>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</si>
  <si>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</si>
  <si>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</si>
  <si>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</si>
  <si>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</si>
  <si>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</si>
  <si>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</si>
  <si>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</si>
  <si>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</si>
  <si>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</si>
  <si>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</si>
  <si>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</si>
  <si>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</si>
  <si>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</si>
  <si>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</si>
  <si>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</si>
  <si>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</si>
  <si>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</si>
  <si>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</si>
  <si>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</si>
  <si>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</si>
  <si>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</si>
  <si>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</si>
  <si>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</si>
  <si>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</si>
  <si>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</si>
  <si>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</si>
  <si>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</si>
  <si>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</si>
  <si>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</si>
  <si>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</si>
  <si>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</si>
  <si>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</si>
  <si>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</si>
  <si>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</si>
  <si>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</si>
  <si>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</si>
  <si>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</si>
  <si>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</si>
  <si>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</si>
  <si>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</si>
  <si>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</si>
  <si>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</si>
  <si>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</si>
  <si>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</si>
  <si>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</si>
  <si>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</si>
  <si>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</si>
  <si>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</si>
  <si>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</si>
  <si>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</si>
  <si>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</si>
  <si>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</si>
  <si>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</si>
  <si>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</si>
  <si>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</si>
  <si>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</si>
  <si>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</si>
  <si>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</si>
  <si>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</si>
  <si>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</si>
  <si>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</si>
  <si>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</si>
  <si>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</si>
  <si>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</si>
  <si>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</si>
  <si>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</si>
  <si>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</si>
  <si>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</si>
  <si>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</si>
  <si>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</si>
  <si>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</si>
  <si>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</si>
  <si>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</si>
  <si>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</si>
  <si>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</si>
  <si>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</si>
  <si>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</si>
  <si>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</si>
  <si>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</si>
  <si>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</si>
  <si>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</si>
  <si>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</si>
  <si>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</si>
  <si>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</si>
  <si>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</si>
  <si>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</si>
  <si>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</si>
  <si>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</si>
  <si>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</si>
  <si>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</si>
  <si>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</si>
  <si>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</si>
  <si>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</si>
  <si>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</si>
  <si>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</si>
  <si>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</si>
  <si>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</si>
  <si>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</si>
  <si>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</si>
  <si>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</si>
  <si>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</si>
  <si>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</si>
  <si>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</si>
  <si>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</si>
  <si>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</si>
  <si>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</si>
  <si>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</si>
  <si>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</si>
  <si>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</si>
  <si>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</si>
  <si>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</si>
  <si>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</si>
  <si>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</si>
  <si>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</si>
  <si>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</si>
  <si>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</si>
  <si>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</si>
  <si>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</si>
  <si>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</si>
  <si>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</si>
  <si>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</si>
  <si>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</si>
  <si>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</si>
  <si>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</si>
  <si>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</si>
  <si>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</si>
  <si>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</si>
  <si>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</si>
  <si>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</si>
  <si>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</si>
  <si>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</si>
  <si>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</si>
  <si>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</si>
  <si>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</si>
  <si>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</si>
  <si>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</si>
  <si>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</si>
  <si>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</si>
  <si>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</si>
  <si>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</si>
  <si>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</si>
  <si>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</si>
  <si>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</si>
  <si>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</si>
  <si>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</si>
  <si>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</si>
  <si>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</si>
  <si>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</si>
  <si>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</si>
  <si>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</si>
  <si>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</si>
  <si>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</si>
  <si>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</si>
  <si>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</si>
  <si>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</si>
  <si>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</si>
  <si>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</si>
  <si>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</si>
  <si>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</si>
  <si>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</si>
  <si>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</si>
  <si>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</si>
  <si>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</si>
  <si>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</si>
  <si>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</si>
  <si>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</si>
  <si>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</si>
  <si>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</si>
  <si>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</si>
  <si>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</si>
  <si>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</si>
  <si>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</si>
  <si>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</si>
  <si>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</si>
  <si>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</si>
  <si>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</si>
  <si>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</si>
  <si>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</si>
  <si>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</si>
  <si>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</si>
  <si>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</si>
  <si>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</si>
  <si>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</si>
  <si>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</si>
  <si>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</si>
  <si>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</si>
  <si>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</si>
  <si>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</si>
  <si>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</si>
  <si>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</si>
  <si>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</si>
  <si>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</si>
  <si>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</si>
  <si>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</si>
  <si>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</si>
  <si>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</si>
  <si>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</si>
  <si>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</si>
  <si>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</si>
  <si>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</si>
  <si>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</si>
  <si>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</si>
  <si>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</si>
  <si>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</si>
  <si>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</si>
  <si>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</si>
  <si>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</si>
  <si>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</si>
  <si>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</si>
  <si>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</si>
  <si>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</si>
  <si>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</si>
  <si>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</si>
  <si>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</si>
  <si>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</si>
  <si>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</si>
  <si>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</si>
  <si>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</si>
  <si>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</si>
  <si>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</si>
  <si>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</si>
  <si>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</si>
  <si>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</si>
  <si>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</si>
  <si>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</si>
  <si>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</si>
  <si>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</si>
  <si>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</si>
  <si>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</si>
  <si>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</si>
  <si>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</si>
  <si>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</si>
  <si>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</si>
  <si>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</si>
  <si>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</si>
  <si>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</si>
  <si>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</si>
  <si>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</si>
  <si>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</si>
  <si>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</si>
  <si>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</si>
  <si>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</si>
  <si>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</si>
  <si>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</si>
  <si>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</si>
  <si>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</si>
  <si>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</si>
  <si>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</si>
  <si>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</si>
  <si>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</si>
  <si>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</si>
  <si>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</si>
  <si>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</si>
  <si>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</si>
  <si>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</si>
  <si>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</si>
  <si>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</si>
  <si>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</si>
  <si>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</si>
  <si>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</si>
  <si>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</si>
  <si>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</si>
  <si>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</si>
  <si>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</si>
  <si>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</si>
  <si>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</si>
  <si>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</si>
  <si>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</si>
  <si>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</si>
  <si>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</si>
  <si>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</si>
  <si>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</si>
  <si>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</si>
  <si>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</si>
  <si>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</si>
  <si>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</si>
  <si>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</si>
  <si>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</si>
  <si>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</si>
  <si>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</si>
  <si>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</si>
  <si>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</si>
  <si>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</si>
  <si>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</si>
  <si>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</si>
  <si>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</si>
  <si>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</si>
  <si>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</si>
  <si>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</si>
  <si>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</si>
  <si>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</si>
  <si>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</si>
  <si>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</si>
  <si>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</si>
  <si>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</si>
  <si>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</si>
  <si>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</si>
  <si>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</si>
  <si>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</si>
  <si>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</si>
  <si>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</si>
  <si>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</si>
  <si>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</si>
  <si>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</si>
  <si>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</si>
  <si>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</si>
  <si>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</si>
  <si>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</si>
  <si>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</si>
  <si>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</si>
  <si>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</si>
  <si>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</si>
  <si>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</si>
  <si>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</si>
  <si>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</si>
  <si>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</si>
  <si>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</si>
  <si>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</si>
  <si>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</si>
  <si>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</si>
  <si>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</si>
  <si>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</si>
  <si>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</si>
  <si>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</si>
  <si>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</si>
  <si>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</si>
  <si>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</si>
  <si>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</si>
  <si>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</si>
  <si>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</si>
  <si>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</si>
  <si>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</si>
  <si>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</si>
  <si>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</si>
  <si>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</si>
  <si>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</si>
  <si>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</si>
  <si>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</si>
  <si>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</si>
  <si>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</si>
  <si>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</si>
  <si>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</si>
  <si>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</si>
  <si>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</si>
  <si>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</si>
  <si>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</si>
  <si>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</si>
  <si>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</si>
  <si>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</si>
  <si>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</si>
  <si>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</si>
  <si>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</si>
  <si>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</si>
  <si>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</si>
  <si>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</si>
  <si>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</si>
  <si>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</si>
  <si>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</si>
  <si>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</si>
  <si>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</si>
  <si>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</si>
  <si>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</si>
  <si>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</si>
  <si>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</si>
  <si>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</si>
  <si>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</si>
  <si>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</si>
  <si>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</si>
  <si>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</si>
  <si>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</si>
  <si>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</si>
  <si>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</si>
  <si>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</si>
  <si>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</si>
  <si>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</si>
  <si>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</si>
  <si>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</si>
  <si>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</si>
  <si>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</si>
  <si>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</si>
  <si>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</si>
  <si>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</si>
  <si>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</si>
  <si>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</si>
  <si>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</si>
  <si>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</si>
  <si>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</si>
  <si>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</si>
  <si>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</si>
  <si>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</si>
  <si>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</si>
  <si>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</si>
  <si>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</si>
  <si>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</si>
  <si>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</si>
  <si>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</si>
  <si>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</si>
  <si>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</si>
  <si>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</si>
  <si>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</si>
  <si>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</si>
  <si>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</si>
  <si>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</si>
  <si>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</si>
  <si>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</si>
  <si>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</si>
  <si>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</si>
  <si>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</si>
  <si>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</si>
  <si>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</si>
  <si>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</si>
  <si>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</si>
  <si>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</si>
  <si>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</si>
  <si>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</si>
  <si>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</si>
  <si>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</si>
  <si>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</si>
  <si>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</si>
  <si>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</si>
  <si>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</si>
  <si>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</si>
  <si>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</si>
  <si>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</si>
  <si>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</si>
  <si>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</si>
  <si>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</si>
  <si>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</si>
  <si>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</si>
  <si>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</si>
  <si>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</si>
  <si>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</si>
  <si>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</si>
  <si>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</si>
  <si>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</si>
  <si>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</si>
  <si>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</si>
  <si>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</si>
  <si>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</si>
  <si>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</si>
  <si>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</si>
  <si>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</si>
  <si>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</si>
  <si>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</si>
  <si>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</si>
  <si>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</si>
  <si>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</si>
  <si>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</si>
  <si>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</si>
  <si>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</si>
  <si>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</si>
  <si>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</si>
  <si>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</si>
  <si>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</si>
  <si>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</si>
  <si>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</si>
  <si>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</si>
  <si>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</si>
  <si>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</si>
  <si>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</si>
  <si>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</si>
  <si>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</si>
  <si>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</si>
  <si>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</si>
  <si>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</si>
  <si>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</si>
  <si>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</si>
  <si>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</si>
  <si>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</si>
  <si>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</si>
  <si>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</si>
  <si>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</si>
  <si>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</si>
  <si>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</si>
  <si>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</si>
  <si>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</si>
  <si>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</si>
  <si>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</si>
  <si>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</si>
  <si>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</si>
  <si>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</si>
  <si>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</si>
  <si>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</si>
  <si>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</si>
  <si>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</si>
  <si>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</si>
  <si>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</si>
  <si>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</si>
  <si>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</si>
  <si>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</si>
  <si>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</si>
  <si>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</si>
  <si>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</si>
  <si>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</si>
  <si>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</si>
  <si>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</si>
  <si>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</si>
  <si>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</si>
  <si>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</si>
  <si>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</si>
  <si>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</si>
  <si>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</si>
  <si>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</si>
  <si>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</si>
  <si>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</si>
  <si>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</si>
  <si>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</si>
  <si>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</si>
  <si>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</si>
  <si>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</si>
  <si>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</si>
  <si>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</si>
  <si>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</si>
  <si>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</si>
  <si>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</si>
  <si>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</si>
  <si>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</si>
  <si>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</si>
  <si>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</si>
  <si>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</si>
  <si>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</si>
  <si>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</si>
  <si>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</si>
  <si>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</si>
  <si>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</si>
  <si>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</si>
  <si>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</si>
  <si>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</si>
  <si>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</si>
  <si>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</si>
  <si>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</si>
  <si>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</si>
  <si>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</si>
  <si>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</si>
  <si>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</si>
  <si>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</si>
  <si>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</si>
  <si>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</si>
  <si>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</si>
  <si>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</si>
  <si>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</si>
  <si>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</si>
  <si>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</si>
  <si>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</si>
  <si>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</si>
  <si>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</si>
  <si>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</si>
  <si>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</si>
  <si>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</si>
  <si>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</si>
  <si>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</si>
  <si>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</si>
  <si>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</si>
  <si>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</si>
  <si>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</si>
  <si>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</si>
  <si>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</si>
  <si>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</si>
  <si>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</si>
  <si>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</si>
  <si>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</si>
  <si>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</si>
  <si>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</si>
  <si>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</si>
  <si>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</si>
  <si>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</si>
  <si>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</si>
  <si>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</si>
  <si>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</si>
  <si>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</si>
  <si>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</si>
  <si>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</si>
  <si>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</si>
  <si>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</si>
  <si>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</si>
  <si>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</si>
  <si>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</si>
  <si>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</si>
  <si>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</si>
  <si>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</si>
  <si>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</si>
  <si>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</si>
  <si>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</si>
  <si>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</si>
  <si>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</si>
  <si>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</si>
  <si>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</si>
  <si>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</si>
  <si>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</si>
  <si>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</si>
  <si>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</si>
  <si>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</si>
  <si>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</si>
  <si>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</si>
  <si>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</si>
  <si>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</si>
  <si>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</si>
  <si>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</si>
  <si>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</si>
  <si>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</si>
  <si>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</si>
  <si>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</si>
  <si>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</si>
  <si>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</si>
  <si>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</si>
  <si>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</si>
  <si>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</si>
  <si>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</si>
  <si>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</si>
  <si>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</si>
  <si>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</si>
  <si>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</si>
  <si>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</si>
  <si>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</si>
  <si>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</si>
  <si>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</si>
  <si>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</si>
  <si>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</si>
  <si>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</si>
  <si>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</si>
  <si>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</si>
  <si>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</si>
  <si>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</si>
  <si>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</si>
  <si>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</si>
  <si>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</si>
  <si>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</si>
  <si>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</si>
  <si>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</si>
  <si>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</si>
  <si>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</si>
  <si>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</si>
  <si>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</si>
  <si>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</si>
  <si>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</si>
  <si>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</si>
  <si>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</si>
  <si>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</si>
  <si>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</si>
  <si>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</si>
  <si>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</si>
  <si>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</si>
  <si>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</si>
  <si>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</si>
  <si>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</si>
  <si>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</si>
  <si>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</si>
  <si>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</si>
  <si>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</si>
  <si>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</si>
  <si>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</si>
  <si>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</si>
  <si>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</si>
  <si>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</si>
  <si>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</si>
  <si>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</si>
  <si>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</si>
  <si>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</si>
  <si>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</si>
  <si>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</si>
  <si>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</si>
  <si>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</si>
  <si>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</si>
  <si>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</si>
  <si>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</si>
  <si>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</si>
  <si>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</si>
  <si>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</si>
  <si>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</si>
  <si>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</si>
  <si>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</si>
  <si>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</si>
  <si>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</si>
  <si>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</si>
  <si>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</si>
  <si>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</si>
  <si>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</si>
  <si>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</si>
  <si>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</si>
  <si>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</si>
  <si>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</si>
  <si>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</si>
  <si>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</si>
  <si>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</si>
  <si>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</si>
  <si>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</si>
  <si>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</si>
  <si>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</si>
  <si>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</si>
  <si>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</si>
  <si>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</si>
  <si>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</si>
  <si>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</si>
  <si>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</si>
  <si>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</si>
  <si>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</si>
  <si>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</si>
  <si>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</si>
  <si>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</si>
  <si>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</si>
  <si>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</si>
  <si>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</si>
  <si>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</si>
  <si>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</si>
  <si>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</si>
  <si>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</si>
  <si>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</si>
  <si>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</si>
  <si>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</si>
  <si>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</si>
  <si>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</si>
  <si>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</si>
  <si>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</si>
  <si>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</si>
  <si>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</si>
  <si>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</si>
  <si>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</si>
  <si>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</si>
  <si>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</si>
  <si>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</si>
  <si>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</si>
  <si>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</si>
  <si>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</si>
  <si>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</si>
  <si>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</si>
  <si>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</si>
  <si>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</si>
  <si>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</si>
  <si>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</si>
  <si>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</si>
  <si>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</si>
  <si>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</si>
  <si>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</si>
  <si>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</si>
  <si>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</si>
  <si>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</si>
  <si>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</si>
  <si>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</si>
  <si>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</si>
  <si>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</si>
  <si>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</si>
  <si>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</si>
  <si>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</si>
  <si>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</si>
  <si>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</si>
  <si>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</si>
  <si>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</si>
  <si>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</si>
  <si>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</si>
  <si>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</si>
  <si>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</si>
  <si>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</si>
  <si>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</si>
  <si>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</si>
  <si>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</si>
  <si>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</si>
  <si>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</si>
  <si>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</si>
  <si>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</si>
  <si>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</si>
  <si>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</si>
  <si>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</si>
  <si>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</si>
  <si>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</si>
  <si>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</si>
  <si>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</si>
  <si>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</si>
  <si>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</si>
  <si>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</si>
  <si>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</si>
  <si>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</si>
  <si>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</si>
  <si>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</si>
  <si>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</si>
  <si>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</si>
  <si>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</si>
  <si>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</si>
  <si>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</si>
  <si>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</si>
  <si>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</si>
  <si>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</si>
  <si>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</si>
  <si>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</si>
  <si>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</si>
  <si>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</si>
  <si>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</si>
  <si>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</si>
  <si>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</si>
  <si>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</si>
  <si>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</si>
  <si>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</si>
  <si>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</si>
  <si>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</si>
  <si>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</si>
  <si>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</si>
  <si>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</si>
  <si>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</si>
  <si>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</si>
  <si>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</si>
  <si>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</si>
  <si>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</si>
  <si>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</si>
  <si>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</si>
  <si>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</si>
  <si>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</si>
  <si>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</si>
  <si>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</si>
  <si>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</si>
  <si>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</si>
  <si>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</si>
  <si>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</si>
  <si>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</si>
  <si>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</si>
  <si>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</si>
  <si>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</si>
  <si>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</si>
  <si>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</si>
  <si>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</si>
  <si>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</si>
  <si>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</si>
  <si>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</si>
  <si>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</si>
  <si>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</si>
  <si>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</si>
  <si>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</si>
  <si>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</si>
  <si>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</si>
  <si>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</si>
  <si>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</si>
  <si>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</si>
  <si>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</si>
  <si>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</si>
  <si>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</si>
  <si>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</si>
  <si>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</si>
  <si>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</si>
  <si>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</si>
  <si>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</si>
  <si>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</si>
  <si>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</si>
  <si>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</si>
  <si>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</si>
  <si>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</si>
  <si>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</si>
  <si>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</si>
  <si>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</si>
  <si>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</si>
  <si>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</si>
  <si>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</si>
  <si>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</si>
  <si>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</si>
  <si>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</si>
  <si>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</si>
  <si>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</si>
  <si>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</si>
  <si>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</si>
  <si>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</si>
  <si>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</si>
  <si>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</si>
  <si>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</si>
  <si>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</si>
  <si>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</si>
  <si>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</si>
  <si>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</si>
  <si>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</si>
  <si>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</si>
  <si>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</si>
  <si>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</si>
  <si>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</si>
  <si>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</si>
  <si>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</si>
  <si>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</si>
  <si>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</si>
  <si>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</si>
  <si>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</si>
  <si>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</si>
  <si>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</si>
  <si>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</si>
  <si>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</si>
  <si>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</si>
  <si>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</si>
  <si>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</si>
  <si>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</si>
  <si>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</si>
  <si>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</si>
  <si>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</si>
  <si>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</si>
  <si>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</si>
  <si>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</si>
  <si>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</si>
  <si>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</si>
  <si>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</si>
  <si>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</si>
  <si>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</si>
  <si>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</si>
  <si>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</si>
  <si>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</si>
  <si>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</si>
  <si>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</si>
  <si>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</si>
  <si>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</si>
  <si>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</si>
  <si>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</si>
  <si>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</si>
  <si>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</si>
  <si>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</si>
  <si>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</si>
  <si>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</si>
  <si>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</si>
  <si>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</si>
  <si>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</si>
  <si>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</si>
  <si>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</si>
  <si>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</si>
  <si>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</si>
  <si>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</si>
  <si>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</si>
  <si>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</si>
  <si>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</si>
  <si>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</si>
  <si>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</si>
  <si>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</si>
  <si>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</si>
  <si>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</si>
  <si>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</si>
  <si>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</si>
  <si>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</si>
  <si>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</si>
  <si>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</si>
  <si>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</si>
  <si>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</si>
  <si>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</si>
  <si>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</si>
  <si>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</si>
  <si>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</si>
  <si>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</si>
  <si>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</si>
  <si>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</si>
  <si>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</si>
  <si>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</si>
  <si>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</si>
  <si>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</si>
  <si>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</si>
  <si>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</si>
  <si>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</si>
  <si>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</si>
  <si>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</si>
  <si>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</si>
  <si>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</si>
  <si>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</si>
  <si>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</si>
  <si>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</si>
  <si>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</si>
  <si>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</si>
  <si>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</si>
  <si>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</si>
  <si>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</si>
  <si>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</si>
  <si>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</si>
  <si>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</si>
  <si>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</si>
  <si>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</si>
  <si>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</si>
  <si>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</si>
  <si>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</si>
  <si>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</si>
  <si>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</si>
  <si>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</si>
  <si>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</si>
  <si>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</si>
  <si>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</si>
  <si>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</si>
  <si>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</si>
  <si>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</si>
  <si>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</si>
  <si>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</si>
  <si>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</si>
  <si>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</si>
  <si>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</si>
  <si>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</si>
  <si>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</si>
  <si>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</si>
  <si>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</si>
  <si>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</si>
  <si>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</si>
  <si>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</si>
  <si>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</si>
  <si>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</si>
  <si>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</si>
  <si>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</si>
  <si>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</si>
  <si>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</si>
  <si>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</si>
  <si>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</si>
  <si>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</si>
  <si>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</si>
  <si>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</si>
  <si>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</si>
  <si>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</si>
  <si>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</si>
  <si>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</si>
  <si>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</si>
  <si>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</si>
  <si>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</si>
  <si>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</si>
  <si>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</si>
  <si>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</si>
  <si>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</si>
  <si>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</si>
  <si>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</si>
  <si>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</si>
  <si>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</si>
  <si>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</si>
  <si>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</si>
  <si>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</si>
  <si>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</si>
  <si>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</si>
  <si>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</si>
  <si>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</si>
  <si>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</si>
  <si>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</si>
  <si>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</si>
  <si>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</si>
  <si>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</si>
  <si>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</si>
  <si>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</si>
  <si>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</si>
  <si>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</si>
  <si>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</si>
  <si>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</si>
  <si>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</si>
  <si>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</si>
  <si>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</si>
  <si>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</si>
  <si>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</si>
  <si>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</si>
  <si>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</si>
  <si>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</si>
  <si>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</si>
  <si>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</si>
  <si>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</si>
  <si>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</si>
  <si>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</si>
  <si>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</si>
  <si>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</si>
  <si>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</si>
  <si>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</si>
  <si>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</si>
  <si>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</si>
  <si>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</si>
  <si>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</si>
  <si>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</si>
  <si>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</si>
  <si>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</si>
  <si>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</si>
  <si>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</si>
  <si>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</si>
  <si>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</si>
  <si>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</si>
  <si>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</si>
  <si>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</si>
  <si>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</si>
  <si>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</si>
  <si>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</si>
  <si>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</si>
  <si>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</si>
  <si>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</si>
  <si>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</si>
  <si>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</si>
  <si>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</si>
  <si>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</si>
  <si>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</si>
  <si>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</si>
  <si>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</si>
  <si>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</si>
  <si>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</si>
  <si>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</si>
  <si>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</si>
  <si>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</si>
  <si>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</si>
  <si>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</si>
  <si>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</si>
  <si>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</si>
  <si>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</si>
  <si>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</si>
  <si>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</si>
  <si>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</si>
  <si>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</si>
  <si>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</si>
  <si>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</si>
  <si>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</si>
  <si>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</si>
  <si>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</si>
  <si>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</si>
  <si>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</si>
  <si>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</si>
  <si>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</si>
  <si>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</si>
  <si>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</si>
  <si>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</si>
  <si>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</si>
  <si>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</si>
  <si>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</si>
  <si>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</si>
  <si>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</si>
  <si>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</si>
  <si>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</si>
  <si>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</si>
  <si>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</si>
  <si>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</si>
  <si>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</si>
  <si>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</si>
  <si>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</si>
  <si>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</si>
  <si>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</si>
  <si>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</si>
  <si>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</si>
  <si>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</si>
  <si>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</si>
  <si>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</si>
  <si>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</si>
  <si>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</si>
  <si>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</si>
  <si>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</si>
  <si>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</si>
  <si>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</si>
  <si>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</si>
  <si>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</si>
  <si>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</si>
  <si>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</si>
  <si>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</si>
  <si>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</si>
  <si>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</si>
  <si>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</si>
  <si>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</si>
  <si>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</si>
  <si>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</si>
  <si>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</si>
  <si>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</si>
  <si>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</si>
  <si>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</si>
  <si>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</si>
  <si>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</si>
  <si>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</si>
  <si>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</si>
  <si>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</si>
  <si>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</si>
  <si>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</si>
  <si>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</si>
  <si>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</si>
  <si>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</si>
  <si>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</si>
  <si>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</si>
  <si>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</si>
  <si>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</si>
  <si>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</si>
  <si>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</si>
  <si>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</si>
  <si>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</si>
  <si>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</si>
  <si>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</si>
  <si>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</si>
  <si>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</si>
  <si>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</si>
  <si>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</si>
  <si>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</si>
  <si>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</si>
  <si>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</si>
  <si>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</si>
  <si>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</si>
  <si>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</si>
  <si>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</si>
  <si>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</si>
  <si>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</si>
  <si>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</si>
  <si>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</si>
  <si>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</si>
  <si>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</si>
  <si>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</si>
  <si>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</si>
  <si>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</si>
  <si>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</si>
  <si>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</si>
  <si>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</si>
  <si>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</si>
  <si>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</si>
  <si>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</si>
  <si>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</si>
  <si>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</si>
  <si>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</si>
  <si>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</si>
  <si>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</si>
  <si>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</si>
  <si>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</si>
  <si>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</si>
  <si>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</si>
  <si>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</si>
  <si>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</si>
  <si>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</si>
  <si>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</si>
  <si>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</si>
  <si>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</si>
  <si>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</si>
  <si>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</si>
  <si>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</si>
  <si>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</si>
  <si>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</si>
  <si>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</si>
  <si>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</si>
  <si>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</si>
  <si>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</si>
  <si>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</si>
  <si>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</si>
  <si>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</si>
  <si>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</si>
  <si>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</si>
  <si>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</si>
  <si>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</si>
  <si>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</si>
  <si>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</si>
  <si>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</si>
  <si>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</si>
  <si>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</si>
  <si>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</si>
  <si>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</si>
  <si>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</si>
  <si>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</si>
  <si>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</si>
  <si>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</si>
  <si>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</si>
  <si>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</si>
  <si>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</si>
  <si>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</si>
  <si>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</si>
  <si>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</si>
  <si>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</si>
  <si>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</si>
  <si>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</si>
  <si>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</si>
  <si>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</si>
  <si>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</si>
  <si>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</si>
  <si>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</si>
  <si>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</si>
  <si>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</si>
  <si>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</si>
  <si>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</si>
  <si>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</si>
  <si>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</si>
  <si>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</si>
  <si>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</si>
  <si>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</si>
  <si>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</si>
  <si>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</si>
  <si>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</si>
  <si>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</si>
  <si>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</si>
  <si>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</si>
  <si>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</si>
  <si>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</si>
  <si>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</si>
  <si>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</si>
  <si>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</si>
  <si>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</si>
  <si>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</si>
  <si>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</si>
  <si>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</si>
  <si>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</si>
  <si>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</si>
  <si>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</si>
  <si>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</si>
  <si>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</si>
  <si>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</si>
  <si>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</si>
  <si>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</si>
  <si>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</si>
  <si>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</si>
  <si>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</si>
  <si>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</si>
  <si>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</si>
  <si>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</si>
  <si>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</si>
  <si>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</si>
  <si>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</si>
  <si>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</si>
  <si>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</si>
  <si>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</si>
  <si>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</si>
  <si>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</si>
  <si>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</si>
  <si>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</si>
  <si>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</si>
  <si>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</si>
  <si>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</si>
  <si>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</si>
  <si>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</si>
  <si>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</si>
  <si>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</si>
  <si>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</si>
  <si>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</si>
  <si>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</si>
  <si>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</si>
  <si>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</si>
  <si>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</si>
  <si>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</si>
  <si>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</si>
  <si>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</si>
  <si>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</si>
  <si>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</si>
  <si>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</si>
  <si>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</si>
  <si>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</si>
  <si>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</si>
  <si>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</si>
  <si>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</si>
  <si>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</si>
  <si>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</si>
  <si>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</si>
  <si>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</si>
  <si>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</si>
  <si>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</si>
  <si>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</si>
  <si>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</si>
  <si>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</si>
  <si>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</si>
  <si>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</si>
  <si>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</si>
  <si>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</si>
  <si>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</si>
  <si>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</si>
  <si>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</si>
  <si>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</si>
  <si>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</si>
  <si>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</si>
  <si>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</si>
  <si>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</si>
  <si>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</si>
  <si>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</si>
  <si>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</si>
  <si>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</si>
  <si>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</si>
  <si>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</si>
  <si>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</si>
  <si>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</si>
  <si>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</si>
  <si>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</si>
  <si>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</si>
  <si>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</si>
  <si>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</si>
  <si>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</si>
  <si>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</si>
  <si>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</si>
  <si>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</si>
  <si>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</si>
  <si>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</si>
  <si>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</si>
  <si>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</si>
  <si>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</si>
  <si>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</si>
  <si>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</si>
  <si>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</si>
  <si>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</si>
  <si>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</si>
  <si>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</si>
  <si>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</si>
  <si>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</si>
  <si>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</si>
  <si>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</si>
  <si>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</si>
  <si>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</si>
  <si>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</si>
  <si>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</si>
  <si>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</si>
  <si>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</si>
  <si>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</si>
  <si>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</si>
  <si>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</si>
  <si>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</si>
  <si>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</si>
  <si>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</si>
  <si>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</si>
  <si>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</si>
  <si>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</si>
  <si>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</si>
  <si>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</si>
  <si>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</si>
  <si>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</si>
  <si>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</si>
  <si>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</si>
  <si>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</si>
  <si>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</si>
  <si>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</si>
  <si>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</si>
  <si>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</si>
  <si>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</si>
  <si>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</si>
  <si>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</si>
  <si>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</si>
  <si>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</si>
  <si>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</si>
  <si>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</si>
  <si>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</si>
  <si>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</si>
  <si>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</si>
  <si>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</si>
  <si>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</si>
  <si>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</si>
  <si>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</si>
  <si>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</si>
  <si>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</si>
  <si>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</si>
  <si>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</si>
  <si>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</si>
  <si>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</si>
  <si>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</si>
  <si>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</si>
  <si>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</si>
  <si>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</si>
  <si>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</si>
  <si>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</si>
  <si>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</si>
  <si>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</si>
  <si>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</si>
  <si>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</si>
  <si>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</si>
  <si>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</si>
  <si>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</si>
  <si>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</si>
  <si>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</si>
  <si>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</si>
  <si>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</si>
  <si>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</si>
  <si>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</si>
  <si>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</si>
  <si>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</si>
  <si>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</si>
  <si>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</si>
  <si>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</si>
  <si>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</si>
  <si>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</si>
  <si>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</si>
  <si>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</si>
  <si>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</si>
  <si>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</si>
  <si>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</si>
  <si>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</si>
  <si>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</si>
  <si>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</si>
  <si>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</si>
  <si>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</si>
  <si>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</si>
  <si>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</si>
  <si>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</si>
  <si>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</si>
  <si>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</si>
  <si>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</si>
  <si>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</si>
  <si>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</si>
  <si>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</si>
  <si>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</si>
  <si>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</si>
  <si>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</si>
  <si>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</si>
  <si>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</si>
  <si>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</si>
  <si>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</si>
  <si>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</si>
  <si>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</si>
  <si>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</si>
  <si>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</si>
  <si>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</si>
  <si>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</si>
  <si>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</si>
  <si>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</si>
  <si>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</si>
  <si>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</si>
  <si>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</si>
  <si>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</si>
  <si>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</si>
  <si>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</si>
  <si>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</si>
  <si>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</si>
  <si>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</si>
  <si>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</si>
  <si>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</si>
  <si>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</si>
  <si>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</si>
  <si>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</si>
  <si>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</si>
  <si>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</si>
  <si>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</si>
  <si>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</si>
  <si>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</si>
  <si>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</si>
  <si>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</si>
  <si>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</si>
  <si>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</si>
  <si>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</si>
  <si>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</si>
  <si>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</si>
  <si>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</si>
  <si>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</si>
  <si>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</si>
  <si>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</si>
  <si>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</si>
  <si>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</si>
  <si>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</si>
  <si>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</si>
  <si>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</si>
  <si>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</si>
  <si>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</si>
  <si>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</si>
  <si>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</si>
  <si>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</si>
  <si>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</si>
  <si>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</si>
  <si>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</si>
  <si>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</si>
  <si>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</si>
  <si>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</si>
  <si>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</si>
  <si>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</si>
  <si>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</si>
  <si>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</si>
  <si>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</si>
  <si>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</si>
  <si>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</si>
  <si>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</si>
  <si>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</si>
  <si>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</si>
  <si>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</si>
  <si>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</si>
  <si>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</si>
  <si>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</si>
  <si>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</si>
  <si>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</si>
  <si>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</si>
  <si>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</si>
  <si>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</si>
  <si>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</si>
  <si>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</si>
  <si>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</si>
  <si>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</si>
  <si>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</si>
  <si>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</si>
  <si>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</si>
  <si>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</si>
  <si>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</si>
  <si>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</si>
  <si>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</si>
  <si>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</si>
  <si>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</si>
  <si>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</si>
  <si>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</si>
  <si>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</si>
  <si>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</si>
  <si>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</si>
  <si>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</si>
  <si>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</si>
  <si>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</si>
  <si>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</si>
  <si>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</si>
  <si>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</si>
  <si>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</si>
  <si>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</si>
  <si>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</si>
  <si>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</si>
  <si>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</si>
  <si>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</si>
  <si>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</si>
  <si>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</si>
  <si>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</si>
  <si>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</si>
  <si>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</si>
  <si>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</si>
  <si>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</si>
  <si>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</si>
  <si>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</si>
  <si>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</si>
  <si>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</si>
  <si>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</si>
  <si>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</si>
  <si>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</si>
  <si>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</si>
  <si>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</si>
  <si>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</si>
  <si>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</si>
  <si>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</si>
  <si>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</si>
  <si>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</si>
  <si>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</si>
  <si>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</si>
  <si>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</si>
  <si>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</si>
  <si>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</si>
  <si>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</si>
  <si>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</si>
  <si>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</si>
  <si>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</si>
  <si>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</si>
  <si>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</si>
  <si>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</si>
  <si>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</si>
  <si>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</si>
  <si>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</si>
  <si>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</si>
  <si>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</si>
  <si>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</si>
  <si>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</si>
  <si>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</si>
  <si>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</si>
  <si>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</si>
  <si>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</si>
  <si>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</si>
  <si>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</si>
  <si>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</si>
  <si>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</si>
  <si>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</si>
  <si>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</si>
  <si>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</si>
  <si>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</si>
  <si>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</si>
  <si>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</si>
  <si>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</si>
  <si>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</si>
  <si>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</si>
  <si>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</si>
  <si>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</si>
  <si>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</si>
  <si>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</si>
  <si>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</si>
  <si>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</si>
  <si>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</si>
  <si>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</si>
  <si>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</si>
  <si>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</si>
  <si>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</si>
  <si>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</si>
  <si>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</si>
  <si>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</si>
  <si>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</si>
  <si>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</si>
  <si>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</si>
  <si>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</si>
  <si>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</si>
  <si>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</si>
  <si>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</si>
  <si>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</si>
  <si>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</si>
  <si>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</si>
  <si>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</si>
  <si>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</si>
  <si>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</si>
  <si>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</si>
  <si>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</si>
  <si>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</si>
  <si>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</si>
  <si>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</si>
  <si>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</si>
  <si>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</si>
  <si>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</si>
  <si>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</si>
  <si>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</si>
  <si>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</si>
  <si>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</si>
  <si>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</si>
  <si>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</si>
  <si>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</si>
  <si>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</si>
  <si>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</si>
  <si>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</si>
  <si>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</si>
  <si>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</si>
  <si>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</si>
  <si>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</si>
  <si>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</si>
  <si>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</si>
  <si>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</si>
  <si>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</si>
  <si>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</si>
  <si>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</si>
  <si>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</si>
  <si>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</si>
  <si>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</si>
  <si>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</si>
  <si>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</si>
  <si>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</si>
  <si>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</si>
  <si>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</si>
  <si>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</si>
  <si>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</si>
  <si>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</si>
  <si>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</si>
  <si>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</si>
  <si>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</si>
  <si>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</si>
  <si>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</si>
  <si>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</si>
  <si>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</si>
  <si>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</si>
  <si>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</si>
  <si>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</si>
  <si>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</si>
  <si>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</si>
  <si>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</si>
  <si>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</si>
  <si>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</si>
  <si>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</si>
  <si>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</si>
  <si>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</si>
  <si>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</si>
  <si>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</si>
  <si>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</si>
  <si>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</si>
  <si>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</si>
  <si>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</si>
  <si>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</si>
  <si>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</si>
  <si>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</si>
  <si>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</si>
  <si>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</si>
  <si>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</si>
  <si>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</si>
  <si>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</si>
  <si>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</si>
  <si>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</si>
  <si>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</si>
  <si>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</si>
  <si>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</si>
  <si>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</si>
  <si>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</si>
  <si>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</si>
  <si>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</si>
  <si>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</si>
  <si>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</si>
  <si>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</si>
  <si>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</si>
  <si>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</si>
  <si>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</si>
  <si>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</si>
  <si>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</si>
  <si>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</si>
  <si>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</si>
  <si>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</si>
  <si>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</si>
  <si>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</si>
  <si>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</si>
  <si>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</si>
  <si>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</si>
  <si>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</si>
  <si>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</si>
  <si>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</si>
  <si>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</si>
  <si>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</si>
  <si>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</si>
  <si>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</si>
  <si>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</si>
  <si>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</si>
  <si>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</si>
  <si>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</si>
  <si>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</si>
  <si>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</si>
  <si>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</si>
  <si>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</si>
  <si>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</si>
  <si>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</si>
  <si>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</si>
  <si>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</si>
  <si>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</si>
  <si>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</si>
  <si>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</si>
  <si>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</si>
  <si>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335778393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</si>
  <si>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</si>
  <si>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</si>
  <si>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</si>
  <si>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</si>
  <si>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</si>
  <si>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</si>
  <si>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</si>
  <si>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</si>
  <si>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335778508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</si>
  <si>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</si>
  <si>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</si>
  <si>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</si>
  <si>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</si>
  <si>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</si>
  <si>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</si>
  <si>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</si>
  <si>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</si>
  <si>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</si>
  <si>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</si>
  <si>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</si>
  <si>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</si>
  <si>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</si>
  <si>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</si>
  <si>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</si>
  <si>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</si>
  <si>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</si>
  <si>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</si>
  <si>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</si>
  <si>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</si>
  <si>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</si>
  <si>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</si>
  <si>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</si>
  <si>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</si>
  <si>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</si>
  <si>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</si>
  <si>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</si>
  <si>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</si>
  <si>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</si>
  <si>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335778618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</si>
  <si>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</si>
  <si>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</si>
  <si>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</si>
  <si>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</si>
  <si>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</si>
  <si>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</si>
  <si>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</si>
  <si>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</si>
  <si>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</si>
  <si>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</si>
  <si>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</si>
  <si>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</si>
  <si>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</si>
  <si>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</si>
  <si>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</si>
  <si>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</si>
  <si>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</si>
  <si>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</si>
  <si>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</si>
  <si>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</si>
  <si>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</si>
  <si>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</si>
  <si>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</si>
  <si>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</si>
  <si>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>335778692</t>
  </si>
  <si>
    <t>335778688</t>
  </si>
  <si>
    <t>335778687</t>
  </si>
  <si>
    <t>335778683</t>
  </si>
  <si>
    <t>335778677</t>
  </si>
  <si>
    <t>335778676</t>
  </si>
  <si>
    <t>335778675</t>
  </si>
  <si>
    <t>335778674</t>
  </si>
  <si>
    <t>335778673</t>
  </si>
  <si>
    <t>335778672</t>
  </si>
  <si>
    <t>335778670</t>
  </si>
  <si>
    <t>SIN  EFECTIVO</t>
  </si>
  <si>
    <t>335778674 </t>
  </si>
  <si>
    <t>Closed</t>
  </si>
  <si>
    <t>En Servico</t>
  </si>
  <si>
    <t>335779196</t>
  </si>
  <si>
    <t>335779178</t>
  </si>
  <si>
    <t>335779166</t>
  </si>
  <si>
    <t>335779162</t>
  </si>
  <si>
    <t>335779158</t>
  </si>
  <si>
    <t>335779147</t>
  </si>
  <si>
    <t>335779144</t>
  </si>
  <si>
    <t>335779129</t>
  </si>
  <si>
    <t>335779108</t>
  </si>
  <si>
    <t>335779097</t>
  </si>
  <si>
    <t>335779088</t>
  </si>
  <si>
    <t>335779081</t>
  </si>
  <si>
    <t>335779072</t>
  </si>
  <si>
    <t>335779028</t>
  </si>
  <si>
    <t>335779026</t>
  </si>
  <si>
    <t>335779011</t>
  </si>
  <si>
    <t>335779000</t>
  </si>
  <si>
    <t>335778992</t>
  </si>
  <si>
    <t>335778983</t>
  </si>
  <si>
    <t>335778981</t>
  </si>
  <si>
    <t>335778979</t>
  </si>
  <si>
    <t>335778975</t>
  </si>
  <si>
    <t>335778962</t>
  </si>
  <si>
    <t>335778941</t>
  </si>
  <si>
    <t>335778906</t>
  </si>
  <si>
    <t>335778859</t>
  </si>
  <si>
    <t>335778706</t>
  </si>
  <si>
    <t>335779162 </t>
  </si>
  <si>
    <t>335779178 </t>
  </si>
  <si>
    <t>1 Gavetas Vacias y 2 Fallando</t>
  </si>
  <si>
    <t>3 Gavetas Fallando</t>
  </si>
  <si>
    <t>INHIBIDO - REINICIO</t>
  </si>
  <si>
    <t>ENVIO DE CARGA</t>
  </si>
  <si>
    <t>335779089</t>
  </si>
  <si>
    <t>335779083</t>
  </si>
  <si>
    <t>335779079</t>
  </si>
  <si>
    <t>Doñe Ramirez, Luis Manuel</t>
  </si>
  <si>
    <t>REINICIO - EXITOSO</t>
  </si>
  <si>
    <t>CARGA -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</si>
</sst>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8"/>
      <tableStyleElement type="headerRow" dxfId="397"/>
      <tableStyleElement type="totalRow" dxfId="396"/>
      <tableStyleElement type="firstColumn" dxfId="395"/>
      <tableStyleElement type="lastColumn" dxfId="394"/>
      <tableStyleElement type="firstRowStripe" dxfId="393"/>
      <tableStyleElement type="firstColumnStripe" dxfId="3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4"/>
  <sheetViews>
    <sheetView tabSelected="1" zoomScale="80" zoomScaleNormal="80" workbookViewId="0">
      <pane ySplit="4" topLeftCell="A5" activePane="bottomLeft" state="frozen"/>
      <selection pane="bottomLeft" activeCell="G10" sqref="G10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8" bestFit="1" customWidth="1"/>
    <col min="3" max="3" width="20.5703125" style="47" customWidth="1"/>
    <col min="4" max="4" width="27.28515625" style="70" customWidth="1"/>
    <col min="5" max="5" width="11.28515625" style="117" customWidth="1"/>
    <col min="6" max="6" width="11.140625" style="48" customWidth="1"/>
    <col min="7" max="7" width="59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57031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2586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25">
      <c r="A5" s="122" t="str">
        <f>VLOOKUP(E5,'LISTADO ATM'!$A$2:$C$895,3,0)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ATM'!$A$2:$B$894,2,0)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8" x14ac:dyDescent="0.25">
      <c r="A6" s="122" t="str">
        <f>VLOOKUP(E6,'LISTADO ATM'!$A$2:$C$895,3,0)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ATM'!$A$2:$B$894,2,0)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29"/>
      <c r="Q6" s="104" t="s">
        <v>2228</v>
      </c>
    </row>
    <row r="7" spans="1:17" ht="18" customHeight="1" x14ac:dyDescent="0.25">
      <c r="A7" s="122" t="str">
        <f>VLOOKUP(E7,'LISTADO ATM'!$A$2:$C$895,3,0)</f>
        <v>DISTRITO NACIONAL</v>
      </c>
      <c r="B7" s="110">
        <v>335773984</v>
      </c>
      <c r="C7" s="102">
        <v>44224.322523148148</v>
      </c>
      <c r="D7" s="122" t="s">
        <v>2189</v>
      </c>
      <c r="E7" s="99">
        <v>624</v>
      </c>
      <c r="F7" s="84" t="str">
        <f>VLOOKUP(E7,VIP!$A$2:$O11424,2,0)</f>
        <v>DRBR624</v>
      </c>
      <c r="G7" s="98" t="str">
        <f>VLOOKUP(E7,'LISTADO ATM'!$A$2:$B$894,2,0)</f>
        <v xml:space="preserve">ATM Policía Nacional I </v>
      </c>
      <c r="H7" s="98" t="str">
        <f>VLOOKUP(E7,VIP!$A$2:$O16344,7,FALSE)</f>
        <v>Si</v>
      </c>
      <c r="I7" s="98" t="str">
        <f>VLOOKUP(E7,VIP!$A$2:$O8309,8,FALSE)</f>
        <v>Si</v>
      </c>
      <c r="J7" s="98" t="str">
        <f>VLOOKUP(E7,VIP!$A$2:$O8259,8,FALSE)</f>
        <v>Si</v>
      </c>
      <c r="K7" s="98" t="str">
        <f>VLOOKUP(E7,VIP!$A$2:$O11833,6,0)</f>
        <v>NO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23"/>
      <c r="Q7" s="104" t="s">
        <v>2228</v>
      </c>
    </row>
    <row r="8" spans="1:17" ht="18" x14ac:dyDescent="0.25">
      <c r="A8" s="122" t="str">
        <f>VLOOKUP(E8,'LISTADO ATM'!$A$2:$C$895,3,0)</f>
        <v>ESTE</v>
      </c>
      <c r="B8" s="110">
        <v>335775181</v>
      </c>
      <c r="C8" s="102">
        <v>44224.726030092592</v>
      </c>
      <c r="D8" s="122" t="s">
        <v>2189</v>
      </c>
      <c r="E8" s="99">
        <v>945</v>
      </c>
      <c r="F8" s="84" t="str">
        <f>VLOOKUP(E8,VIP!$A$2:$O11429,2,0)</f>
        <v>DRBR945</v>
      </c>
      <c r="G8" s="98" t="str">
        <f>VLOOKUP(E8,'LISTADO ATM'!$A$2:$B$894,2,0)</f>
        <v xml:space="preserve">ATM UNP El Valle (Hato Mayor) </v>
      </c>
      <c r="H8" s="98" t="str">
        <f>VLOOKUP(E8,VIP!$A$2:$O16349,7,FALSE)</f>
        <v>Si</v>
      </c>
      <c r="I8" s="98" t="str">
        <f>VLOOKUP(E8,VIP!$A$2:$O8314,8,FALSE)</f>
        <v>Si</v>
      </c>
      <c r="J8" s="98" t="str">
        <f>VLOOKUP(E8,VIP!$A$2:$O8264,8,FALSE)</f>
        <v>Si</v>
      </c>
      <c r="K8" s="98" t="str">
        <f>VLOOKUP(E8,VIP!$A$2:$O11838,6,0)</f>
        <v>NO</v>
      </c>
      <c r="L8" s="105" t="s">
        <v>2228</v>
      </c>
      <c r="M8" s="104" t="s">
        <v>2473</v>
      </c>
      <c r="N8" s="103" t="s">
        <v>2497</v>
      </c>
      <c r="O8" s="122" t="s">
        <v>2483</v>
      </c>
      <c r="P8" s="122"/>
      <c r="Q8" s="104" t="s">
        <v>2228</v>
      </c>
    </row>
    <row r="9" spans="1:17" ht="18" customHeight="1" x14ac:dyDescent="0.25">
      <c r="A9" s="122" t="str">
        <f>VLOOKUP(E9,'LISTADO ATM'!$A$2:$C$895,3,0)</f>
        <v>DISTRITO NACIONAL</v>
      </c>
      <c r="B9" s="110">
        <v>335775205</v>
      </c>
      <c r="C9" s="102">
        <v>44224.750960648147</v>
      </c>
      <c r="D9" s="122" t="s">
        <v>2189</v>
      </c>
      <c r="E9" s="99">
        <v>359</v>
      </c>
      <c r="F9" s="84" t="str">
        <f>VLOOKUP(E9,VIP!$A$2:$O11424,2,0)</f>
        <v>DRBR359</v>
      </c>
      <c r="G9" s="98" t="str">
        <f>VLOOKUP(E9,'LISTADO ATM'!$A$2:$B$894,2,0)</f>
        <v>ATM S/M Bravo Ozama</v>
      </c>
      <c r="H9" s="98" t="str">
        <f>VLOOKUP(E9,VIP!$A$2:$O16344,7,FALSE)</f>
        <v>N/A</v>
      </c>
      <c r="I9" s="98" t="str">
        <f>VLOOKUP(E9,VIP!$A$2:$O8309,8,FALSE)</f>
        <v>N/A</v>
      </c>
      <c r="J9" s="98" t="str">
        <f>VLOOKUP(E9,VIP!$A$2:$O8259,8,FALSE)</f>
        <v>N/A</v>
      </c>
      <c r="K9" s="98" t="str">
        <f>VLOOKUP(E9,VIP!$A$2:$O11833,6,0)</f>
        <v>N/A</v>
      </c>
      <c r="L9" s="105" t="s">
        <v>2228</v>
      </c>
      <c r="M9" s="104" t="s">
        <v>2473</v>
      </c>
      <c r="N9" s="103" t="s">
        <v>2497</v>
      </c>
      <c r="O9" s="122" t="s">
        <v>2483</v>
      </c>
      <c r="P9" s="122"/>
      <c r="Q9" s="104" t="s">
        <v>2228</v>
      </c>
    </row>
    <row r="10" spans="1:17" ht="18" customHeight="1" x14ac:dyDescent="0.25">
      <c r="A10" s="122" t="str">
        <f>VLOOKUP(E10,'LISTADO ATM'!$A$2:$C$895,3,0)</f>
        <v>DISTRITO NACIONAL</v>
      </c>
      <c r="B10" s="110">
        <v>335775245</v>
      </c>
      <c r="C10" s="102">
        <v>44224.84920138889</v>
      </c>
      <c r="D10" s="12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ATM'!$A$2:$B$894,2,0)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22"/>
      <c r="Q10" s="104" t="s">
        <v>2228</v>
      </c>
    </row>
    <row r="11" spans="1:17" ht="18" x14ac:dyDescent="0.25">
      <c r="A11" s="122" t="str">
        <f>VLOOKUP(E11,'LISTADO ATM'!$A$2:$C$895,3,0)</f>
        <v>DISTRITO NACIONAL</v>
      </c>
      <c r="B11" s="110">
        <v>335775954</v>
      </c>
      <c r="C11" s="102">
        <v>44225.513506944444</v>
      </c>
      <c r="D11" s="122" t="s">
        <v>2189</v>
      </c>
      <c r="E11" s="99">
        <v>611</v>
      </c>
      <c r="F11" s="84" t="str">
        <f>VLOOKUP(E11,VIP!$A$2:$O11473,2,0)</f>
        <v>DRBR611</v>
      </c>
      <c r="G11" s="98" t="str">
        <f>VLOOKUP(E11,'LISTADO ATM'!$A$2:$B$894,2,0)</f>
        <v xml:space="preserve">ATM DGII Sede Central </v>
      </c>
      <c r="H11" s="98" t="str">
        <f>VLOOKUP(E11,VIP!$A$2:$O16393,7,FALSE)</f>
        <v>Si</v>
      </c>
      <c r="I11" s="98" t="str">
        <f>VLOOKUP(E11,VIP!$A$2:$O8358,8,FALSE)</f>
        <v>Si</v>
      </c>
      <c r="J11" s="98" t="str">
        <f>VLOOKUP(E11,VIP!$A$2:$O8308,8,FALSE)</f>
        <v>Si</v>
      </c>
      <c r="K11" s="98" t="str">
        <f>VLOOKUP(E11,VIP!$A$2:$O11882,6,0)</f>
        <v>NO</v>
      </c>
      <c r="L11" s="105" t="s">
        <v>2254</v>
      </c>
      <c r="M11" s="104" t="s">
        <v>2473</v>
      </c>
      <c r="N11" s="103" t="s">
        <v>2497</v>
      </c>
      <c r="O11" s="122" t="s">
        <v>2483</v>
      </c>
      <c r="P11" s="129"/>
      <c r="Q11" s="104" t="s">
        <v>2254</v>
      </c>
    </row>
    <row r="12" spans="1:17" ht="18" x14ac:dyDescent="0.25">
      <c r="A12" s="122" t="str">
        <f>VLOOKUP(E12,'LISTADO ATM'!$A$2:$C$895,3,0)</f>
        <v>NORTE</v>
      </c>
      <c r="B12" s="110">
        <v>335776119</v>
      </c>
      <c r="C12" s="102">
        <v>44225.598298611112</v>
      </c>
      <c r="D12" s="122" t="s">
        <v>2190</v>
      </c>
      <c r="E12" s="99">
        <v>991</v>
      </c>
      <c r="F12" s="84" t="str">
        <f>VLOOKUP(E12,VIP!$A$2:$O11462,2,0)</f>
        <v>DRBR991</v>
      </c>
      <c r="G12" s="98" t="str">
        <f>VLOOKUP(E12,'LISTADO ATM'!$A$2:$B$894,2,0)</f>
        <v xml:space="preserve">ATM UNP Las Matas de Santa Cruz </v>
      </c>
      <c r="H12" s="98" t="str">
        <f>VLOOKUP(E12,VIP!$A$2:$O16382,7,FALSE)</f>
        <v>Si</v>
      </c>
      <c r="I12" s="98" t="str">
        <f>VLOOKUP(E12,VIP!$A$2:$O8347,8,FALSE)</f>
        <v>Si</v>
      </c>
      <c r="J12" s="98" t="str">
        <f>VLOOKUP(E12,VIP!$A$2:$O8297,8,FALSE)</f>
        <v>Si</v>
      </c>
      <c r="K12" s="98" t="str">
        <f>VLOOKUP(E12,VIP!$A$2:$O11871,6,0)</f>
        <v>NO</v>
      </c>
      <c r="L12" s="105" t="s">
        <v>2254</v>
      </c>
      <c r="M12" s="104" t="s">
        <v>2473</v>
      </c>
      <c r="N12" s="103" t="s">
        <v>2481</v>
      </c>
      <c r="O12" s="122" t="s">
        <v>2501</v>
      </c>
      <c r="P12" s="129"/>
      <c r="Q12" s="104" t="s">
        <v>2254</v>
      </c>
    </row>
    <row r="13" spans="1:17" ht="18" x14ac:dyDescent="0.25">
      <c r="A13" s="122" t="str">
        <f>VLOOKUP(E13,'LISTADO ATM'!$A$2:$C$895,3,0)</f>
        <v>ESTE</v>
      </c>
      <c r="B13" s="110">
        <v>335776559</v>
      </c>
      <c r="C13" s="102">
        <v>44225.989363425928</v>
      </c>
      <c r="D13" s="122" t="s">
        <v>2189</v>
      </c>
      <c r="E13" s="99">
        <v>912</v>
      </c>
      <c r="F13" s="84" t="str">
        <f>VLOOKUP(E13,VIP!$A$2:$O11469,2,0)</f>
        <v>DRBR973</v>
      </c>
      <c r="G13" s="98" t="str">
        <f>VLOOKUP(E13,'LISTADO ATM'!$A$2:$B$894,2,0)</f>
        <v xml:space="preserve">ATM Oficina San Pedro II </v>
      </c>
      <c r="H13" s="98" t="str">
        <f>VLOOKUP(E13,VIP!$A$2:$O16389,7,FALSE)</f>
        <v>Si</v>
      </c>
      <c r="I13" s="98" t="str">
        <f>VLOOKUP(E13,VIP!$A$2:$O8354,8,FALSE)</f>
        <v>Si</v>
      </c>
      <c r="J13" s="98" t="str">
        <f>VLOOKUP(E13,VIP!$A$2:$O8304,8,FALSE)</f>
        <v>Si</v>
      </c>
      <c r="K13" s="98" t="str">
        <f>VLOOKUP(E13,VIP!$A$2:$O11878,6,0)</f>
        <v>SI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04"/>
      <c r="Q13" s="104" t="s">
        <v>2228</v>
      </c>
    </row>
    <row r="14" spans="1:17" ht="18" customHeight="1" x14ac:dyDescent="0.25">
      <c r="A14" s="122" t="str">
        <f>VLOOKUP(E14,'LISTADO ATM'!$A$2:$C$895,3,0)</f>
        <v>DISTRITO NACIONAL</v>
      </c>
      <c r="B14" s="110">
        <v>335776679</v>
      </c>
      <c r="C14" s="102">
        <v>44226.421793981484</v>
      </c>
      <c r="D14" s="122" t="s">
        <v>2477</v>
      </c>
      <c r="E14" s="99">
        <v>554</v>
      </c>
      <c r="F14" s="84" t="str">
        <f>VLOOKUP(E14,VIP!$A$2:$O11488,2,0)</f>
        <v>DRBR011</v>
      </c>
      <c r="G14" s="98" t="str">
        <f>VLOOKUP(E14,'LISTADO ATM'!$A$2:$B$894,2,0)</f>
        <v xml:space="preserve">ATM Oficina Isabel La Católica I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5" t="s">
        <v>2430</v>
      </c>
      <c r="M14" s="104" t="s">
        <v>2473</v>
      </c>
      <c r="N14" s="103" t="s">
        <v>2481</v>
      </c>
      <c r="O14" s="122" t="s">
        <v>2482</v>
      </c>
      <c r="P14" s="104"/>
      <c r="Q14" s="104" t="s">
        <v>2430</v>
      </c>
    </row>
    <row r="15" spans="1:17" ht="18" x14ac:dyDescent="0.25">
      <c r="A15" s="122" t="str">
        <f>VLOOKUP(E15,'LISTADO ATM'!$A$2:$C$895,3,0)</f>
        <v>DISTRITO NACIONAL</v>
      </c>
      <c r="B15" s="110">
        <v>335776868</v>
      </c>
      <c r="C15" s="102">
        <v>44226.569965277777</v>
      </c>
      <c r="D15" s="122" t="s">
        <v>2189</v>
      </c>
      <c r="E15" s="99">
        <v>979</v>
      </c>
      <c r="F15" s="84" t="str">
        <f>VLOOKUP(E15,VIP!$A$2:$O11511,2,0)</f>
        <v>DRBR979</v>
      </c>
      <c r="G15" s="98" t="str">
        <f>VLOOKUP(E15,'LISTADO ATM'!$A$2:$B$894,2,0)</f>
        <v xml:space="preserve">ATM Oficina Luperón I </v>
      </c>
      <c r="H15" s="98" t="str">
        <f>VLOOKUP(E15,VIP!$A$2:$O16431,7,FALSE)</f>
        <v>Si</v>
      </c>
      <c r="I15" s="98" t="str">
        <f>VLOOKUP(E15,VIP!$A$2:$O8396,8,FALSE)</f>
        <v>Si</v>
      </c>
      <c r="J15" s="98" t="str">
        <f>VLOOKUP(E15,VIP!$A$2:$O8346,8,FALSE)</f>
        <v>Si</v>
      </c>
      <c r="K15" s="98" t="str">
        <f>VLOOKUP(E15,VIP!$A$2:$O11920,6,0)</f>
        <v>NO</v>
      </c>
      <c r="L15" s="105" t="s">
        <v>2228</v>
      </c>
      <c r="M15" s="168" t="s">
        <v>2619</v>
      </c>
      <c r="N15" s="103" t="s">
        <v>2481</v>
      </c>
      <c r="O15" s="122" t="s">
        <v>2483</v>
      </c>
      <c r="P15" s="105"/>
      <c r="Q15" s="128">
        <v>44229.420601851853</v>
      </c>
    </row>
    <row r="16" spans="1:17" ht="18" customHeight="1" x14ac:dyDescent="0.25">
      <c r="A16" s="122" t="str">
        <f>VLOOKUP(E16,'LISTADO ATM'!$A$2:$C$895,3,0)</f>
        <v>ESTE</v>
      </c>
      <c r="B16" s="110">
        <v>335776960</v>
      </c>
      <c r="C16" s="102">
        <v>44226.724131944444</v>
      </c>
      <c r="D16" s="122" t="s">
        <v>2189</v>
      </c>
      <c r="E16" s="99">
        <v>480</v>
      </c>
      <c r="F16" s="84" t="str">
        <f>VLOOKUP(E16,VIP!$A$2:$O11544,2,0)</f>
        <v>DRBR480</v>
      </c>
      <c r="G16" s="98" t="str">
        <f>VLOOKUP(E16,'LISTADO ATM'!$A$2:$B$894,2,0)</f>
        <v>ATM UNP Farmaconal Higuey</v>
      </c>
      <c r="H16" s="98" t="str">
        <f>VLOOKUP(E16,VIP!$A$2:$O16464,7,FALSE)</f>
        <v>N/A</v>
      </c>
      <c r="I16" s="98" t="str">
        <f>VLOOKUP(E16,VIP!$A$2:$O8429,8,FALSE)</f>
        <v>N/A</v>
      </c>
      <c r="J16" s="98" t="str">
        <f>VLOOKUP(E16,VIP!$A$2:$O8379,8,FALSE)</f>
        <v>N/A</v>
      </c>
      <c r="K16" s="98" t="str">
        <f>VLOOKUP(E16,VIP!$A$2:$O11953,6,0)</f>
        <v>N/A</v>
      </c>
      <c r="L16" s="105" t="s">
        <v>2228</v>
      </c>
      <c r="M16" s="104" t="s">
        <v>2473</v>
      </c>
      <c r="N16" s="103" t="s">
        <v>2481</v>
      </c>
      <c r="O16" s="122" t="s">
        <v>2483</v>
      </c>
      <c r="P16" s="120"/>
      <c r="Q16" s="104" t="s">
        <v>2228</v>
      </c>
    </row>
    <row r="17" spans="1:17" ht="18" customHeight="1" x14ac:dyDescent="0.25">
      <c r="A17" s="122" t="str">
        <f>VLOOKUP(E17,'LISTADO ATM'!$A$2:$C$895,3,0)</f>
        <v>DISTRITO NACIONAL</v>
      </c>
      <c r="B17" s="110">
        <v>335776979</v>
      </c>
      <c r="C17" s="102">
        <v>44228.099305555559</v>
      </c>
      <c r="D17" s="122" t="s">
        <v>2189</v>
      </c>
      <c r="E17" s="99">
        <v>560</v>
      </c>
      <c r="F17" s="84" t="str">
        <f>VLOOKUP(E17,VIP!$A$2:$O11504,2,0)</f>
        <v>DRBR229</v>
      </c>
      <c r="G17" s="98" t="str">
        <f>VLOOKUP(E17,'LISTADO ATM'!$A$2:$B$894,2,0)</f>
        <v xml:space="preserve">ATM Junta Central Electoral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5" t="s">
        <v>2254</v>
      </c>
      <c r="M17" s="104" t="s">
        <v>2473</v>
      </c>
      <c r="N17" s="103" t="s">
        <v>2481</v>
      </c>
      <c r="O17" s="122" t="s">
        <v>2483</v>
      </c>
      <c r="P17" s="104"/>
      <c r="Q17" s="104" t="s">
        <v>2254</v>
      </c>
    </row>
    <row r="18" spans="1:17" ht="18" x14ac:dyDescent="0.25">
      <c r="A18" s="122" t="str">
        <f>VLOOKUP(E18,'LISTADO ATM'!$A$2:$C$895,3,0)</f>
        <v>DISTRITO NACIONAL</v>
      </c>
      <c r="B18" s="110">
        <v>335776982</v>
      </c>
      <c r="C18" s="102">
        <v>44228.104166666664</v>
      </c>
      <c r="D18" s="122" t="s">
        <v>2477</v>
      </c>
      <c r="E18" s="99">
        <v>813</v>
      </c>
      <c r="F18" s="84" t="str">
        <f>VLOOKUP(E18,VIP!$A$2:$O11496,2,0)</f>
        <v>DRBR815</v>
      </c>
      <c r="G18" s="98" t="str">
        <f>VLOOKUP(E18,'LISTADO ATM'!$A$2:$B$894,2,0)</f>
        <v>ATM Occidental Mall</v>
      </c>
      <c r="H18" s="98" t="str">
        <f>VLOOKUP(E18,VIP!$A$2:$O16416,7,FALSE)</f>
        <v>Si</v>
      </c>
      <c r="I18" s="98" t="str">
        <f>VLOOKUP(E18,VIP!$A$2:$O8381,8,FALSE)</f>
        <v>Si</v>
      </c>
      <c r="J18" s="98" t="str">
        <f>VLOOKUP(E18,VIP!$A$2:$O8331,8,FALSE)</f>
        <v>Si</v>
      </c>
      <c r="K18" s="98" t="str">
        <f>VLOOKUP(E18,VIP!$A$2:$O11905,6,0)</f>
        <v>NO</v>
      </c>
      <c r="L18" s="105" t="s">
        <v>2430</v>
      </c>
      <c r="M18" s="104" t="s">
        <v>2473</v>
      </c>
      <c r="N18" s="103" t="s">
        <v>2481</v>
      </c>
      <c r="O18" s="122" t="s">
        <v>2482</v>
      </c>
      <c r="P18" s="123"/>
      <c r="Q18" s="104" t="s">
        <v>2430</v>
      </c>
    </row>
    <row r="19" spans="1:17" ht="18" customHeight="1" x14ac:dyDescent="0.25">
      <c r="A19" s="122" t="str">
        <f>VLOOKUP(E19,'LISTADO ATM'!$A$2:$C$895,3,0)</f>
        <v>DISTRITO NACIONAL</v>
      </c>
      <c r="B19" s="110">
        <v>335776993</v>
      </c>
      <c r="C19" s="102">
        <v>44228.131249999999</v>
      </c>
      <c r="D19" s="122" t="s">
        <v>2477</v>
      </c>
      <c r="E19" s="99">
        <v>183</v>
      </c>
      <c r="F19" s="84" t="str">
        <f>VLOOKUP(E19,VIP!$A$2:$O11478,2,0)</f>
        <v>DRBR183</v>
      </c>
      <c r="G19" s="98" t="str">
        <f>VLOOKUP(E19,'LISTADO ATM'!$A$2:$B$894,2,0)</f>
        <v>ATM Estación Nativa Km. 22 Aut. Duarte.</v>
      </c>
      <c r="H19" s="98" t="str">
        <f>VLOOKUP(E19,VIP!$A$2:$O16398,7,FALSE)</f>
        <v>N/A</v>
      </c>
      <c r="I19" s="98" t="str">
        <f>VLOOKUP(E19,VIP!$A$2:$O8363,8,FALSE)</f>
        <v>N/A</v>
      </c>
      <c r="J19" s="98" t="str">
        <f>VLOOKUP(E19,VIP!$A$2:$O8313,8,FALSE)</f>
        <v>N/A</v>
      </c>
      <c r="K19" s="98" t="str">
        <f>VLOOKUP(E19,VIP!$A$2:$O11887,6,0)</f>
        <v>N/A</v>
      </c>
      <c r="L19" s="105" t="s">
        <v>2430</v>
      </c>
      <c r="M19" s="104" t="s">
        <v>2473</v>
      </c>
      <c r="N19" s="103" t="s">
        <v>2481</v>
      </c>
      <c r="O19" s="122" t="s">
        <v>2482</v>
      </c>
      <c r="P19" s="122"/>
      <c r="Q19" s="104" t="s">
        <v>2430</v>
      </c>
    </row>
    <row r="20" spans="1:17" ht="18" x14ac:dyDescent="0.25">
      <c r="A20" s="122" t="str">
        <f>VLOOKUP(E20,'LISTADO ATM'!$A$2:$C$895,3,0)</f>
        <v>DISTRITO NACIONAL</v>
      </c>
      <c r="B20" s="110">
        <v>335777021</v>
      </c>
      <c r="C20" s="102">
        <v>44228.189583333333</v>
      </c>
      <c r="D20" s="122" t="s">
        <v>2477</v>
      </c>
      <c r="E20" s="99">
        <v>152</v>
      </c>
      <c r="F20" s="84" t="str">
        <f>VLOOKUP(E20,VIP!$A$2:$O11505,2,0)</f>
        <v>DRBR152</v>
      </c>
      <c r="G20" s="98" t="str">
        <f>VLOOKUP(E20,'LISTADO ATM'!$A$2:$B$894,2,0)</f>
        <v xml:space="preserve">ATM Kiosco Megacentro II </v>
      </c>
      <c r="H20" s="98" t="str">
        <f>VLOOKUP(E20,VIP!$A$2:$O16425,7,FALSE)</f>
        <v>Si</v>
      </c>
      <c r="I20" s="98" t="str">
        <f>VLOOKUP(E20,VIP!$A$2:$O8390,8,FALSE)</f>
        <v>Si</v>
      </c>
      <c r="J20" s="98" t="str">
        <f>VLOOKUP(E20,VIP!$A$2:$O8340,8,FALSE)</f>
        <v>Si</v>
      </c>
      <c r="K20" s="98" t="str">
        <f>VLOOKUP(E20,VIP!$A$2:$O11914,6,0)</f>
        <v>NO</v>
      </c>
      <c r="L20" s="105" t="s">
        <v>2466</v>
      </c>
      <c r="M20" s="104" t="s">
        <v>2473</v>
      </c>
      <c r="N20" s="103" t="s">
        <v>2481</v>
      </c>
      <c r="O20" s="122" t="s">
        <v>2482</v>
      </c>
      <c r="P20" s="122"/>
      <c r="Q20" s="104" t="s">
        <v>2466</v>
      </c>
    </row>
    <row r="21" spans="1:17" ht="18" customHeight="1" x14ac:dyDescent="0.25">
      <c r="A21" s="122" t="str">
        <f>VLOOKUP(E21,'LISTADO ATM'!$A$2:$C$895,3,0)</f>
        <v>DISTRITO NACIONAL</v>
      </c>
      <c r="B21" s="110">
        <v>335777027</v>
      </c>
      <c r="C21" s="102">
        <v>44228.20208333333</v>
      </c>
      <c r="D21" s="122" t="s">
        <v>2477</v>
      </c>
      <c r="E21" s="99">
        <v>713</v>
      </c>
      <c r="F21" s="84" t="str">
        <f>VLOOKUP(E21,VIP!$A$2:$O11499,2,0)</f>
        <v>DRBR016</v>
      </c>
      <c r="G21" s="98" t="str">
        <f>VLOOKUP(E21,'LISTADO ATM'!$A$2:$B$894,2,0)</f>
        <v xml:space="preserve">ATM Oficina Las Américas </v>
      </c>
      <c r="H21" s="98" t="str">
        <f>VLOOKUP(E21,VIP!$A$2:$O16419,7,FALSE)</f>
        <v>Si</v>
      </c>
      <c r="I21" s="98" t="str">
        <f>VLOOKUP(E21,VIP!$A$2:$O8384,8,FALSE)</f>
        <v>Si</v>
      </c>
      <c r="J21" s="98" t="str">
        <f>VLOOKUP(E21,VIP!$A$2:$O8334,8,FALSE)</f>
        <v>Si</v>
      </c>
      <c r="K21" s="98" t="str">
        <f>VLOOKUP(E21,VIP!$A$2:$O11908,6,0)</f>
        <v>NO</v>
      </c>
      <c r="L21" s="105" t="s">
        <v>2466</v>
      </c>
      <c r="M21" s="104" t="s">
        <v>2473</v>
      </c>
      <c r="N21" s="103" t="s">
        <v>2481</v>
      </c>
      <c r="O21" s="122" t="s">
        <v>2482</v>
      </c>
      <c r="P21" s="122"/>
      <c r="Q21" s="104" t="s">
        <v>2466</v>
      </c>
    </row>
    <row r="22" spans="1:17" ht="18" customHeight="1" x14ac:dyDescent="0.25">
      <c r="A22" s="122" t="str">
        <f>VLOOKUP(E22,'LISTADO ATM'!$A$2:$C$895,3,0)</f>
        <v>DISTRITO NACIONAL</v>
      </c>
      <c r="B22" s="110">
        <v>335777028</v>
      </c>
      <c r="C22" s="102">
        <v>44228.207638888889</v>
      </c>
      <c r="D22" s="122" t="s">
        <v>2494</v>
      </c>
      <c r="E22" s="99">
        <v>734</v>
      </c>
      <c r="F22" s="84" t="str">
        <f>VLOOKUP(E22,VIP!$A$2:$O11506,2,0)</f>
        <v>DRBR178</v>
      </c>
      <c r="G22" s="98" t="str">
        <f>VLOOKUP(E22,'LISTADO ATM'!$A$2:$B$894,2,0)</f>
        <v xml:space="preserve">ATM Oficina Independencia I </v>
      </c>
      <c r="H22" s="98" t="str">
        <f>VLOOKUP(E22,VIP!$A$2:$O16426,7,FALSE)</f>
        <v>Si</v>
      </c>
      <c r="I22" s="98" t="str">
        <f>VLOOKUP(E22,VIP!$A$2:$O8391,8,FALSE)</f>
        <v>Si</v>
      </c>
      <c r="J22" s="98" t="str">
        <f>VLOOKUP(E22,VIP!$A$2:$O8341,8,FALSE)</f>
        <v>Si</v>
      </c>
      <c r="K22" s="98" t="str">
        <f>VLOOKUP(E22,VIP!$A$2:$O11915,6,0)</f>
        <v>SI</v>
      </c>
      <c r="L22" s="105" t="s">
        <v>2466</v>
      </c>
      <c r="M22" s="104" t="s">
        <v>2473</v>
      </c>
      <c r="N22" s="103" t="s">
        <v>2481</v>
      </c>
      <c r="O22" s="122" t="s">
        <v>2495</v>
      </c>
      <c r="P22" s="129"/>
      <c r="Q22" s="104" t="s">
        <v>2466</v>
      </c>
    </row>
    <row r="23" spans="1:17" ht="18" x14ac:dyDescent="0.25">
      <c r="A23" s="122" t="str">
        <f>VLOOKUP(E23,'LISTADO ATM'!$A$2:$C$895,3,0)</f>
        <v>DISTRITO NACIONAL</v>
      </c>
      <c r="B23" s="110">
        <v>335777032</v>
      </c>
      <c r="C23" s="102">
        <v>44228.217361111114</v>
      </c>
      <c r="D23" s="122" t="s">
        <v>2477</v>
      </c>
      <c r="E23" s="99">
        <v>993</v>
      </c>
      <c r="F23" s="84" t="str">
        <f>VLOOKUP(E23,VIP!$A$2:$O11497,2,0)</f>
        <v>DRBR993</v>
      </c>
      <c r="G23" s="98" t="str">
        <f>VLOOKUP(E23,'LISTADO ATM'!$A$2:$B$894,2,0)</f>
        <v xml:space="preserve">ATM Centro Medico Integral II </v>
      </c>
      <c r="H23" s="98" t="str">
        <f>VLOOKUP(E23,VIP!$A$2:$O16417,7,FALSE)</f>
        <v>Si</v>
      </c>
      <c r="I23" s="98" t="str">
        <f>VLOOKUP(E23,VIP!$A$2:$O8382,8,FALSE)</f>
        <v>Si</v>
      </c>
      <c r="J23" s="98" t="str">
        <f>VLOOKUP(E23,VIP!$A$2:$O8332,8,FALSE)</f>
        <v>Si</v>
      </c>
      <c r="K23" s="98" t="str">
        <f>VLOOKUP(E23,VIP!$A$2:$O11906,6,0)</f>
        <v>NO</v>
      </c>
      <c r="L23" s="105" t="s">
        <v>2466</v>
      </c>
      <c r="M23" s="104" t="s">
        <v>2473</v>
      </c>
      <c r="N23" s="103" t="s">
        <v>2481</v>
      </c>
      <c r="O23" s="122" t="s">
        <v>2482</v>
      </c>
      <c r="P23" s="129"/>
      <c r="Q23" s="104" t="s">
        <v>2466</v>
      </c>
    </row>
    <row r="24" spans="1:17" ht="18" x14ac:dyDescent="0.25">
      <c r="A24" s="122" t="str">
        <f>VLOOKUP(E24,'LISTADO ATM'!$A$2:$C$895,3,0)</f>
        <v>NORTE</v>
      </c>
      <c r="B24" s="110">
        <v>335777037</v>
      </c>
      <c r="C24" s="102">
        <v>44228.228472222225</v>
      </c>
      <c r="D24" s="122" t="s">
        <v>2494</v>
      </c>
      <c r="E24" s="99">
        <v>809</v>
      </c>
      <c r="F24" s="84" t="str">
        <f>VLOOKUP(E24,VIP!$A$2:$O11507,2,0)</f>
        <v>DRBR809</v>
      </c>
      <c r="G24" s="98" t="str">
        <f>VLOOKUP(E24,'LISTADO ATM'!$A$2:$B$894,2,0)</f>
        <v>ATM Yoma (Cotuí)</v>
      </c>
      <c r="H24" s="98" t="str">
        <f>VLOOKUP(E24,VIP!$A$2:$O16427,7,FALSE)</f>
        <v>Si</v>
      </c>
      <c r="I24" s="98" t="str">
        <f>VLOOKUP(E24,VIP!$A$2:$O8392,8,FALSE)</f>
        <v>Si</v>
      </c>
      <c r="J24" s="98" t="str">
        <f>VLOOKUP(E24,VIP!$A$2:$O8342,8,FALSE)</f>
        <v>Si</v>
      </c>
      <c r="K24" s="98" t="str">
        <f>VLOOKUP(E24,VIP!$A$2:$O11916,6,0)</f>
        <v>NO</v>
      </c>
      <c r="L24" s="105" t="s">
        <v>2502</v>
      </c>
      <c r="M24" s="104" t="s">
        <v>2473</v>
      </c>
      <c r="N24" s="128" t="s">
        <v>2618</v>
      </c>
      <c r="O24" s="122" t="s">
        <v>2495</v>
      </c>
      <c r="P24" s="126"/>
      <c r="Q24" s="104" t="s">
        <v>2502</v>
      </c>
    </row>
    <row r="25" spans="1:17" ht="18" x14ac:dyDescent="0.25">
      <c r="A25" s="122" t="str">
        <f>VLOOKUP(E25,'LISTADO ATM'!$A$2:$C$895,3,0)</f>
        <v>SUR</v>
      </c>
      <c r="B25" s="110">
        <v>335777039</v>
      </c>
      <c r="C25" s="102">
        <v>44228.232638888891</v>
      </c>
      <c r="D25" s="12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ATM'!$A$2:$B$894,2,0)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5" t="s">
        <v>2228</v>
      </c>
      <c r="M25" s="104" t="s">
        <v>2473</v>
      </c>
      <c r="N25" s="103" t="s">
        <v>2481</v>
      </c>
      <c r="O25" s="122" t="s">
        <v>2483</v>
      </c>
      <c r="P25" s="126"/>
      <c r="Q25" s="104" t="s">
        <v>2228</v>
      </c>
    </row>
    <row r="26" spans="1:17" ht="18" x14ac:dyDescent="0.25">
      <c r="A26" s="122" t="str">
        <f>VLOOKUP(E26,'LISTADO ATM'!$A$2:$C$895,3,0)</f>
        <v>DISTRITO NACIONAL</v>
      </c>
      <c r="B26" s="110">
        <v>335777040</v>
      </c>
      <c r="C26" s="102">
        <v>44228.251388888886</v>
      </c>
      <c r="D26" s="122" t="s">
        <v>2189</v>
      </c>
      <c r="E26" s="99">
        <v>708</v>
      </c>
      <c r="F26" s="84" t="str">
        <f>VLOOKUP(E26,VIP!$A$2:$O11469,2,0)</f>
        <v>DRBR505</v>
      </c>
      <c r="G26" s="98" t="str">
        <f>VLOOKUP(E26,'LISTADO ATM'!$A$2:$B$894,2,0)</f>
        <v xml:space="preserve">ATM El Vestir De Hoy </v>
      </c>
      <c r="H26" s="98" t="str">
        <f>VLOOKUP(E26,VIP!$A$2:$O16389,7,FALSE)</f>
        <v>Si</v>
      </c>
      <c r="I26" s="98" t="str">
        <f>VLOOKUP(E26,VIP!$A$2:$O8354,8,FALSE)</f>
        <v>Si</v>
      </c>
      <c r="J26" s="98" t="str">
        <f>VLOOKUP(E26,VIP!$A$2:$O8304,8,FALSE)</f>
        <v>Si</v>
      </c>
      <c r="K26" s="98" t="str">
        <f>VLOOKUP(E26,VIP!$A$2:$O11878,6,0)</f>
        <v>NO</v>
      </c>
      <c r="L26" s="105" t="s">
        <v>2228</v>
      </c>
      <c r="M26" s="104" t="s">
        <v>2473</v>
      </c>
      <c r="N26" s="103" t="s">
        <v>2481</v>
      </c>
      <c r="O26" s="122" t="s">
        <v>2483</v>
      </c>
      <c r="P26" s="126"/>
      <c r="Q26" s="104" t="s">
        <v>2228</v>
      </c>
    </row>
    <row r="27" spans="1:17" ht="18" x14ac:dyDescent="0.25">
      <c r="A27" s="122" t="str">
        <f>VLOOKUP(E27,'LISTADO ATM'!$A$2:$C$895,3,0)</f>
        <v>DISTRITO NACIONAL</v>
      </c>
      <c r="B27" s="110">
        <v>335777050</v>
      </c>
      <c r="C27" s="102">
        <v>44228.259027777778</v>
      </c>
      <c r="D27" s="122" t="s">
        <v>2189</v>
      </c>
      <c r="E27" s="99">
        <v>686</v>
      </c>
      <c r="F27" s="84" t="str">
        <f>VLOOKUP(E27,VIP!$A$2:$O11513,2,0)</f>
        <v>DRBR686</v>
      </c>
      <c r="G27" s="98" t="str">
        <f>VLOOKUP(E27,'LISTADO ATM'!$A$2:$B$894,2,0)</f>
        <v>ATM Autoservicio Oficina Máximo Gómez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05" t="s">
        <v>2228</v>
      </c>
      <c r="M27" s="104" t="s">
        <v>2473</v>
      </c>
      <c r="N27" s="103" t="s">
        <v>2481</v>
      </c>
      <c r="O27" s="122" t="s">
        <v>2483</v>
      </c>
      <c r="P27" s="126"/>
      <c r="Q27" s="104" t="s">
        <v>2228</v>
      </c>
    </row>
    <row r="28" spans="1:17" ht="18" customHeight="1" x14ac:dyDescent="0.25">
      <c r="A28" s="122" t="str">
        <f>VLOOKUP(E28,'LISTADO ATM'!$A$2:$C$895,3,0)</f>
        <v>SUR</v>
      </c>
      <c r="B28" s="110" t="s">
        <v>2504</v>
      </c>
      <c r="C28" s="102">
        <v>44228.262754629628</v>
      </c>
      <c r="D28" s="122" t="s">
        <v>2189</v>
      </c>
      <c r="E28" s="99">
        <v>297</v>
      </c>
      <c r="F28" s="84" t="str">
        <f>VLOOKUP(E28,VIP!$A$2:$O11503,2,0)</f>
        <v>DRBR297</v>
      </c>
      <c r="G28" s="98" t="str">
        <f>VLOOKUP(E28,'LISTADO ATM'!$A$2:$B$894,2,0)</f>
        <v xml:space="preserve">ATM S/M Cadena Ocoa </v>
      </c>
      <c r="H28" s="98" t="str">
        <f>VLOOKUP(E28,VIP!$A$2:$O16423,7,FALSE)</f>
        <v>Si</v>
      </c>
      <c r="I28" s="98" t="str">
        <f>VLOOKUP(E28,VIP!$A$2:$O8388,8,FALSE)</f>
        <v>Si</v>
      </c>
      <c r="J28" s="98" t="str">
        <f>VLOOKUP(E28,VIP!$A$2:$O8338,8,FALSE)</f>
        <v>Si</v>
      </c>
      <c r="K28" s="98" t="str">
        <f>VLOOKUP(E28,VIP!$A$2:$O11912,6,0)</f>
        <v>NO</v>
      </c>
      <c r="L28" s="105" t="s">
        <v>2228</v>
      </c>
      <c r="M28" s="104" t="s">
        <v>2473</v>
      </c>
      <c r="N28" s="128" t="s">
        <v>2618</v>
      </c>
      <c r="O28" s="122" t="s">
        <v>2483</v>
      </c>
      <c r="P28" s="122"/>
      <c r="Q28" s="104" t="s">
        <v>2228</v>
      </c>
    </row>
    <row r="29" spans="1:17" ht="18" customHeight="1" x14ac:dyDescent="0.25">
      <c r="A29" s="122" t="str">
        <f>VLOOKUP(E29,'LISTADO ATM'!$A$2:$C$895,3,0)</f>
        <v>DISTRITO NACIONAL</v>
      </c>
      <c r="B29" s="110" t="s">
        <v>2508</v>
      </c>
      <c r="C29" s="102">
        <v>44228.431469907409</v>
      </c>
      <c r="D29" s="122" t="s">
        <v>2189</v>
      </c>
      <c r="E29" s="99">
        <v>160</v>
      </c>
      <c r="F29" s="84" t="str">
        <f>VLOOKUP(E29,VIP!$A$2:$O11522,2,0)</f>
        <v>DRBR160</v>
      </c>
      <c r="G29" s="98" t="str">
        <f>VLOOKUP(E29,'LISTADO ATM'!$A$2:$B$894,2,0)</f>
        <v xml:space="preserve">ATM Oficina Herrera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05" t="s">
        <v>2463</v>
      </c>
      <c r="M29" s="168" t="s">
        <v>2619</v>
      </c>
      <c r="N29" s="103" t="s">
        <v>2481</v>
      </c>
      <c r="O29" s="122" t="s">
        <v>2483</v>
      </c>
      <c r="P29" s="122"/>
      <c r="Q29" s="128">
        <v>44229.448842592596</v>
      </c>
    </row>
    <row r="30" spans="1:17" ht="18" customHeight="1" x14ac:dyDescent="0.25">
      <c r="A30" s="122" t="str">
        <f>VLOOKUP(E30,'LISTADO ATM'!$A$2:$C$895,3,0)</f>
        <v>NORTE</v>
      </c>
      <c r="B30" s="110" t="s">
        <v>2507</v>
      </c>
      <c r="C30" s="102">
        <v>44228.453680555554</v>
      </c>
      <c r="D30" s="122" t="s">
        <v>2190</v>
      </c>
      <c r="E30" s="99">
        <v>599</v>
      </c>
      <c r="F30" s="84" t="str">
        <f>VLOOKUP(E30,VIP!$A$2:$O11523,2,0)</f>
        <v>DRBR258</v>
      </c>
      <c r="G30" s="98" t="str">
        <f>VLOOKUP(E30,'LISTADO ATM'!$A$2:$B$894,2,0)</f>
        <v xml:space="preserve">ATM Oficina Plaza Internacional (Santiago) </v>
      </c>
      <c r="H30" s="98" t="str">
        <f>VLOOKUP(E30,VIP!$A$2:$O16443,7,FALSE)</f>
        <v>Si</v>
      </c>
      <c r="I30" s="98" t="str">
        <f>VLOOKUP(E30,VIP!$A$2:$O8408,8,FALSE)</f>
        <v>Si</v>
      </c>
      <c r="J30" s="98" t="str">
        <f>VLOOKUP(E30,VIP!$A$2:$O8358,8,FALSE)</f>
        <v>Si</v>
      </c>
      <c r="K30" s="98" t="str">
        <f>VLOOKUP(E30,VIP!$A$2:$O11932,6,0)</f>
        <v>NO</v>
      </c>
      <c r="L30" s="105" t="s">
        <v>2228</v>
      </c>
      <c r="M30" s="104" t="s">
        <v>2473</v>
      </c>
      <c r="N30" s="128" t="s">
        <v>2618</v>
      </c>
      <c r="O30" s="122" t="s">
        <v>2503</v>
      </c>
      <c r="P30" s="129"/>
      <c r="Q30" s="104" t="s">
        <v>2228</v>
      </c>
    </row>
    <row r="31" spans="1:17" ht="18" x14ac:dyDescent="0.25">
      <c r="A31" s="122" t="str">
        <f>VLOOKUP(E31,'LISTADO ATM'!$A$2:$C$895,3,0)</f>
        <v>DISTRITO NACIONAL</v>
      </c>
      <c r="B31" s="110" t="s">
        <v>2506</v>
      </c>
      <c r="C31" s="102">
        <v>44228.459699074076</v>
      </c>
      <c r="D31" s="122" t="s">
        <v>2477</v>
      </c>
      <c r="E31" s="99">
        <v>983</v>
      </c>
      <c r="F31" s="84" t="str">
        <f>VLOOKUP(E31,VIP!$A$2:$O11528,2,0)</f>
        <v>DRBR983</v>
      </c>
      <c r="G31" s="98" t="str">
        <f>VLOOKUP(E31,'LISTADO ATM'!$A$2:$B$894,2,0)</f>
        <v xml:space="preserve">ATM Bravo República de Colombia </v>
      </c>
      <c r="H31" s="98" t="str">
        <f>VLOOKUP(E31,VIP!$A$2:$O16448,7,FALSE)</f>
        <v>Si</v>
      </c>
      <c r="I31" s="98" t="str">
        <f>VLOOKUP(E31,VIP!$A$2:$O8413,8,FALSE)</f>
        <v>No</v>
      </c>
      <c r="J31" s="98" t="str">
        <f>VLOOKUP(E31,VIP!$A$2:$O8363,8,FALSE)</f>
        <v>No</v>
      </c>
      <c r="K31" s="98" t="str">
        <f>VLOOKUP(E31,VIP!$A$2:$O11937,6,0)</f>
        <v>NO</v>
      </c>
      <c r="L31" s="105" t="s">
        <v>2430</v>
      </c>
      <c r="M31" s="104" t="s">
        <v>2473</v>
      </c>
      <c r="N31" s="103" t="s">
        <v>2481</v>
      </c>
      <c r="O31" s="122" t="s">
        <v>2482</v>
      </c>
      <c r="P31" s="129"/>
      <c r="Q31" s="104" t="s">
        <v>2430</v>
      </c>
    </row>
    <row r="32" spans="1:17" ht="18" customHeight="1" x14ac:dyDescent="0.25">
      <c r="A32" s="122" t="str">
        <f>VLOOKUP(E32,'LISTADO ATM'!$A$2:$C$895,3,0)</f>
        <v>DISTRITO NACIONAL</v>
      </c>
      <c r="B32" s="110" t="s">
        <v>2505</v>
      </c>
      <c r="C32" s="102">
        <v>44228.463518518518</v>
      </c>
      <c r="D32" s="122" t="s">
        <v>2477</v>
      </c>
      <c r="E32" s="99">
        <v>541</v>
      </c>
      <c r="F32" s="84" t="str">
        <f>VLOOKUP(E32,VIP!$A$2:$O11532,2,0)</f>
        <v>DRBR541</v>
      </c>
      <c r="G32" s="98" t="str">
        <f>VLOOKUP(E32,'LISTADO ATM'!$A$2:$B$894,2,0)</f>
        <v xml:space="preserve">ATM Oficina Sambil II </v>
      </c>
      <c r="H32" s="98" t="str">
        <f>VLOOKUP(E32,VIP!$A$2:$O16452,7,FALSE)</f>
        <v>Si</v>
      </c>
      <c r="I32" s="98" t="str">
        <f>VLOOKUP(E32,VIP!$A$2:$O8417,8,FALSE)</f>
        <v>Si</v>
      </c>
      <c r="J32" s="98" t="str">
        <f>VLOOKUP(E32,VIP!$A$2:$O8367,8,FALSE)</f>
        <v>Si</v>
      </c>
      <c r="K32" s="98" t="str">
        <f>VLOOKUP(E32,VIP!$A$2:$O11941,6,0)</f>
        <v>SI</v>
      </c>
      <c r="L32" s="105" t="s">
        <v>2466</v>
      </c>
      <c r="M32" s="104" t="s">
        <v>2473</v>
      </c>
      <c r="N32" s="103" t="s">
        <v>2481</v>
      </c>
      <c r="O32" s="122" t="s">
        <v>2482</v>
      </c>
      <c r="P32" s="122"/>
      <c r="Q32" s="104" t="s">
        <v>2466</v>
      </c>
    </row>
    <row r="33" spans="1:17" ht="18" customHeight="1" x14ac:dyDescent="0.25">
      <c r="A33" s="122" t="str">
        <f>VLOOKUP(E33,'LISTADO ATM'!$A$2:$C$895,3,0)</f>
        <v>DISTRITO NACIONAL</v>
      </c>
      <c r="B33" s="110" t="s">
        <v>2509</v>
      </c>
      <c r="C33" s="102">
        <v>44228.488194444442</v>
      </c>
      <c r="D33" s="122" t="s">
        <v>2477</v>
      </c>
      <c r="E33" s="99">
        <v>706</v>
      </c>
      <c r="F33" s="84" t="str">
        <f>VLOOKUP(E33,VIP!$A$2:$O11537,2,0)</f>
        <v>DRBR706</v>
      </c>
      <c r="G33" s="98" t="str">
        <f>VLOOKUP(E33,'LISTADO ATM'!$A$2:$B$894,2,0)</f>
        <v xml:space="preserve">ATM S/M Pristine </v>
      </c>
      <c r="H33" s="98" t="str">
        <f>VLOOKUP(E33,VIP!$A$2:$O16457,7,FALSE)</f>
        <v>Si</v>
      </c>
      <c r="I33" s="98" t="str">
        <f>VLOOKUP(E33,VIP!$A$2:$O8422,8,FALSE)</f>
        <v>Si</v>
      </c>
      <c r="J33" s="98" t="str">
        <f>VLOOKUP(E33,VIP!$A$2:$O8372,8,FALSE)</f>
        <v>Si</v>
      </c>
      <c r="K33" s="98" t="str">
        <f>VLOOKUP(E33,VIP!$A$2:$O11946,6,0)</f>
        <v>NO</v>
      </c>
      <c r="L33" s="105" t="s">
        <v>2430</v>
      </c>
      <c r="M33" s="104" t="s">
        <v>2473</v>
      </c>
      <c r="N33" s="103" t="s">
        <v>2481</v>
      </c>
      <c r="O33" s="122" t="s">
        <v>2482</v>
      </c>
      <c r="P33" s="129"/>
      <c r="Q33" s="104" t="s">
        <v>2430</v>
      </c>
    </row>
    <row r="34" spans="1:17" ht="18" customHeight="1" x14ac:dyDescent="0.25">
      <c r="A34" s="122" t="str">
        <f>VLOOKUP(E34,'LISTADO ATM'!$A$2:$C$895,3,0)</f>
        <v>DISTRITO NACIONAL</v>
      </c>
      <c r="B34" s="110" t="s">
        <v>2530</v>
      </c>
      <c r="C34" s="102">
        <v>44228.497870370367</v>
      </c>
      <c r="D34" s="122" t="s">
        <v>2189</v>
      </c>
      <c r="E34" s="99">
        <v>545</v>
      </c>
      <c r="F34" s="84" t="str">
        <f>VLOOKUP(E34,VIP!$A$2:$O11538,2,0)</f>
        <v>DRBR995</v>
      </c>
      <c r="G34" s="98" t="str">
        <f>VLOOKUP(E34,'LISTADO ATM'!$A$2:$B$894,2,0)</f>
        <v xml:space="preserve">ATM Oficina Isabel La Católica II  </v>
      </c>
      <c r="H34" s="98" t="str">
        <f>VLOOKUP(E34,VIP!$A$2:$O16458,7,FALSE)</f>
        <v>Si</v>
      </c>
      <c r="I34" s="98" t="str">
        <f>VLOOKUP(E34,VIP!$A$2:$O8423,8,FALSE)</f>
        <v>Si</v>
      </c>
      <c r="J34" s="98" t="str">
        <f>VLOOKUP(E34,VIP!$A$2:$O8373,8,FALSE)</f>
        <v>Si</v>
      </c>
      <c r="K34" s="98" t="str">
        <f>VLOOKUP(E34,VIP!$A$2:$O11947,6,0)</f>
        <v>NO</v>
      </c>
      <c r="L34" s="105" t="s">
        <v>2511</v>
      </c>
      <c r="M34" s="104" t="s">
        <v>2473</v>
      </c>
      <c r="N34" s="128" t="s">
        <v>2618</v>
      </c>
      <c r="O34" s="122" t="s">
        <v>2483</v>
      </c>
      <c r="P34" s="129"/>
      <c r="Q34" s="104" t="s">
        <v>2511</v>
      </c>
    </row>
    <row r="35" spans="1:17" ht="18" x14ac:dyDescent="0.25">
      <c r="A35" s="122" t="str">
        <f>VLOOKUP(E35,'LISTADO ATM'!$A$2:$C$895,3,0)</f>
        <v>ESTE</v>
      </c>
      <c r="B35" s="110" t="s">
        <v>2529</v>
      </c>
      <c r="C35" s="102">
        <v>44228.499016203707</v>
      </c>
      <c r="D35" s="122" t="s">
        <v>2189</v>
      </c>
      <c r="E35" s="99">
        <v>114</v>
      </c>
      <c r="F35" s="84" t="str">
        <f>VLOOKUP(E35,VIP!$A$2:$O11539,2,0)</f>
        <v>DRBR114</v>
      </c>
      <c r="G35" s="98" t="str">
        <f>VLOOKUP(E35,'LISTADO ATM'!$A$2:$B$894,2,0)</f>
        <v xml:space="preserve">ATM Oficina Hato Mayor </v>
      </c>
      <c r="H35" s="98" t="str">
        <f>VLOOKUP(E35,VIP!$A$2:$O16459,7,FALSE)</f>
        <v>Si</v>
      </c>
      <c r="I35" s="98" t="str">
        <f>VLOOKUP(E35,VIP!$A$2:$O8424,8,FALSE)</f>
        <v>Si</v>
      </c>
      <c r="J35" s="98" t="str">
        <f>VLOOKUP(E35,VIP!$A$2:$O8374,8,FALSE)</f>
        <v>Si</v>
      </c>
      <c r="K35" s="98" t="str">
        <f>VLOOKUP(E35,VIP!$A$2:$O11948,6,0)</f>
        <v>NO</v>
      </c>
      <c r="L35" s="105" t="s">
        <v>2511</v>
      </c>
      <c r="M35" s="104" t="s">
        <v>2473</v>
      </c>
      <c r="N35" s="128" t="s">
        <v>2618</v>
      </c>
      <c r="O35" s="122" t="s">
        <v>2483</v>
      </c>
      <c r="P35" s="123"/>
      <c r="Q35" s="104" t="s">
        <v>2511</v>
      </c>
    </row>
    <row r="36" spans="1:17" ht="18" customHeight="1" x14ac:dyDescent="0.25">
      <c r="A36" s="122" t="str">
        <f>VLOOKUP(E36,'LISTADO ATM'!$A$2:$C$895,3,0)</f>
        <v>NORTE</v>
      </c>
      <c r="B36" s="110" t="s">
        <v>2528</v>
      </c>
      <c r="C36" s="102">
        <v>44228.547511574077</v>
      </c>
      <c r="D36" s="122" t="s">
        <v>2190</v>
      </c>
      <c r="E36" s="99">
        <v>93</v>
      </c>
      <c r="F36" s="84" t="str">
        <f>VLOOKUP(E36,VIP!$A$2:$O11541,2,0)</f>
        <v>DRBR093</v>
      </c>
      <c r="G36" s="98" t="str">
        <f>VLOOKUP(E36,'LISTADO ATM'!$A$2:$B$894,2,0)</f>
        <v xml:space="preserve">ATM Oficina Cotuí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SI</v>
      </c>
      <c r="L36" s="105" t="s">
        <v>2463</v>
      </c>
      <c r="M36" s="104" t="s">
        <v>2473</v>
      </c>
      <c r="N36" s="103" t="s">
        <v>2481</v>
      </c>
      <c r="O36" s="122" t="s">
        <v>2503</v>
      </c>
      <c r="P36" s="122"/>
      <c r="Q36" s="104" t="s">
        <v>2463</v>
      </c>
    </row>
    <row r="37" spans="1:17" ht="18" x14ac:dyDescent="0.25">
      <c r="A37" s="122" t="str">
        <f>VLOOKUP(E37,'LISTADO ATM'!$A$2:$C$895,3,0)</f>
        <v>DISTRITO NACIONAL</v>
      </c>
      <c r="B37" s="110" t="s">
        <v>2527</v>
      </c>
      <c r="C37" s="102">
        <v>44228.549768518518</v>
      </c>
      <c r="D37" s="122" t="s">
        <v>2189</v>
      </c>
      <c r="E37" s="99">
        <v>622</v>
      </c>
      <c r="F37" s="84" t="str">
        <f>VLOOKUP(E37,VIP!$A$2:$O11542,2,0)</f>
        <v>DRBR622</v>
      </c>
      <c r="G37" s="98" t="str">
        <f>VLOOKUP(E37,'LISTADO ATM'!$A$2:$B$894,2,0)</f>
        <v xml:space="preserve">ATM Ayuntamiento D.N. </v>
      </c>
      <c r="H37" s="98" t="str">
        <f>VLOOKUP(E37,VIP!$A$2:$O16462,7,FALSE)</f>
        <v>Si</v>
      </c>
      <c r="I37" s="98" t="str">
        <f>VLOOKUP(E37,VIP!$A$2:$O8427,8,FALSE)</f>
        <v>Si</v>
      </c>
      <c r="J37" s="98" t="str">
        <f>VLOOKUP(E37,VIP!$A$2:$O8377,8,FALSE)</f>
        <v>Si</v>
      </c>
      <c r="K37" s="98" t="str">
        <f>VLOOKUP(E37,VIP!$A$2:$O11951,6,0)</f>
        <v>NO</v>
      </c>
      <c r="L37" s="105" t="s">
        <v>2463</v>
      </c>
      <c r="M37" s="104" t="s">
        <v>2473</v>
      </c>
      <c r="N37" s="103" t="s">
        <v>2481</v>
      </c>
      <c r="O37" s="122" t="s">
        <v>2483</v>
      </c>
      <c r="P37" s="122"/>
      <c r="Q37" s="104" t="s">
        <v>2463</v>
      </c>
    </row>
    <row r="38" spans="1:17" ht="18" x14ac:dyDescent="0.25">
      <c r="A38" s="122" t="str">
        <f>VLOOKUP(E38,'LISTADO ATM'!$A$2:$C$895,3,0)</f>
        <v>DISTRITO NACIONAL</v>
      </c>
      <c r="B38" s="110" t="s">
        <v>2526</v>
      </c>
      <c r="C38" s="102">
        <v>44228.551886574074</v>
      </c>
      <c r="D38" s="122" t="s">
        <v>2189</v>
      </c>
      <c r="E38" s="99">
        <v>453</v>
      </c>
      <c r="F38" s="84" t="str">
        <f>VLOOKUP(E38,VIP!$A$2:$O11543,2,0)</f>
        <v>DRBR453</v>
      </c>
      <c r="G38" s="98" t="str">
        <f>VLOOKUP(E38,'LISTADO ATM'!$A$2:$B$894,2,0)</f>
        <v xml:space="preserve">ATM Autobanco Sarasota II </v>
      </c>
      <c r="H38" s="98" t="str">
        <f>VLOOKUP(E38,VIP!$A$2:$O16463,7,FALSE)</f>
        <v>Si</v>
      </c>
      <c r="I38" s="98" t="str">
        <f>VLOOKUP(E38,VIP!$A$2:$O8428,8,FALSE)</f>
        <v>Si</v>
      </c>
      <c r="J38" s="98" t="str">
        <f>VLOOKUP(E38,VIP!$A$2:$O8378,8,FALSE)</f>
        <v>Si</v>
      </c>
      <c r="K38" s="98" t="str">
        <f>VLOOKUP(E38,VIP!$A$2:$O11952,6,0)</f>
        <v>SI</v>
      </c>
      <c r="L38" s="105" t="s">
        <v>2463</v>
      </c>
      <c r="M38" s="104" t="s">
        <v>2473</v>
      </c>
      <c r="N38" s="103" t="s">
        <v>2481</v>
      </c>
      <c r="O38" s="122" t="s">
        <v>2483</v>
      </c>
      <c r="P38" s="123"/>
      <c r="Q38" s="104" t="s">
        <v>2463</v>
      </c>
    </row>
    <row r="39" spans="1:17" ht="18" customHeight="1" x14ac:dyDescent="0.25">
      <c r="A39" s="122" t="str">
        <f>VLOOKUP(E39,'LISTADO ATM'!$A$2:$C$895,3,0)</f>
        <v>DISTRITO NACIONAL</v>
      </c>
      <c r="B39" s="110" t="s">
        <v>2525</v>
      </c>
      <c r="C39" s="102">
        <v>44228.554155092592</v>
      </c>
      <c r="D39" s="122" t="s">
        <v>2189</v>
      </c>
      <c r="E39" s="99">
        <v>420</v>
      </c>
      <c r="F39" s="84" t="str">
        <f>VLOOKUP(E39,VIP!$A$2:$O11544,2,0)</f>
        <v>DRBR420</v>
      </c>
      <c r="G39" s="98" t="str">
        <f>VLOOKUP(E39,'LISTADO ATM'!$A$2:$B$894,2,0)</f>
        <v xml:space="preserve">ATM DGII Av. Lincoln </v>
      </c>
      <c r="H39" s="98" t="str">
        <f>VLOOKUP(E39,VIP!$A$2:$O16464,7,FALSE)</f>
        <v>Si</v>
      </c>
      <c r="I39" s="98" t="str">
        <f>VLOOKUP(E39,VIP!$A$2:$O8429,8,FALSE)</f>
        <v>Si</v>
      </c>
      <c r="J39" s="98" t="str">
        <f>VLOOKUP(E39,VIP!$A$2:$O8379,8,FALSE)</f>
        <v>Si</v>
      </c>
      <c r="K39" s="98" t="str">
        <f>VLOOKUP(E39,VIP!$A$2:$O11953,6,0)</f>
        <v>NO</v>
      </c>
      <c r="L39" s="105" t="s">
        <v>2463</v>
      </c>
      <c r="M39" s="104" t="s">
        <v>2473</v>
      </c>
      <c r="N39" s="103" t="s">
        <v>2481</v>
      </c>
      <c r="O39" s="122" t="s">
        <v>2483</v>
      </c>
      <c r="P39" s="122"/>
      <c r="Q39" s="104" t="s">
        <v>2463</v>
      </c>
    </row>
    <row r="40" spans="1:17" ht="18" customHeight="1" x14ac:dyDescent="0.25">
      <c r="A40" s="122" t="str">
        <f>VLOOKUP(E40,'LISTADO ATM'!$A$2:$C$895,3,0)</f>
        <v>NORTE</v>
      </c>
      <c r="B40" s="110" t="s">
        <v>2524</v>
      </c>
      <c r="C40" s="102">
        <v>44228.555474537039</v>
      </c>
      <c r="D40" s="122" t="s">
        <v>2190</v>
      </c>
      <c r="E40" s="99">
        <v>290</v>
      </c>
      <c r="F40" s="84" t="str">
        <f>VLOOKUP(E40,VIP!$A$2:$O11545,2,0)</f>
        <v>DRBR290</v>
      </c>
      <c r="G40" s="98" t="str">
        <f>VLOOKUP(E40,'LISTADO ATM'!$A$2:$B$894,2,0)</f>
        <v xml:space="preserve">ATM Oficina San Francisco de Macorís </v>
      </c>
      <c r="H40" s="98" t="str">
        <f>VLOOKUP(E40,VIP!$A$2:$O16465,7,FALSE)</f>
        <v>Si</v>
      </c>
      <c r="I40" s="98" t="str">
        <f>VLOOKUP(E40,VIP!$A$2:$O8430,8,FALSE)</f>
        <v>Si</v>
      </c>
      <c r="J40" s="98" t="str">
        <f>VLOOKUP(E40,VIP!$A$2:$O8380,8,FALSE)</f>
        <v>Si</v>
      </c>
      <c r="K40" s="98" t="str">
        <f>VLOOKUP(E40,VIP!$A$2:$O11954,6,0)</f>
        <v>NO</v>
      </c>
      <c r="L40" s="105" t="s">
        <v>2463</v>
      </c>
      <c r="M40" s="104" t="s">
        <v>2473</v>
      </c>
      <c r="N40" s="103" t="s">
        <v>2481</v>
      </c>
      <c r="O40" s="122" t="s">
        <v>2503</v>
      </c>
      <c r="P40" s="123"/>
      <c r="Q40" s="104" t="s">
        <v>2463</v>
      </c>
    </row>
    <row r="41" spans="1:17" ht="18" x14ac:dyDescent="0.25">
      <c r="A41" s="122" t="str">
        <f>VLOOKUP(E41,'LISTADO ATM'!$A$2:$C$895,3,0)</f>
        <v>NORTE</v>
      </c>
      <c r="B41" s="110" t="s">
        <v>2523</v>
      </c>
      <c r="C41" s="102">
        <v>44228.55872685185</v>
      </c>
      <c r="D41" s="122" t="s">
        <v>2190</v>
      </c>
      <c r="E41" s="99">
        <v>941</v>
      </c>
      <c r="F41" s="84" t="str">
        <f>VLOOKUP(E41,VIP!$A$2:$O11546,2,0)</f>
        <v>DRBR941</v>
      </c>
      <c r="G41" s="98" t="str">
        <f>VLOOKUP(E41,'LISTADO ATM'!$A$2:$B$894,2,0)</f>
        <v xml:space="preserve">ATM Estación Next (Puerto Plata) </v>
      </c>
      <c r="H41" s="98" t="str">
        <f>VLOOKUP(E41,VIP!$A$2:$O16466,7,FALSE)</f>
        <v>Si</v>
      </c>
      <c r="I41" s="98" t="str">
        <f>VLOOKUP(E41,VIP!$A$2:$O8431,8,FALSE)</f>
        <v>Si</v>
      </c>
      <c r="J41" s="98" t="str">
        <f>VLOOKUP(E41,VIP!$A$2:$O8381,8,FALSE)</f>
        <v>Si</v>
      </c>
      <c r="K41" s="98" t="str">
        <f>VLOOKUP(E41,VIP!$A$2:$O11955,6,0)</f>
        <v>NO</v>
      </c>
      <c r="L41" s="105" t="s">
        <v>2228</v>
      </c>
      <c r="M41" s="168" t="s">
        <v>2619</v>
      </c>
      <c r="N41" s="128" t="s">
        <v>2618</v>
      </c>
      <c r="O41" s="122" t="s">
        <v>2503</v>
      </c>
      <c r="P41" s="123"/>
      <c r="Q41" s="128">
        <v>44229.423703703702</v>
      </c>
    </row>
    <row r="42" spans="1:17" ht="18" customHeight="1" x14ac:dyDescent="0.25">
      <c r="A42" s="122" t="str">
        <f>VLOOKUP(E42,'LISTADO ATM'!$A$2:$C$895,3,0)</f>
        <v>DISTRITO NACIONAL</v>
      </c>
      <c r="B42" s="110" t="s">
        <v>2522</v>
      </c>
      <c r="C42" s="102">
        <v>44228.560613425929</v>
      </c>
      <c r="D42" s="122" t="s">
        <v>2189</v>
      </c>
      <c r="E42" s="99">
        <v>87</v>
      </c>
      <c r="F42" s="84" t="str">
        <f>VLOOKUP(E42,VIP!$A$2:$O11547,2,0)</f>
        <v>DRBR087</v>
      </c>
      <c r="G42" s="98" t="str">
        <f>VLOOKUP(E42,'LISTADO ATM'!$A$2:$B$894,2,0)</f>
        <v xml:space="preserve">ATM Autoservicio Sarasota </v>
      </c>
      <c r="H42" s="98" t="str">
        <f>VLOOKUP(E42,VIP!$A$2:$O16467,7,FALSE)</f>
        <v>Si</v>
      </c>
      <c r="I42" s="98" t="str">
        <f>VLOOKUP(E42,VIP!$A$2:$O8432,8,FALSE)</f>
        <v>Si</v>
      </c>
      <c r="J42" s="98" t="str">
        <f>VLOOKUP(E42,VIP!$A$2:$O8382,8,FALSE)</f>
        <v>Si</v>
      </c>
      <c r="K42" s="98" t="str">
        <f>VLOOKUP(E42,VIP!$A$2:$O11956,6,0)</f>
        <v>NO</v>
      </c>
      <c r="L42" s="105" t="s">
        <v>2510</v>
      </c>
      <c r="M42" s="104" t="s">
        <v>2473</v>
      </c>
      <c r="N42" s="103" t="s">
        <v>2481</v>
      </c>
      <c r="O42" s="122" t="s">
        <v>2483</v>
      </c>
      <c r="P42" s="123"/>
      <c r="Q42" s="104" t="s">
        <v>2510</v>
      </c>
    </row>
    <row r="43" spans="1:17" ht="18" x14ac:dyDescent="0.25">
      <c r="A43" s="122" t="str">
        <f>VLOOKUP(E43,'LISTADO ATM'!$A$2:$C$895,3,0)</f>
        <v>ESTE</v>
      </c>
      <c r="B43" s="110" t="s">
        <v>2521</v>
      </c>
      <c r="C43" s="102">
        <v>44228.563842592594</v>
      </c>
      <c r="D43" s="122" t="s">
        <v>2189</v>
      </c>
      <c r="E43" s="99">
        <v>824</v>
      </c>
      <c r="F43" s="84" t="str">
        <f>VLOOKUP(E43,VIP!$A$2:$O11548,2,0)</f>
        <v>DRBR824</v>
      </c>
      <c r="G43" s="98" t="str">
        <f>VLOOKUP(E43,'LISTADO ATM'!$A$2:$B$894,2,0)</f>
        <v xml:space="preserve">ATM Multiplaza (Higuey) </v>
      </c>
      <c r="H43" s="98" t="str">
        <f>VLOOKUP(E43,VIP!$A$2:$O16468,7,FALSE)</f>
        <v>Si</v>
      </c>
      <c r="I43" s="98" t="str">
        <f>VLOOKUP(E43,VIP!$A$2:$O8433,8,FALSE)</f>
        <v>Si</v>
      </c>
      <c r="J43" s="98" t="str">
        <f>VLOOKUP(E43,VIP!$A$2:$O8383,8,FALSE)</f>
        <v>Si</v>
      </c>
      <c r="K43" s="98" t="str">
        <f>VLOOKUP(E43,VIP!$A$2:$O11957,6,0)</f>
        <v>NO</v>
      </c>
      <c r="L43" s="105" t="s">
        <v>2228</v>
      </c>
      <c r="M43" s="104" t="s">
        <v>2473</v>
      </c>
      <c r="N43" s="103" t="s">
        <v>2481</v>
      </c>
      <c r="O43" s="122" t="s">
        <v>2483</v>
      </c>
      <c r="P43" s="123"/>
      <c r="Q43" s="104" t="s">
        <v>2228</v>
      </c>
    </row>
    <row r="44" spans="1:17" ht="18" x14ac:dyDescent="0.25">
      <c r="A44" s="122" t="str">
        <f>VLOOKUP(E44,'LISTADO ATM'!$A$2:$C$895,3,0)</f>
        <v>DISTRITO NACIONAL</v>
      </c>
      <c r="B44" s="110" t="s">
        <v>2520</v>
      </c>
      <c r="C44" s="102">
        <v>44228.566111111111</v>
      </c>
      <c r="D44" s="122" t="s">
        <v>2189</v>
      </c>
      <c r="E44" s="99">
        <v>929</v>
      </c>
      <c r="F44" s="84" t="str">
        <f>VLOOKUP(E44,VIP!$A$2:$O11549,2,0)</f>
        <v>DRBR929</v>
      </c>
      <c r="G44" s="98" t="str">
        <f>VLOOKUP(E44,'LISTADO ATM'!$A$2:$B$894,2,0)</f>
        <v>ATM Autoservicio Nacional El Conde</v>
      </c>
      <c r="H44" s="98" t="str">
        <f>VLOOKUP(E44,VIP!$A$2:$O16469,7,FALSE)</f>
        <v>Si</v>
      </c>
      <c r="I44" s="98" t="str">
        <f>VLOOKUP(E44,VIP!$A$2:$O8434,8,FALSE)</f>
        <v>Si</v>
      </c>
      <c r="J44" s="98" t="str">
        <f>VLOOKUP(E44,VIP!$A$2:$O8384,8,FALSE)</f>
        <v>Si</v>
      </c>
      <c r="K44" s="98" t="str">
        <f>VLOOKUP(E44,VIP!$A$2:$O11958,6,0)</f>
        <v>NO</v>
      </c>
      <c r="L44" s="105" t="s">
        <v>2228</v>
      </c>
      <c r="M44" s="104" t="s">
        <v>2473</v>
      </c>
      <c r="N44" s="103" t="s">
        <v>2481</v>
      </c>
      <c r="O44" s="122" t="s">
        <v>2483</v>
      </c>
      <c r="P44" s="122"/>
      <c r="Q44" s="104" t="s">
        <v>2228</v>
      </c>
    </row>
    <row r="45" spans="1:17" ht="18" x14ac:dyDescent="0.25">
      <c r="A45" s="122" t="str">
        <f>VLOOKUP(E45,'LISTADO ATM'!$A$2:$C$895,3,0)</f>
        <v>DISTRITO NACIONAL</v>
      </c>
      <c r="B45" s="110" t="s">
        <v>2519</v>
      </c>
      <c r="C45" s="102">
        <v>44228.568773148145</v>
      </c>
      <c r="D45" s="122" t="s">
        <v>2189</v>
      </c>
      <c r="E45" s="99">
        <v>60</v>
      </c>
      <c r="F45" s="84" t="str">
        <f>VLOOKUP(E45,VIP!$A$2:$O11550,2,0)</f>
        <v>DRBR060</v>
      </c>
      <c r="G45" s="98" t="str">
        <f>VLOOKUP(E45,'LISTADO ATM'!$A$2:$B$894,2,0)</f>
        <v xml:space="preserve">ATM Autobanco 27 de Febrero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5" t="s">
        <v>2228</v>
      </c>
      <c r="M45" s="104" t="s">
        <v>2473</v>
      </c>
      <c r="N45" s="103" t="s">
        <v>2481</v>
      </c>
      <c r="O45" s="122" t="s">
        <v>2483</v>
      </c>
      <c r="P45" s="123"/>
      <c r="Q45" s="104" t="s">
        <v>2228</v>
      </c>
    </row>
    <row r="46" spans="1:17" ht="18" x14ac:dyDescent="0.25">
      <c r="A46" s="122" t="str">
        <f>VLOOKUP(E46,'LISTADO ATM'!$A$2:$C$895,3,0)</f>
        <v>DISTRITO NACIONAL</v>
      </c>
      <c r="B46" s="110" t="s">
        <v>2518</v>
      </c>
      <c r="C46" s="102">
        <v>44228.576099537036</v>
      </c>
      <c r="D46" s="122" t="s">
        <v>2189</v>
      </c>
      <c r="E46" s="99">
        <v>744</v>
      </c>
      <c r="F46" s="84" t="str">
        <f>VLOOKUP(E46,VIP!$A$2:$O11551,2,0)</f>
        <v>DRBR289</v>
      </c>
      <c r="G46" s="98" t="str">
        <f>VLOOKUP(E46,'LISTADO ATM'!$A$2:$B$894,2,0)</f>
        <v xml:space="preserve">ATM Multicentro La Sirena Venezuela </v>
      </c>
      <c r="H46" s="98" t="str">
        <f>VLOOKUP(E46,VIP!$A$2:$O16471,7,FALSE)</f>
        <v>Si</v>
      </c>
      <c r="I46" s="98" t="str">
        <f>VLOOKUP(E46,VIP!$A$2:$O8436,8,FALSE)</f>
        <v>Si</v>
      </c>
      <c r="J46" s="98" t="str">
        <f>VLOOKUP(E46,VIP!$A$2:$O8386,8,FALSE)</f>
        <v>Si</v>
      </c>
      <c r="K46" s="98" t="str">
        <f>VLOOKUP(E46,VIP!$A$2:$O11960,6,0)</f>
        <v>SI</v>
      </c>
      <c r="L46" s="105" t="s">
        <v>2254</v>
      </c>
      <c r="M46" s="104" t="s">
        <v>2473</v>
      </c>
      <c r="N46" s="103" t="s">
        <v>2481</v>
      </c>
      <c r="O46" s="122" t="s">
        <v>2483</v>
      </c>
      <c r="P46" s="122"/>
      <c r="Q46" s="104" t="s">
        <v>2254</v>
      </c>
    </row>
    <row r="47" spans="1:17" ht="18" x14ac:dyDescent="0.25">
      <c r="A47" s="123" t="str">
        <f>VLOOKUP(E47,'LISTADO ATM'!$A$2:$C$895,3,0)</f>
        <v>DISTRITO NACIONAL</v>
      </c>
      <c r="B47" s="110" t="s">
        <v>2517</v>
      </c>
      <c r="C47" s="102">
        <v>44228.58321759259</v>
      </c>
      <c r="D47" s="122" t="s">
        <v>2189</v>
      </c>
      <c r="E47" s="99">
        <v>583</v>
      </c>
      <c r="F47" s="84" t="str">
        <f>VLOOKUP(E47,VIP!$A$2:$O11553,2,0)</f>
        <v>DRBR431</v>
      </c>
      <c r="G47" s="98" t="str">
        <f>VLOOKUP(E47,'LISTADO ATM'!$A$2:$B$894,2,0)</f>
        <v xml:space="preserve">ATM Ministerio Fuerzas Armadas I </v>
      </c>
      <c r="H47" s="98" t="str">
        <f>VLOOKUP(E47,VIP!$A$2:$O16473,7,FALSE)</f>
        <v>Si</v>
      </c>
      <c r="I47" s="98" t="str">
        <f>VLOOKUP(E47,VIP!$A$2:$O8438,8,FALSE)</f>
        <v>Si</v>
      </c>
      <c r="J47" s="98" t="str">
        <f>VLOOKUP(E47,VIP!$A$2:$O8388,8,FALSE)</f>
        <v>Si</v>
      </c>
      <c r="K47" s="98" t="str">
        <f>VLOOKUP(E47,VIP!$A$2:$O11962,6,0)</f>
        <v>NO</v>
      </c>
      <c r="L47" s="105" t="s">
        <v>2435</v>
      </c>
      <c r="M47" s="104" t="s">
        <v>2473</v>
      </c>
      <c r="N47" s="103" t="s">
        <v>2481</v>
      </c>
      <c r="O47" s="122" t="s">
        <v>2483</v>
      </c>
      <c r="P47" s="104"/>
      <c r="Q47" s="104" t="s">
        <v>2435</v>
      </c>
    </row>
    <row r="48" spans="1:17" ht="18" x14ac:dyDescent="0.25">
      <c r="A48" s="123" t="str">
        <f>VLOOKUP(E48,'LISTADO ATM'!$A$2:$C$895,3,0)</f>
        <v>DISTRITO NACIONAL</v>
      </c>
      <c r="B48" s="110" t="s">
        <v>2516</v>
      </c>
      <c r="C48" s="102">
        <v>44228.592222222222</v>
      </c>
      <c r="D48" s="122" t="s">
        <v>2189</v>
      </c>
      <c r="E48" s="99">
        <v>327</v>
      </c>
      <c r="F48" s="84" t="str">
        <f>VLOOKUP(E48,VIP!$A$2:$O11557,2,0)</f>
        <v>DRBR327</v>
      </c>
      <c r="G48" s="98" t="str">
        <f>VLOOKUP(E48,'LISTADO ATM'!$A$2:$B$894,2,0)</f>
        <v xml:space="preserve">ATM UNP CCN (Nacional 27 de Febrero) </v>
      </c>
      <c r="H48" s="98" t="str">
        <f>VLOOKUP(E48,VIP!$A$2:$O16477,7,FALSE)</f>
        <v>Si</v>
      </c>
      <c r="I48" s="98" t="str">
        <f>VLOOKUP(E48,VIP!$A$2:$O8442,8,FALSE)</f>
        <v>Si</v>
      </c>
      <c r="J48" s="98" t="str">
        <f>VLOOKUP(E48,VIP!$A$2:$O8392,8,FALSE)</f>
        <v>Si</v>
      </c>
      <c r="K48" s="98" t="str">
        <f>VLOOKUP(E48,VIP!$A$2:$O11966,6,0)</f>
        <v>NO</v>
      </c>
      <c r="L48" s="105" t="s">
        <v>2228</v>
      </c>
      <c r="M48" s="104" t="s">
        <v>2473</v>
      </c>
      <c r="N48" s="103" t="s">
        <v>2481</v>
      </c>
      <c r="O48" s="122" t="s">
        <v>2483</v>
      </c>
      <c r="P48" s="125"/>
      <c r="Q48" s="104" t="s">
        <v>2228</v>
      </c>
    </row>
    <row r="49" spans="1:17" ht="18" x14ac:dyDescent="0.25">
      <c r="A49" s="123" t="str">
        <f>VLOOKUP(E49,'LISTADO ATM'!$A$2:$C$895,3,0)</f>
        <v>DISTRITO NACIONAL</v>
      </c>
      <c r="B49" s="110" t="s">
        <v>2515</v>
      </c>
      <c r="C49" s="102">
        <v>44228.595138888886</v>
      </c>
      <c r="D49" s="122" t="s">
        <v>2498</v>
      </c>
      <c r="E49" s="99">
        <v>87</v>
      </c>
      <c r="F49" s="84" t="str">
        <f>VLOOKUP(E49,VIP!$A$2:$O11559,2,0)</f>
        <v>DRBR087</v>
      </c>
      <c r="G49" s="98" t="str">
        <f>VLOOKUP(E49,'LISTADO ATM'!$A$2:$B$894,2,0)</f>
        <v xml:space="preserve">ATM Autoservicio Sarasota </v>
      </c>
      <c r="H49" s="98" t="str">
        <f>VLOOKUP(E49,VIP!$A$2:$O16479,7,FALSE)</f>
        <v>Si</v>
      </c>
      <c r="I49" s="98" t="str">
        <f>VLOOKUP(E49,VIP!$A$2:$O8444,8,FALSE)</f>
        <v>Si</v>
      </c>
      <c r="J49" s="98" t="str">
        <f>VLOOKUP(E49,VIP!$A$2:$O8394,8,FALSE)</f>
        <v>Si</v>
      </c>
      <c r="K49" s="98" t="str">
        <f>VLOOKUP(E49,VIP!$A$2:$O11968,6,0)</f>
        <v>NO</v>
      </c>
      <c r="L49" s="105" t="s">
        <v>2502</v>
      </c>
      <c r="M49" s="104" t="s">
        <v>2473</v>
      </c>
      <c r="N49" s="128" t="s">
        <v>2618</v>
      </c>
      <c r="O49" s="122" t="s">
        <v>2499</v>
      </c>
      <c r="P49" s="126"/>
      <c r="Q49" s="104" t="s">
        <v>2502</v>
      </c>
    </row>
    <row r="50" spans="1:17" ht="18" x14ac:dyDescent="0.25">
      <c r="A50" s="123" t="str">
        <f>VLOOKUP(E50,'LISTADO ATM'!$A$2:$C$895,3,0)</f>
        <v>DISTRITO NACIONAL</v>
      </c>
      <c r="B50" s="110" t="s">
        <v>2514</v>
      </c>
      <c r="C50" s="102">
        <v>44228.596990740742</v>
      </c>
      <c r="D50" s="122" t="s">
        <v>2189</v>
      </c>
      <c r="E50" s="99">
        <v>118</v>
      </c>
      <c r="F50" s="84" t="str">
        <f>VLOOKUP(E50,VIP!$A$2:$O11560,2,0)</f>
        <v>DRBR118</v>
      </c>
      <c r="G50" s="98" t="str">
        <f>VLOOKUP(E50,'LISTADO ATM'!$A$2:$B$894,2,0)</f>
        <v>ATM Plaza Torino</v>
      </c>
      <c r="H50" s="98" t="str">
        <f>VLOOKUP(E50,VIP!$A$2:$O16480,7,FALSE)</f>
        <v>N/A</v>
      </c>
      <c r="I50" s="98" t="str">
        <f>VLOOKUP(E50,VIP!$A$2:$O8445,8,FALSE)</f>
        <v>N/A</v>
      </c>
      <c r="J50" s="98" t="str">
        <f>VLOOKUP(E50,VIP!$A$2:$O8395,8,FALSE)</f>
        <v>N/A</v>
      </c>
      <c r="K50" s="98" t="str">
        <f>VLOOKUP(E50,VIP!$A$2:$O11969,6,0)</f>
        <v>N/A</v>
      </c>
      <c r="L50" s="105" t="s">
        <v>2228</v>
      </c>
      <c r="M50" s="104" t="s">
        <v>2473</v>
      </c>
      <c r="N50" s="103" t="s">
        <v>2481</v>
      </c>
      <c r="O50" s="122" t="s">
        <v>2483</v>
      </c>
      <c r="P50" s="129"/>
      <c r="Q50" s="104" t="s">
        <v>2228</v>
      </c>
    </row>
    <row r="51" spans="1:17" ht="18" x14ac:dyDescent="0.25">
      <c r="A51" s="123" t="str">
        <f>VLOOKUP(E51,'LISTADO ATM'!$A$2:$C$895,3,0)</f>
        <v>ESTE</v>
      </c>
      <c r="B51" s="110" t="s">
        <v>2513</v>
      </c>
      <c r="C51" s="102">
        <v>44228.623807870368</v>
      </c>
      <c r="D51" s="122" t="s">
        <v>2477</v>
      </c>
      <c r="E51" s="99">
        <v>353</v>
      </c>
      <c r="F51" s="84" t="str">
        <f>VLOOKUP(E51,VIP!$A$2:$O11563,2,0)</f>
        <v>DRBR353</v>
      </c>
      <c r="G51" s="98" t="str">
        <f>VLOOKUP(E51,'LISTADO ATM'!$A$2:$B$894,2,0)</f>
        <v xml:space="preserve">ATM Estación Boulevard Juan Dolio </v>
      </c>
      <c r="H51" s="98" t="str">
        <f>VLOOKUP(E51,VIP!$A$2:$O16483,7,FALSE)</f>
        <v>Si</v>
      </c>
      <c r="I51" s="98" t="str">
        <f>VLOOKUP(E51,VIP!$A$2:$O8448,8,FALSE)</f>
        <v>Si</v>
      </c>
      <c r="J51" s="98" t="str">
        <f>VLOOKUP(E51,VIP!$A$2:$O8398,8,FALSE)</f>
        <v>Si</v>
      </c>
      <c r="K51" s="98" t="str">
        <f>VLOOKUP(E51,VIP!$A$2:$O11972,6,0)</f>
        <v>NO</v>
      </c>
      <c r="L51" s="105" t="s">
        <v>2430</v>
      </c>
      <c r="M51" s="104" t="s">
        <v>2473</v>
      </c>
      <c r="N51" s="103" t="s">
        <v>2481</v>
      </c>
      <c r="O51" s="122" t="s">
        <v>2482</v>
      </c>
      <c r="P51" s="126"/>
      <c r="Q51" s="104" t="s">
        <v>2430</v>
      </c>
    </row>
    <row r="52" spans="1:17" ht="18" x14ac:dyDescent="0.25">
      <c r="A52" s="123" t="str">
        <f>VLOOKUP(E52,'LISTADO ATM'!$A$2:$C$895,3,0)</f>
        <v>DISTRITO NACIONAL</v>
      </c>
      <c r="B52" s="110" t="s">
        <v>2512</v>
      </c>
      <c r="C52" s="102">
        <v>44228.625983796293</v>
      </c>
      <c r="D52" s="122" t="s">
        <v>2477</v>
      </c>
      <c r="E52" s="99">
        <v>989</v>
      </c>
      <c r="F52" s="84" t="str">
        <f>VLOOKUP(E52,VIP!$A$2:$O11565,2,0)</f>
        <v>DRBR989</v>
      </c>
      <c r="G52" s="98" t="str">
        <f>VLOOKUP(E52,'LISTADO ATM'!$A$2:$B$894,2,0)</f>
        <v xml:space="preserve">ATM Ministerio de Deportes </v>
      </c>
      <c r="H52" s="98" t="str">
        <f>VLOOKUP(E52,VIP!$A$2:$O16485,7,FALSE)</f>
        <v>Si</v>
      </c>
      <c r="I52" s="98" t="str">
        <f>VLOOKUP(E52,VIP!$A$2:$O8450,8,FALSE)</f>
        <v>Si</v>
      </c>
      <c r="J52" s="98" t="str">
        <f>VLOOKUP(E52,VIP!$A$2:$O8400,8,FALSE)</f>
        <v>Si</v>
      </c>
      <c r="K52" s="98" t="str">
        <f>VLOOKUP(E52,VIP!$A$2:$O11974,6,0)</f>
        <v>NO</v>
      </c>
      <c r="L52" s="105" t="s">
        <v>2430</v>
      </c>
      <c r="M52" s="104" t="s">
        <v>2473</v>
      </c>
      <c r="N52" s="103" t="s">
        <v>2481</v>
      </c>
      <c r="O52" s="122" t="s">
        <v>2482</v>
      </c>
      <c r="P52" s="123"/>
      <c r="Q52" s="104" t="s">
        <v>2430</v>
      </c>
    </row>
    <row r="53" spans="1:17" s="86" customFormat="1" ht="18" x14ac:dyDescent="0.25">
      <c r="A53" s="123" t="str">
        <f>VLOOKUP(E53,'LISTADO ATM'!$A$2:$C$895,3,0)</f>
        <v>NORTE</v>
      </c>
      <c r="B53" s="110" t="s">
        <v>2531</v>
      </c>
      <c r="C53" s="102">
        <v>44228.662511574075</v>
      </c>
      <c r="D53" s="123" t="s">
        <v>2498</v>
      </c>
      <c r="E53" s="99">
        <v>599</v>
      </c>
      <c r="F53" s="84" t="str">
        <f>VLOOKUP(E53,VIP!$A$2:$O11572,2,0)</f>
        <v>DRBR258</v>
      </c>
      <c r="G53" s="98" t="str">
        <f>VLOOKUP(E53,'LISTADO ATM'!$A$2:$B$894,2,0)</f>
        <v xml:space="preserve">ATM Oficina Plaza Internacional (Santiago) </v>
      </c>
      <c r="H53" s="98" t="str">
        <f>VLOOKUP(E53,VIP!$A$2:$O16492,7,FALSE)</f>
        <v>Si</v>
      </c>
      <c r="I53" s="98" t="str">
        <f>VLOOKUP(E53,VIP!$A$2:$O8457,8,FALSE)</f>
        <v>Si</v>
      </c>
      <c r="J53" s="98" t="str">
        <f>VLOOKUP(E53,VIP!$A$2:$O8407,8,FALSE)</f>
        <v>Si</v>
      </c>
      <c r="K53" s="98" t="str">
        <f>VLOOKUP(E53,VIP!$A$2:$O11981,6,0)</f>
        <v>NO</v>
      </c>
      <c r="L53" s="105" t="s">
        <v>2430</v>
      </c>
      <c r="M53" s="104" t="s">
        <v>2473</v>
      </c>
      <c r="N53" s="103" t="s">
        <v>2497</v>
      </c>
      <c r="O53" s="123" t="s">
        <v>2499</v>
      </c>
      <c r="P53" s="123"/>
      <c r="Q53" s="104" t="s">
        <v>2430</v>
      </c>
    </row>
    <row r="54" spans="1:17" s="86" customFormat="1" ht="18" x14ac:dyDescent="0.25">
      <c r="A54" s="123" t="str">
        <f>VLOOKUP(E54,'LISTADO ATM'!$A$2:$C$895,3,0)</f>
        <v>DISTRITO NACIONAL</v>
      </c>
      <c r="B54" s="110" t="s">
        <v>2532</v>
      </c>
      <c r="C54" s="102">
        <v>44228.669548611113</v>
      </c>
      <c r="D54" s="123" t="s">
        <v>2477</v>
      </c>
      <c r="E54" s="99">
        <v>96</v>
      </c>
      <c r="F54" s="84" t="str">
        <f>VLOOKUP(E54,VIP!$A$2:$O11573,2,0)</f>
        <v>DRBR096</v>
      </c>
      <c r="G54" s="98" t="str">
        <f>VLOOKUP(E54,'LISTADO ATM'!$A$2:$B$894,2,0)</f>
        <v>ATM S/M Caribe Av. Charles de Gaulle</v>
      </c>
      <c r="H54" s="98" t="str">
        <f>VLOOKUP(E54,VIP!$A$2:$O16493,7,FALSE)</f>
        <v>Si</v>
      </c>
      <c r="I54" s="98" t="str">
        <f>VLOOKUP(E54,VIP!$A$2:$O8458,8,FALSE)</f>
        <v>No</v>
      </c>
      <c r="J54" s="98" t="str">
        <f>VLOOKUP(E54,VIP!$A$2:$O8408,8,FALSE)</f>
        <v>No</v>
      </c>
      <c r="K54" s="98" t="str">
        <f>VLOOKUP(E54,VIP!$A$2:$O11982,6,0)</f>
        <v>NO</v>
      </c>
      <c r="L54" s="105" t="s">
        <v>2430</v>
      </c>
      <c r="M54" s="104" t="s">
        <v>2473</v>
      </c>
      <c r="N54" s="103" t="s">
        <v>2481</v>
      </c>
      <c r="O54" s="123" t="s">
        <v>2482</v>
      </c>
      <c r="P54" s="123"/>
      <c r="Q54" s="104" t="s">
        <v>2430</v>
      </c>
    </row>
    <row r="55" spans="1:17" s="86" customFormat="1" ht="18" x14ac:dyDescent="0.25">
      <c r="A55" s="123" t="str">
        <f>VLOOKUP(E55,'LISTADO ATM'!$A$2:$C$895,3,0)</f>
        <v>DISTRITO NACIONAL</v>
      </c>
      <c r="B55" s="110" t="s">
        <v>2533</v>
      </c>
      <c r="C55" s="102">
        <v>44228.670486111114</v>
      </c>
      <c r="D55" s="123" t="s">
        <v>2477</v>
      </c>
      <c r="E55" s="99">
        <v>192</v>
      </c>
      <c r="F55" s="84" t="str">
        <f>VLOOKUP(E55,VIP!$A$2:$O11574,2,0)</f>
        <v>DRBR192</v>
      </c>
      <c r="G55" s="98" t="str">
        <f>VLOOKUP(E55,'LISTADO ATM'!$A$2:$B$894,2,0)</f>
        <v xml:space="preserve">ATM Autobanco Luperón II </v>
      </c>
      <c r="H55" s="98" t="str">
        <f>VLOOKUP(E55,VIP!$A$2:$O16494,7,FALSE)</f>
        <v>Si</v>
      </c>
      <c r="I55" s="98" t="str">
        <f>VLOOKUP(E55,VIP!$A$2:$O8459,8,FALSE)</f>
        <v>Si</v>
      </c>
      <c r="J55" s="98" t="str">
        <f>VLOOKUP(E55,VIP!$A$2:$O8409,8,FALSE)</f>
        <v>Si</v>
      </c>
      <c r="K55" s="98" t="str">
        <f>VLOOKUP(E55,VIP!$A$2:$O11983,6,0)</f>
        <v>NO</v>
      </c>
      <c r="L55" s="105" t="s">
        <v>2430</v>
      </c>
      <c r="M55" s="104" t="s">
        <v>2473</v>
      </c>
      <c r="N55" s="103" t="s">
        <v>2481</v>
      </c>
      <c r="O55" s="123" t="s">
        <v>2482</v>
      </c>
      <c r="P55" s="129"/>
      <c r="Q55" s="104" t="s">
        <v>2430</v>
      </c>
    </row>
    <row r="56" spans="1:17" s="86" customFormat="1" ht="18" x14ac:dyDescent="0.25">
      <c r="A56" s="123" t="str">
        <f>VLOOKUP(E56,'LISTADO ATM'!$A$2:$C$895,3,0)</f>
        <v>DISTRITO NACIONAL</v>
      </c>
      <c r="B56" s="110" t="s">
        <v>2534</v>
      </c>
      <c r="C56" s="102">
        <v>44228.671400462961</v>
      </c>
      <c r="D56" s="123" t="s">
        <v>2477</v>
      </c>
      <c r="E56" s="99">
        <v>338</v>
      </c>
      <c r="F56" s="84" t="str">
        <f>VLOOKUP(E56,VIP!$A$2:$O11575,2,0)</f>
        <v>DRBR338</v>
      </c>
      <c r="G56" s="98" t="str">
        <f>VLOOKUP(E56,'LISTADO ATM'!$A$2:$B$894,2,0)</f>
        <v>ATM S/M Aprezio Pantoja</v>
      </c>
      <c r="H56" s="98" t="str">
        <f>VLOOKUP(E56,VIP!$A$2:$O16495,7,FALSE)</f>
        <v>Si</v>
      </c>
      <c r="I56" s="98" t="str">
        <f>VLOOKUP(E56,VIP!$A$2:$O8460,8,FALSE)</f>
        <v>Si</v>
      </c>
      <c r="J56" s="98" t="str">
        <f>VLOOKUP(E56,VIP!$A$2:$O8410,8,FALSE)</f>
        <v>Si</v>
      </c>
      <c r="K56" s="98" t="str">
        <f>VLOOKUP(E56,VIP!$A$2:$O11984,6,0)</f>
        <v>NO</v>
      </c>
      <c r="L56" s="105" t="s">
        <v>2430</v>
      </c>
      <c r="M56" s="104" t="s">
        <v>2473</v>
      </c>
      <c r="N56" s="103" t="s">
        <v>2481</v>
      </c>
      <c r="O56" s="123" t="s">
        <v>2482</v>
      </c>
      <c r="P56" s="123"/>
      <c r="Q56" s="104" t="s">
        <v>2430</v>
      </c>
    </row>
    <row r="57" spans="1:17" s="86" customFormat="1" ht="18" x14ac:dyDescent="0.25">
      <c r="A57" s="123" t="str">
        <f>VLOOKUP(E57,'LISTADO ATM'!$A$2:$C$895,3,0)</f>
        <v>ESTE</v>
      </c>
      <c r="B57" s="110" t="s">
        <v>2535</v>
      </c>
      <c r="C57" s="102">
        <v>44228.674386574072</v>
      </c>
      <c r="D57" s="123" t="s">
        <v>2477</v>
      </c>
      <c r="E57" s="99">
        <v>630</v>
      </c>
      <c r="F57" s="84" t="str">
        <f>VLOOKUP(E57,VIP!$A$2:$O11578,2,0)</f>
        <v>DRBR112</v>
      </c>
      <c r="G57" s="98" t="str">
        <f>VLOOKUP(E57,'LISTADO ATM'!$A$2:$B$894,2,0)</f>
        <v xml:space="preserve">ATM Oficina Plaza Zaglul (SPM) </v>
      </c>
      <c r="H57" s="98" t="str">
        <f>VLOOKUP(E57,VIP!$A$2:$O16498,7,FALSE)</f>
        <v>Si</v>
      </c>
      <c r="I57" s="98" t="str">
        <f>VLOOKUP(E57,VIP!$A$2:$O8463,8,FALSE)</f>
        <v>Si</v>
      </c>
      <c r="J57" s="98" t="str">
        <f>VLOOKUP(E57,VIP!$A$2:$O8413,8,FALSE)</f>
        <v>Si</v>
      </c>
      <c r="K57" s="98" t="str">
        <f>VLOOKUP(E57,VIP!$A$2:$O11987,6,0)</f>
        <v>NO</v>
      </c>
      <c r="L57" s="105" t="s">
        <v>2430</v>
      </c>
      <c r="M57" s="104" t="s">
        <v>2473</v>
      </c>
      <c r="N57" s="103" t="s">
        <v>2481</v>
      </c>
      <c r="O57" s="123" t="s">
        <v>2482</v>
      </c>
      <c r="P57" s="123"/>
      <c r="Q57" s="104" t="s">
        <v>2430</v>
      </c>
    </row>
    <row r="58" spans="1:17" s="86" customFormat="1" ht="18" x14ac:dyDescent="0.25">
      <c r="A58" s="123" t="str">
        <f>VLOOKUP(E58,'LISTADO ATM'!$A$2:$C$895,3,0)</f>
        <v>ESTE</v>
      </c>
      <c r="B58" s="110" t="s">
        <v>2536</v>
      </c>
      <c r="C58" s="102">
        <v>44228.674849537034</v>
      </c>
      <c r="D58" s="123" t="s">
        <v>2477</v>
      </c>
      <c r="E58" s="99">
        <v>673</v>
      </c>
      <c r="F58" s="84" t="str">
        <f>VLOOKUP(E58,VIP!$A$2:$O11579,2,0)</f>
        <v>DRBR673</v>
      </c>
      <c r="G58" s="98" t="str">
        <f>VLOOKUP(E58,'LISTADO ATM'!$A$2:$B$894,2,0)</f>
        <v>ATM Clínica Dr. Cruz Jiminián</v>
      </c>
      <c r="H58" s="98" t="str">
        <f>VLOOKUP(E58,VIP!$A$2:$O16499,7,FALSE)</f>
        <v>Si</v>
      </c>
      <c r="I58" s="98" t="str">
        <f>VLOOKUP(E58,VIP!$A$2:$O8464,8,FALSE)</f>
        <v>Si</v>
      </c>
      <c r="J58" s="98" t="str">
        <f>VLOOKUP(E58,VIP!$A$2:$O8414,8,FALSE)</f>
        <v>Si</v>
      </c>
      <c r="K58" s="98" t="str">
        <f>VLOOKUP(E58,VIP!$A$2:$O11988,6,0)</f>
        <v>NO</v>
      </c>
      <c r="L58" s="105" t="s">
        <v>2430</v>
      </c>
      <c r="M58" s="104" t="s">
        <v>2473</v>
      </c>
      <c r="N58" s="103" t="s">
        <v>2481</v>
      </c>
      <c r="O58" s="123" t="s">
        <v>2482</v>
      </c>
      <c r="P58" s="129"/>
      <c r="Q58" s="104" t="s">
        <v>2430</v>
      </c>
    </row>
    <row r="59" spans="1:17" s="86" customFormat="1" ht="18" x14ac:dyDescent="0.25">
      <c r="A59" s="123" t="str">
        <f>VLOOKUP(E59,'LISTADO ATM'!$A$2:$C$895,3,0)</f>
        <v>DISTRITO NACIONAL</v>
      </c>
      <c r="B59" s="110" t="s">
        <v>2537</v>
      </c>
      <c r="C59" s="102">
        <v>44228.675335648149</v>
      </c>
      <c r="D59" s="123" t="s">
        <v>2477</v>
      </c>
      <c r="E59" s="99">
        <v>678</v>
      </c>
      <c r="F59" s="84" t="str">
        <f>VLOOKUP(E59,VIP!$A$2:$O11580,2,0)</f>
        <v>DRBR678</v>
      </c>
      <c r="G59" s="98" t="str">
        <f>VLOOKUP(E59,'LISTADO ATM'!$A$2:$B$894,2,0)</f>
        <v>ATM Eco Petroleo San Isidro</v>
      </c>
      <c r="H59" s="98" t="str">
        <f>VLOOKUP(E59,VIP!$A$2:$O16500,7,FALSE)</f>
        <v>Si</v>
      </c>
      <c r="I59" s="98" t="str">
        <f>VLOOKUP(E59,VIP!$A$2:$O8465,8,FALSE)</f>
        <v>Si</v>
      </c>
      <c r="J59" s="98" t="str">
        <f>VLOOKUP(E59,VIP!$A$2:$O8415,8,FALSE)</f>
        <v>Si</v>
      </c>
      <c r="K59" s="98" t="str">
        <f>VLOOKUP(E59,VIP!$A$2:$O11989,6,0)</f>
        <v>NO</v>
      </c>
      <c r="L59" s="105" t="s">
        <v>2430</v>
      </c>
      <c r="M59" s="104" t="s">
        <v>2473</v>
      </c>
      <c r="N59" s="103" t="s">
        <v>2481</v>
      </c>
      <c r="O59" s="123" t="s">
        <v>2482</v>
      </c>
      <c r="P59" s="123"/>
      <c r="Q59" s="104" t="s">
        <v>2430</v>
      </c>
    </row>
    <row r="60" spans="1:17" s="86" customFormat="1" ht="18" x14ac:dyDescent="0.25">
      <c r="A60" s="123" t="str">
        <f>VLOOKUP(E60,'LISTADO ATM'!$A$2:$C$895,3,0)</f>
        <v>DISTRITO NACIONAL</v>
      </c>
      <c r="B60" s="110" t="s">
        <v>2538</v>
      </c>
      <c r="C60" s="102">
        <v>44228.676550925928</v>
      </c>
      <c r="D60" s="123" t="s">
        <v>2477</v>
      </c>
      <c r="E60" s="99">
        <v>125</v>
      </c>
      <c r="F60" s="84" t="str">
        <f>VLOOKUP(E60,VIP!$A$2:$O11581,2,0)</f>
        <v>DRBR125</v>
      </c>
      <c r="G60" s="98" t="str">
        <f>VLOOKUP(E60,'LISTADO ATM'!$A$2:$B$894,2,0)</f>
        <v xml:space="preserve">ATM Dirección General de Aduanas II </v>
      </c>
      <c r="H60" s="98" t="str">
        <f>VLOOKUP(E60,VIP!$A$2:$O16501,7,FALSE)</f>
        <v>Si</v>
      </c>
      <c r="I60" s="98" t="str">
        <f>VLOOKUP(E60,VIP!$A$2:$O8466,8,FALSE)</f>
        <v>Si</v>
      </c>
      <c r="J60" s="98" t="str">
        <f>VLOOKUP(E60,VIP!$A$2:$O8416,8,FALSE)</f>
        <v>Si</v>
      </c>
      <c r="K60" s="98" t="str">
        <f>VLOOKUP(E60,VIP!$A$2:$O11990,6,0)</f>
        <v>NO</v>
      </c>
      <c r="L60" s="105" t="s">
        <v>2466</v>
      </c>
      <c r="M60" s="104" t="s">
        <v>2473</v>
      </c>
      <c r="N60" s="103" t="s">
        <v>2481</v>
      </c>
      <c r="O60" s="123" t="s">
        <v>2482</v>
      </c>
      <c r="P60" s="127"/>
      <c r="Q60" s="104" t="s">
        <v>2466</v>
      </c>
    </row>
    <row r="61" spans="1:17" s="86" customFormat="1" ht="18" x14ac:dyDescent="0.25">
      <c r="A61" s="123" t="str">
        <f>VLOOKUP(E61,'LISTADO ATM'!$A$2:$C$895,3,0)</f>
        <v>DISTRITO NACIONAL</v>
      </c>
      <c r="B61" s="110" t="s">
        <v>2539</v>
      </c>
      <c r="C61" s="102">
        <v>44228.678067129629</v>
      </c>
      <c r="D61" s="123" t="s">
        <v>2477</v>
      </c>
      <c r="E61" s="99">
        <v>336</v>
      </c>
      <c r="F61" s="84" t="str">
        <f>VLOOKUP(E61,VIP!$A$2:$O11582,2,0)</f>
        <v>DRBR336</v>
      </c>
      <c r="G61" s="98" t="str">
        <f>VLOOKUP(E61,'LISTADO ATM'!$A$2:$B$894,2,0)</f>
        <v>ATM Instituto Nacional de Cancer (incart)</v>
      </c>
      <c r="H61" s="98" t="str">
        <f>VLOOKUP(E61,VIP!$A$2:$O16502,7,FALSE)</f>
        <v>Si</v>
      </c>
      <c r="I61" s="98" t="str">
        <f>VLOOKUP(E61,VIP!$A$2:$O8467,8,FALSE)</f>
        <v>Si</v>
      </c>
      <c r="J61" s="98" t="str">
        <f>VLOOKUP(E61,VIP!$A$2:$O8417,8,FALSE)</f>
        <v>Si</v>
      </c>
      <c r="K61" s="98" t="str">
        <f>VLOOKUP(E61,VIP!$A$2:$O11991,6,0)</f>
        <v>NO</v>
      </c>
      <c r="L61" s="105" t="s">
        <v>2466</v>
      </c>
      <c r="M61" s="104" t="s">
        <v>2473</v>
      </c>
      <c r="N61" s="103" t="s">
        <v>2481</v>
      </c>
      <c r="O61" s="123" t="s">
        <v>2482</v>
      </c>
      <c r="P61" s="123"/>
      <c r="Q61" s="104" t="s">
        <v>2466</v>
      </c>
    </row>
    <row r="62" spans="1:17" s="86" customFormat="1" ht="18" x14ac:dyDescent="0.25">
      <c r="A62" s="123" t="str">
        <f>VLOOKUP(E62,'LISTADO ATM'!$A$2:$C$895,3,0)</f>
        <v>DISTRITO NACIONAL</v>
      </c>
      <c r="B62" s="110" t="s">
        <v>2540</v>
      </c>
      <c r="C62" s="102">
        <v>44228.678981481484</v>
      </c>
      <c r="D62" s="123" t="s">
        <v>2477</v>
      </c>
      <c r="E62" s="99">
        <v>406</v>
      </c>
      <c r="F62" s="84" t="str">
        <f>VLOOKUP(E62,VIP!$A$2:$O11583,2,0)</f>
        <v>DRBR406</v>
      </c>
      <c r="G62" s="98" t="str">
        <f>VLOOKUP(E62,'LISTADO ATM'!$A$2:$B$894,2,0)</f>
        <v xml:space="preserve">ATM UNP Plaza Lama Máximo Gómez </v>
      </c>
      <c r="H62" s="98" t="str">
        <f>VLOOKUP(E62,VIP!$A$2:$O16503,7,FALSE)</f>
        <v>Si</v>
      </c>
      <c r="I62" s="98" t="str">
        <f>VLOOKUP(E62,VIP!$A$2:$O8468,8,FALSE)</f>
        <v>Si</v>
      </c>
      <c r="J62" s="98" t="str">
        <f>VLOOKUP(E62,VIP!$A$2:$O8418,8,FALSE)</f>
        <v>Si</v>
      </c>
      <c r="K62" s="98" t="str">
        <f>VLOOKUP(E62,VIP!$A$2:$O11992,6,0)</f>
        <v>SI</v>
      </c>
      <c r="L62" s="105" t="s">
        <v>2466</v>
      </c>
      <c r="M62" s="104" t="s">
        <v>2473</v>
      </c>
      <c r="N62" s="103" t="s">
        <v>2481</v>
      </c>
      <c r="O62" s="123" t="s">
        <v>2482</v>
      </c>
      <c r="P62" s="123"/>
      <c r="Q62" s="104" t="s">
        <v>2466</v>
      </c>
    </row>
    <row r="63" spans="1:17" s="86" customFormat="1" ht="18" x14ac:dyDescent="0.25">
      <c r="A63" s="123" t="str">
        <f>VLOOKUP(E63,'LISTADO ATM'!$A$2:$C$895,3,0)</f>
        <v>SUR</v>
      </c>
      <c r="B63" s="110" t="s">
        <v>2541</v>
      </c>
      <c r="C63" s="102">
        <v>44228.686979166669</v>
      </c>
      <c r="D63" s="123" t="s">
        <v>2189</v>
      </c>
      <c r="E63" s="99">
        <v>968</v>
      </c>
      <c r="F63" s="84" t="str">
        <f>VLOOKUP(E63,VIP!$A$2:$O11584,2,0)</f>
        <v>DRBR24I</v>
      </c>
      <c r="G63" s="98" t="str">
        <f>VLOOKUP(E63,'LISTADO ATM'!$A$2:$B$894,2,0)</f>
        <v xml:space="preserve">ATM UNP Mercado Baní </v>
      </c>
      <c r="H63" s="98" t="str">
        <f>VLOOKUP(E63,VIP!$A$2:$O16504,7,FALSE)</f>
        <v>Si</v>
      </c>
      <c r="I63" s="98" t="str">
        <f>VLOOKUP(E63,VIP!$A$2:$O8469,8,FALSE)</f>
        <v>Si</v>
      </c>
      <c r="J63" s="98" t="str">
        <f>VLOOKUP(E63,VIP!$A$2:$O8419,8,FALSE)</f>
        <v>Si</v>
      </c>
      <c r="K63" s="98" t="str">
        <f>VLOOKUP(E63,VIP!$A$2:$O11993,6,0)</f>
        <v>SI</v>
      </c>
      <c r="L63" s="105" t="s">
        <v>2228</v>
      </c>
      <c r="M63" s="104" t="s">
        <v>2473</v>
      </c>
      <c r="N63" s="103" t="s">
        <v>2481</v>
      </c>
      <c r="O63" s="123" t="s">
        <v>2483</v>
      </c>
      <c r="P63" s="123"/>
      <c r="Q63" s="104" t="s">
        <v>2228</v>
      </c>
    </row>
    <row r="64" spans="1:17" s="86" customFormat="1" ht="18" x14ac:dyDescent="0.25">
      <c r="A64" s="123" t="str">
        <f>VLOOKUP(E64,'LISTADO ATM'!$A$2:$C$895,3,0)</f>
        <v>DISTRITO NACIONAL</v>
      </c>
      <c r="B64" s="110" t="s">
        <v>2542</v>
      </c>
      <c r="C64" s="102">
        <v>44228.705659722225</v>
      </c>
      <c r="D64" s="123" t="s">
        <v>2477</v>
      </c>
      <c r="E64" s="99">
        <v>640</v>
      </c>
      <c r="F64" s="84" t="str">
        <f>VLOOKUP(E64,VIP!$A$2:$O11585,2,0)</f>
        <v>DRBR640</v>
      </c>
      <c r="G64" s="98" t="str">
        <f>VLOOKUP(E64,'LISTADO ATM'!$A$2:$B$894,2,0)</f>
        <v xml:space="preserve">ATM Ministerio Obras Públicas </v>
      </c>
      <c r="H64" s="98" t="str">
        <f>VLOOKUP(E64,VIP!$A$2:$O16505,7,FALSE)</f>
        <v>Si</v>
      </c>
      <c r="I64" s="98" t="str">
        <f>VLOOKUP(E64,VIP!$A$2:$O8470,8,FALSE)</f>
        <v>Si</v>
      </c>
      <c r="J64" s="98" t="str">
        <f>VLOOKUP(E64,VIP!$A$2:$O8420,8,FALSE)</f>
        <v>Si</v>
      </c>
      <c r="K64" s="98" t="str">
        <f>VLOOKUP(E64,VIP!$A$2:$O11994,6,0)</f>
        <v>NO</v>
      </c>
      <c r="L64" s="105" t="s">
        <v>2466</v>
      </c>
      <c r="M64" s="104" t="s">
        <v>2473</v>
      </c>
      <c r="N64" s="103" t="s">
        <v>2481</v>
      </c>
      <c r="O64" s="123" t="s">
        <v>2482</v>
      </c>
      <c r="P64" s="124"/>
      <c r="Q64" s="104" t="s">
        <v>2466</v>
      </c>
    </row>
    <row r="65" spans="1:17" s="86" customFormat="1" ht="18" x14ac:dyDescent="0.25">
      <c r="A65" s="123" t="str">
        <f>VLOOKUP(E65,'LISTADO ATM'!$A$2:$C$895,3,0)</f>
        <v>NORTE</v>
      </c>
      <c r="B65" s="110" t="s">
        <v>2543</v>
      </c>
      <c r="C65" s="102">
        <v>44228.71298611111</v>
      </c>
      <c r="D65" s="123" t="s">
        <v>2190</v>
      </c>
      <c r="E65" s="99">
        <v>372</v>
      </c>
      <c r="F65" s="84" t="str">
        <f>VLOOKUP(E65,VIP!$A$2:$O11588,2,0)</f>
        <v>DRBR372</v>
      </c>
      <c r="G65" s="98" t="str">
        <f>VLOOKUP(E65,'LISTADO ATM'!$A$2:$B$894,2,0)</f>
        <v>ATM Oficina Sánchez II</v>
      </c>
      <c r="H65" s="98" t="str">
        <f>VLOOKUP(E65,VIP!$A$2:$O16508,7,FALSE)</f>
        <v>N/A</v>
      </c>
      <c r="I65" s="98" t="str">
        <f>VLOOKUP(E65,VIP!$A$2:$O8473,8,FALSE)</f>
        <v>N/A</v>
      </c>
      <c r="J65" s="98" t="str">
        <f>VLOOKUP(E65,VIP!$A$2:$O8423,8,FALSE)</f>
        <v>N/A</v>
      </c>
      <c r="K65" s="98" t="str">
        <f>VLOOKUP(E65,VIP!$A$2:$O11997,6,0)</f>
        <v>N/A</v>
      </c>
      <c r="L65" s="105" t="s">
        <v>2463</v>
      </c>
      <c r="M65" s="104" t="s">
        <v>2473</v>
      </c>
      <c r="N65" s="103" t="s">
        <v>2481</v>
      </c>
      <c r="O65" s="123" t="s">
        <v>2490</v>
      </c>
      <c r="P65" s="123"/>
      <c r="Q65" s="104" t="s">
        <v>2463</v>
      </c>
    </row>
    <row r="66" spans="1:17" s="86" customFormat="1" ht="18" x14ac:dyDescent="0.25">
      <c r="A66" s="123" t="str">
        <f>VLOOKUP(E66,'LISTADO ATM'!$A$2:$C$895,3,0)</f>
        <v>ESTE</v>
      </c>
      <c r="B66" s="110" t="s">
        <v>2544</v>
      </c>
      <c r="C66" s="102">
        <v>44228.718993055554</v>
      </c>
      <c r="D66" s="123" t="s">
        <v>2189</v>
      </c>
      <c r="E66" s="99">
        <v>16</v>
      </c>
      <c r="F66" s="84" t="str">
        <f>VLOOKUP(E66,VIP!$A$2:$O11589,2,0)</f>
        <v>DRBR016</v>
      </c>
      <c r="G66" s="98" t="str">
        <f>VLOOKUP(E66,'LISTADO ATM'!$A$2:$B$894,2,0)</f>
        <v>ATM Estación Texaco Sabana de la Mar</v>
      </c>
      <c r="H66" s="98" t="str">
        <f>VLOOKUP(E66,VIP!$A$2:$O16509,7,FALSE)</f>
        <v>Si</v>
      </c>
      <c r="I66" s="98" t="str">
        <f>VLOOKUP(E66,VIP!$A$2:$O8474,8,FALSE)</f>
        <v>Si</v>
      </c>
      <c r="J66" s="98" t="str">
        <f>VLOOKUP(E66,VIP!$A$2:$O8424,8,FALSE)</f>
        <v>Si</v>
      </c>
      <c r="K66" s="98" t="str">
        <f>VLOOKUP(E66,VIP!$A$2:$O11998,6,0)</f>
        <v>NO</v>
      </c>
      <c r="L66" s="105" t="s">
        <v>2463</v>
      </c>
      <c r="M66" s="104" t="s">
        <v>2473</v>
      </c>
      <c r="N66" s="128" t="s">
        <v>2618</v>
      </c>
      <c r="O66" s="123" t="s">
        <v>2483</v>
      </c>
      <c r="P66" s="129"/>
      <c r="Q66" s="104" t="s">
        <v>2463</v>
      </c>
    </row>
    <row r="67" spans="1:17" s="86" customFormat="1" ht="18" x14ac:dyDescent="0.25">
      <c r="A67" s="123" t="str">
        <f>VLOOKUP(E67,'LISTADO ATM'!$A$2:$C$895,3,0)</f>
        <v>NORTE</v>
      </c>
      <c r="B67" s="110" t="s">
        <v>2545</v>
      </c>
      <c r="C67" s="102">
        <v>44228.720555555556</v>
      </c>
      <c r="D67" s="123" t="s">
        <v>2190</v>
      </c>
      <c r="E67" s="99">
        <v>941</v>
      </c>
      <c r="F67" s="84" t="str">
        <f>VLOOKUP(E67,VIP!$A$2:$O11590,2,0)</f>
        <v>DRBR941</v>
      </c>
      <c r="G67" s="98" t="str">
        <f>VLOOKUP(E67,'LISTADO ATM'!$A$2:$B$894,2,0)</f>
        <v xml:space="preserve">ATM Estación Next (Puerto Plata) </v>
      </c>
      <c r="H67" s="98" t="str">
        <f>VLOOKUP(E67,VIP!$A$2:$O16510,7,FALSE)</f>
        <v>Si</v>
      </c>
      <c r="I67" s="98" t="str">
        <f>VLOOKUP(E67,VIP!$A$2:$O8475,8,FALSE)</f>
        <v>Si</v>
      </c>
      <c r="J67" s="98" t="str">
        <f>VLOOKUP(E67,VIP!$A$2:$O8425,8,FALSE)</f>
        <v>Si</v>
      </c>
      <c r="K67" s="98" t="str">
        <f>VLOOKUP(E67,VIP!$A$2:$O11999,6,0)</f>
        <v>NO</v>
      </c>
      <c r="L67" s="105" t="s">
        <v>2463</v>
      </c>
      <c r="M67" s="104" t="s">
        <v>2473</v>
      </c>
      <c r="N67" s="103" t="s">
        <v>2481</v>
      </c>
      <c r="O67" s="123" t="s">
        <v>2490</v>
      </c>
      <c r="P67" s="129"/>
      <c r="Q67" s="104" t="s">
        <v>2463</v>
      </c>
    </row>
    <row r="68" spans="1:17" s="86" customFormat="1" ht="18" x14ac:dyDescent="0.25">
      <c r="A68" s="123" t="str">
        <f>VLOOKUP(E68,'LISTADO ATM'!$A$2:$C$895,3,0)</f>
        <v>DISTRITO NACIONAL</v>
      </c>
      <c r="B68" s="110" t="s">
        <v>2546</v>
      </c>
      <c r="C68" s="102">
        <v>44228.726898148147</v>
      </c>
      <c r="D68" s="123" t="s">
        <v>2189</v>
      </c>
      <c r="E68" s="99">
        <v>113</v>
      </c>
      <c r="F68" s="84" t="str">
        <f>VLOOKUP(E68,VIP!$A$2:$O11591,2,0)</f>
        <v>DRBR113</v>
      </c>
      <c r="G68" s="98" t="str">
        <f>VLOOKUP(E68,'LISTADO ATM'!$A$2:$B$894,2,0)</f>
        <v xml:space="preserve">ATM Autoservicio Atalaya del Mar </v>
      </c>
      <c r="H68" s="98" t="str">
        <f>VLOOKUP(E68,VIP!$A$2:$O16511,7,FALSE)</f>
        <v>Si</v>
      </c>
      <c r="I68" s="98" t="str">
        <f>VLOOKUP(E68,VIP!$A$2:$O8476,8,FALSE)</f>
        <v>No</v>
      </c>
      <c r="J68" s="98" t="str">
        <f>VLOOKUP(E68,VIP!$A$2:$O8426,8,FALSE)</f>
        <v>No</v>
      </c>
      <c r="K68" s="98" t="str">
        <f>VLOOKUP(E68,VIP!$A$2:$O12000,6,0)</f>
        <v>NO</v>
      </c>
      <c r="L68" s="105" t="s">
        <v>2510</v>
      </c>
      <c r="M68" s="168" t="s">
        <v>2619</v>
      </c>
      <c r="N68" s="103" t="s">
        <v>2481</v>
      </c>
      <c r="O68" s="123" t="s">
        <v>2483</v>
      </c>
      <c r="P68" s="126"/>
      <c r="Q68" s="128">
        <v>44229.438240740739</v>
      </c>
    </row>
    <row r="69" spans="1:17" s="86" customFormat="1" ht="18" x14ac:dyDescent="0.25">
      <c r="A69" s="123" t="str">
        <f>VLOOKUP(E69,'LISTADO ATM'!$A$2:$C$895,3,0)</f>
        <v>DISTRITO NACIONAL</v>
      </c>
      <c r="B69" s="110" t="s">
        <v>2547</v>
      </c>
      <c r="C69" s="102">
        <v>44228.728888888887</v>
      </c>
      <c r="D69" s="123" t="s">
        <v>2189</v>
      </c>
      <c r="E69" s="99">
        <v>490</v>
      </c>
      <c r="F69" s="84" t="str">
        <f>VLOOKUP(E69,VIP!$A$2:$O11592,2,0)</f>
        <v>DRBR490</v>
      </c>
      <c r="G69" s="98" t="str">
        <f>VLOOKUP(E69,'LISTADO ATM'!$A$2:$B$894,2,0)</f>
        <v xml:space="preserve">ATM Hospital Ney Arias Lora </v>
      </c>
      <c r="H69" s="98" t="str">
        <f>VLOOKUP(E69,VIP!$A$2:$O16512,7,FALSE)</f>
        <v>Si</v>
      </c>
      <c r="I69" s="98" t="str">
        <f>VLOOKUP(E69,VIP!$A$2:$O8477,8,FALSE)</f>
        <v>Si</v>
      </c>
      <c r="J69" s="98" t="str">
        <f>VLOOKUP(E69,VIP!$A$2:$O8427,8,FALSE)</f>
        <v>Si</v>
      </c>
      <c r="K69" s="98" t="str">
        <f>VLOOKUP(E69,VIP!$A$2:$O12001,6,0)</f>
        <v>NO</v>
      </c>
      <c r="L69" s="105" t="s">
        <v>2228</v>
      </c>
      <c r="M69" s="104" t="s">
        <v>2473</v>
      </c>
      <c r="N69" s="103" t="s">
        <v>2481</v>
      </c>
      <c r="O69" s="123" t="s">
        <v>2483</v>
      </c>
      <c r="P69" s="129"/>
      <c r="Q69" s="104" t="s">
        <v>2228</v>
      </c>
    </row>
    <row r="70" spans="1:17" s="86" customFormat="1" ht="18" x14ac:dyDescent="0.25">
      <c r="A70" s="123" t="str">
        <f>VLOOKUP(E70,'LISTADO ATM'!$A$2:$C$895,3,0)</f>
        <v>ESTE</v>
      </c>
      <c r="B70" s="110" t="s">
        <v>2548</v>
      </c>
      <c r="C70" s="102">
        <v>44228.729560185187</v>
      </c>
      <c r="D70" s="123" t="s">
        <v>2189</v>
      </c>
      <c r="E70" s="99">
        <v>111</v>
      </c>
      <c r="F70" s="84" t="str">
        <f>VLOOKUP(E70,VIP!$A$2:$O11593,2,0)</f>
        <v>DRBR111</v>
      </c>
      <c r="G70" s="98" t="str">
        <f>VLOOKUP(E70,'LISTADO ATM'!$A$2:$B$894,2,0)</f>
        <v xml:space="preserve">ATM Oficina San Pedro </v>
      </c>
      <c r="H70" s="98" t="str">
        <f>VLOOKUP(E70,VIP!$A$2:$O16513,7,FALSE)</f>
        <v>Si</v>
      </c>
      <c r="I70" s="98" t="str">
        <f>VLOOKUP(E70,VIP!$A$2:$O8478,8,FALSE)</f>
        <v>Si</v>
      </c>
      <c r="J70" s="98" t="str">
        <f>VLOOKUP(E70,VIP!$A$2:$O8428,8,FALSE)</f>
        <v>Si</v>
      </c>
      <c r="K70" s="98" t="str">
        <f>VLOOKUP(E70,VIP!$A$2:$O12002,6,0)</f>
        <v>SI</v>
      </c>
      <c r="L70" s="105" t="s">
        <v>2228</v>
      </c>
      <c r="M70" s="104" t="s">
        <v>2473</v>
      </c>
      <c r="N70" s="103" t="s">
        <v>2481</v>
      </c>
      <c r="O70" s="123" t="s">
        <v>2483</v>
      </c>
      <c r="P70" s="125"/>
      <c r="Q70" s="104" t="s">
        <v>2228</v>
      </c>
    </row>
    <row r="71" spans="1:17" s="86" customFormat="1" ht="18" x14ac:dyDescent="0.25">
      <c r="A71" s="123" t="str">
        <f>VLOOKUP(E71,'LISTADO ATM'!$A$2:$C$895,3,0)</f>
        <v>DISTRITO NACIONAL</v>
      </c>
      <c r="B71" s="110" t="s">
        <v>2549</v>
      </c>
      <c r="C71" s="102">
        <v>44228.729884259257</v>
      </c>
      <c r="D71" s="123" t="s">
        <v>2189</v>
      </c>
      <c r="E71" s="99">
        <v>57</v>
      </c>
      <c r="F71" s="84" t="str">
        <f>VLOOKUP(E71,VIP!$A$2:$O11594,2,0)</f>
        <v>DRBR057</v>
      </c>
      <c r="G71" s="98" t="str">
        <f>VLOOKUP(E71,'LISTADO ATM'!$A$2:$B$894,2,0)</f>
        <v xml:space="preserve">ATM Oficina Malecon Center </v>
      </c>
      <c r="H71" s="98" t="str">
        <f>VLOOKUP(E71,VIP!$A$2:$O16514,7,FALSE)</f>
        <v>Si</v>
      </c>
      <c r="I71" s="98" t="str">
        <f>VLOOKUP(E71,VIP!$A$2:$O8479,8,FALSE)</f>
        <v>Si</v>
      </c>
      <c r="J71" s="98" t="str">
        <f>VLOOKUP(E71,VIP!$A$2:$O8429,8,FALSE)</f>
        <v>Si</v>
      </c>
      <c r="K71" s="98" t="str">
        <f>VLOOKUP(E71,VIP!$A$2:$O12003,6,0)</f>
        <v>NO</v>
      </c>
      <c r="L71" s="105" t="s">
        <v>2228</v>
      </c>
      <c r="M71" s="168" t="s">
        <v>2619</v>
      </c>
      <c r="N71" s="103" t="s">
        <v>2481</v>
      </c>
      <c r="O71" s="123" t="s">
        <v>2483</v>
      </c>
      <c r="P71" s="123"/>
      <c r="Q71" s="128">
        <v>44229.426469907405</v>
      </c>
    </row>
    <row r="72" spans="1:17" s="86" customFormat="1" ht="18" x14ac:dyDescent="0.25">
      <c r="A72" s="123" t="str">
        <f>VLOOKUP(E72,'LISTADO ATM'!$A$2:$C$895,3,0)</f>
        <v>DISTRITO NACIONAL</v>
      </c>
      <c r="B72" s="110" t="s">
        <v>2550</v>
      </c>
      <c r="C72" s="102">
        <v>44228.730150462965</v>
      </c>
      <c r="D72" s="123" t="s">
        <v>2189</v>
      </c>
      <c r="E72" s="99">
        <v>239</v>
      </c>
      <c r="F72" s="84" t="str">
        <f>VLOOKUP(E72,VIP!$A$2:$O11595,2,0)</f>
        <v>DRBR239</v>
      </c>
      <c r="G72" s="98" t="str">
        <f>VLOOKUP(E72,'LISTADO ATM'!$A$2:$B$894,2,0)</f>
        <v xml:space="preserve">ATM Autobanco Charles de Gaulle </v>
      </c>
      <c r="H72" s="98" t="str">
        <f>VLOOKUP(E72,VIP!$A$2:$O16515,7,FALSE)</f>
        <v>Si</v>
      </c>
      <c r="I72" s="98" t="str">
        <f>VLOOKUP(E72,VIP!$A$2:$O8480,8,FALSE)</f>
        <v>Si</v>
      </c>
      <c r="J72" s="98" t="str">
        <f>VLOOKUP(E72,VIP!$A$2:$O8430,8,FALSE)</f>
        <v>Si</v>
      </c>
      <c r="K72" s="98" t="str">
        <f>VLOOKUP(E72,VIP!$A$2:$O12004,6,0)</f>
        <v>SI</v>
      </c>
      <c r="L72" s="105" t="s">
        <v>2228</v>
      </c>
      <c r="M72" s="104" t="s">
        <v>2473</v>
      </c>
      <c r="N72" s="103" t="s">
        <v>2481</v>
      </c>
      <c r="O72" s="123" t="s">
        <v>2483</v>
      </c>
      <c r="P72" s="127"/>
      <c r="Q72" s="104" t="s">
        <v>2228</v>
      </c>
    </row>
    <row r="73" spans="1:17" s="86" customFormat="1" ht="18" x14ac:dyDescent="0.25">
      <c r="A73" s="123" t="str">
        <f>VLOOKUP(E73,'LISTADO ATM'!$A$2:$C$895,3,0)</f>
        <v>SUR</v>
      </c>
      <c r="B73" s="110" t="s">
        <v>2551</v>
      </c>
      <c r="C73" s="102">
        <v>44228.730497685188</v>
      </c>
      <c r="D73" s="123" t="s">
        <v>2189</v>
      </c>
      <c r="E73" s="99">
        <v>766</v>
      </c>
      <c r="F73" s="84" t="str">
        <f>VLOOKUP(E73,VIP!$A$2:$O11596,2,0)</f>
        <v>DRBR440</v>
      </c>
      <c r="G73" s="98" t="str">
        <f>VLOOKUP(E73,'LISTADO ATM'!$A$2:$B$894,2,0)</f>
        <v xml:space="preserve">ATM Oficina Azua II </v>
      </c>
      <c r="H73" s="98" t="str">
        <f>VLOOKUP(E73,VIP!$A$2:$O16516,7,FALSE)</f>
        <v>Si</v>
      </c>
      <c r="I73" s="98" t="str">
        <f>VLOOKUP(E73,VIP!$A$2:$O8481,8,FALSE)</f>
        <v>Si</v>
      </c>
      <c r="J73" s="98" t="str">
        <f>VLOOKUP(E73,VIP!$A$2:$O8431,8,FALSE)</f>
        <v>Si</v>
      </c>
      <c r="K73" s="98" t="str">
        <f>VLOOKUP(E73,VIP!$A$2:$O12005,6,0)</f>
        <v>SI</v>
      </c>
      <c r="L73" s="105" t="s">
        <v>2228</v>
      </c>
      <c r="M73" s="104" t="s">
        <v>2473</v>
      </c>
      <c r="N73" s="103" t="s">
        <v>2481</v>
      </c>
      <c r="O73" s="123" t="s">
        <v>2483</v>
      </c>
      <c r="P73" s="127"/>
      <c r="Q73" s="104" t="s">
        <v>2228</v>
      </c>
    </row>
    <row r="74" spans="1:17" s="86" customFormat="1" ht="18" x14ac:dyDescent="0.25">
      <c r="A74" s="123" t="str">
        <f>VLOOKUP(E74,'LISTADO ATM'!$A$2:$C$895,3,0)</f>
        <v>SUR</v>
      </c>
      <c r="B74" s="110" t="s">
        <v>2552</v>
      </c>
      <c r="C74" s="102">
        <v>44228.73101851852</v>
      </c>
      <c r="D74" s="123" t="s">
        <v>2189</v>
      </c>
      <c r="E74" s="99">
        <v>134</v>
      </c>
      <c r="F74" s="84" t="str">
        <f>VLOOKUP(E74,VIP!$A$2:$O11597,2,0)</f>
        <v>DRBR134</v>
      </c>
      <c r="G74" s="98" t="str">
        <f>VLOOKUP(E74,'LISTADO ATM'!$A$2:$B$894,2,0)</f>
        <v xml:space="preserve">ATM Oficina San José de Ocoa </v>
      </c>
      <c r="H74" s="98" t="str">
        <f>VLOOKUP(E74,VIP!$A$2:$O16517,7,FALSE)</f>
        <v>Si</v>
      </c>
      <c r="I74" s="98" t="str">
        <f>VLOOKUP(E74,VIP!$A$2:$O8482,8,FALSE)</f>
        <v>Si</v>
      </c>
      <c r="J74" s="98" t="str">
        <f>VLOOKUP(E74,VIP!$A$2:$O8432,8,FALSE)</f>
        <v>Si</v>
      </c>
      <c r="K74" s="98" t="str">
        <f>VLOOKUP(E74,VIP!$A$2:$O12006,6,0)</f>
        <v>SI</v>
      </c>
      <c r="L74" s="105" t="s">
        <v>2228</v>
      </c>
      <c r="M74" s="104" t="s">
        <v>2473</v>
      </c>
      <c r="N74" s="103" t="s">
        <v>2481</v>
      </c>
      <c r="O74" s="123" t="s">
        <v>2483</v>
      </c>
      <c r="P74" s="129"/>
      <c r="Q74" s="104" t="s">
        <v>2228</v>
      </c>
    </row>
    <row r="75" spans="1:17" s="86" customFormat="1" ht="18" x14ac:dyDescent="0.25">
      <c r="A75" s="123" t="str">
        <f>VLOOKUP(E75,'LISTADO ATM'!$A$2:$C$895,3,0)</f>
        <v>DISTRITO NACIONAL</v>
      </c>
      <c r="B75" s="110" t="s">
        <v>2553</v>
      </c>
      <c r="C75" s="102">
        <v>44228.733796296299</v>
      </c>
      <c r="D75" s="123" t="s">
        <v>2189</v>
      </c>
      <c r="E75" s="99">
        <v>952</v>
      </c>
      <c r="F75" s="84" t="str">
        <f>VLOOKUP(E75,VIP!$A$2:$O11598,2,0)</f>
        <v>DRBR16L</v>
      </c>
      <c r="G75" s="98" t="str">
        <f>VLOOKUP(E75,'LISTADO ATM'!$A$2:$B$894,2,0)</f>
        <v xml:space="preserve">ATM Alvarez Rivas </v>
      </c>
      <c r="H75" s="98" t="str">
        <f>VLOOKUP(E75,VIP!$A$2:$O16518,7,FALSE)</f>
        <v>Si</v>
      </c>
      <c r="I75" s="98" t="str">
        <f>VLOOKUP(E75,VIP!$A$2:$O8483,8,FALSE)</f>
        <v>Si</v>
      </c>
      <c r="J75" s="98" t="str">
        <f>VLOOKUP(E75,VIP!$A$2:$O8433,8,FALSE)</f>
        <v>Si</v>
      </c>
      <c r="K75" s="98" t="str">
        <f>VLOOKUP(E75,VIP!$A$2:$O12007,6,0)</f>
        <v>NO</v>
      </c>
      <c r="L75" s="105" t="s">
        <v>2228</v>
      </c>
      <c r="M75" s="104" t="s">
        <v>2473</v>
      </c>
      <c r="N75" s="103" t="s">
        <v>2481</v>
      </c>
      <c r="O75" s="123" t="s">
        <v>2483</v>
      </c>
      <c r="P75" s="126"/>
      <c r="Q75" s="104" t="s">
        <v>2228</v>
      </c>
    </row>
    <row r="76" spans="1:17" s="86" customFormat="1" ht="18" x14ac:dyDescent="0.25">
      <c r="A76" s="123" t="str">
        <f>VLOOKUP(E76,'LISTADO ATM'!$A$2:$C$895,3,0)</f>
        <v>NORTE</v>
      </c>
      <c r="B76" s="110" t="s">
        <v>2554</v>
      </c>
      <c r="C76" s="102">
        <v>44228.745567129627</v>
      </c>
      <c r="D76" s="123" t="s">
        <v>2190</v>
      </c>
      <c r="E76" s="99">
        <v>76</v>
      </c>
      <c r="F76" s="84" t="str">
        <f>VLOOKUP(E76,VIP!$A$2:$O11599,2,0)</f>
        <v>DRBR076</v>
      </c>
      <c r="G76" s="98" t="str">
        <f>VLOOKUP(E76,'LISTADO ATM'!$A$2:$B$894,2,0)</f>
        <v xml:space="preserve">ATM Casa Nelson (Puerto Plata) </v>
      </c>
      <c r="H76" s="98" t="str">
        <f>VLOOKUP(E76,VIP!$A$2:$O16519,7,FALSE)</f>
        <v>Si</v>
      </c>
      <c r="I76" s="98" t="str">
        <f>VLOOKUP(E76,VIP!$A$2:$O8484,8,FALSE)</f>
        <v>Si</v>
      </c>
      <c r="J76" s="98" t="str">
        <f>VLOOKUP(E76,VIP!$A$2:$O8434,8,FALSE)</f>
        <v>Si</v>
      </c>
      <c r="K76" s="98" t="str">
        <f>VLOOKUP(E76,VIP!$A$2:$O12008,6,0)</f>
        <v>NO</v>
      </c>
      <c r="L76" s="105" t="s">
        <v>2228</v>
      </c>
      <c r="M76" s="168" t="s">
        <v>2619</v>
      </c>
      <c r="N76" s="103" t="s">
        <v>2481</v>
      </c>
      <c r="O76" s="123" t="s">
        <v>2490</v>
      </c>
      <c r="P76" s="123"/>
      <c r="Q76" s="128">
        <v>44229.42900462963</v>
      </c>
    </row>
    <row r="77" spans="1:17" s="86" customFormat="1" ht="18" x14ac:dyDescent="0.25">
      <c r="A77" s="123" t="str">
        <f>VLOOKUP(E77,'LISTADO ATM'!$A$2:$C$895,3,0)</f>
        <v>NORTE</v>
      </c>
      <c r="B77" s="110" t="s">
        <v>2555</v>
      </c>
      <c r="C77" s="102">
        <v>44228.746215277781</v>
      </c>
      <c r="D77" s="123" t="s">
        <v>2190</v>
      </c>
      <c r="E77" s="99">
        <v>94</v>
      </c>
      <c r="F77" s="84" t="str">
        <f>VLOOKUP(E77,VIP!$A$2:$O11600,2,0)</f>
        <v>DRBR094</v>
      </c>
      <c r="G77" s="98" t="str">
        <f>VLOOKUP(E77,'LISTADO ATM'!$A$2:$B$894,2,0)</f>
        <v xml:space="preserve">ATM Centro de Caja Porvenir (San Francisco) </v>
      </c>
      <c r="H77" s="98" t="str">
        <f>VLOOKUP(E77,VIP!$A$2:$O16520,7,FALSE)</f>
        <v>Si</v>
      </c>
      <c r="I77" s="98" t="str">
        <f>VLOOKUP(E77,VIP!$A$2:$O8485,8,FALSE)</f>
        <v>Si</v>
      </c>
      <c r="J77" s="98" t="str">
        <f>VLOOKUP(E77,VIP!$A$2:$O8435,8,FALSE)</f>
        <v>Si</v>
      </c>
      <c r="K77" s="98" t="str">
        <f>VLOOKUP(E77,VIP!$A$2:$O12009,6,0)</f>
        <v>NO</v>
      </c>
      <c r="L77" s="105" t="s">
        <v>2463</v>
      </c>
      <c r="M77" s="168" t="s">
        <v>2619</v>
      </c>
      <c r="N77" s="103" t="s">
        <v>2481</v>
      </c>
      <c r="O77" s="123" t="s">
        <v>2490</v>
      </c>
      <c r="P77" s="129"/>
      <c r="Q77" s="128">
        <v>44229.451412037037</v>
      </c>
    </row>
    <row r="78" spans="1:17" s="86" customFormat="1" ht="18" x14ac:dyDescent="0.25">
      <c r="A78" s="123" t="str">
        <f>VLOOKUP(E78,'LISTADO ATM'!$A$2:$C$895,3,0)</f>
        <v>DISTRITO NACIONAL</v>
      </c>
      <c r="B78" s="110" t="s">
        <v>2556</v>
      </c>
      <c r="C78" s="102">
        <v>44228.749293981484</v>
      </c>
      <c r="D78" s="123" t="s">
        <v>2477</v>
      </c>
      <c r="E78" s="99">
        <v>540</v>
      </c>
      <c r="F78" s="84" t="str">
        <f>VLOOKUP(E78,VIP!$A$2:$O11601,2,0)</f>
        <v>DRBR540</v>
      </c>
      <c r="G78" s="98" t="str">
        <f>VLOOKUP(E78,'LISTADO ATM'!$A$2:$B$894,2,0)</f>
        <v xml:space="preserve">ATM Autoservicio Sambil I </v>
      </c>
      <c r="H78" s="98" t="str">
        <f>VLOOKUP(E78,VIP!$A$2:$O16521,7,FALSE)</f>
        <v>Si</v>
      </c>
      <c r="I78" s="98" t="str">
        <f>VLOOKUP(E78,VIP!$A$2:$O8486,8,FALSE)</f>
        <v>Si</v>
      </c>
      <c r="J78" s="98" t="str">
        <f>VLOOKUP(E78,VIP!$A$2:$O8436,8,FALSE)</f>
        <v>Si</v>
      </c>
      <c r="K78" s="98" t="str">
        <f>VLOOKUP(E78,VIP!$A$2:$O12010,6,0)</f>
        <v>NO</v>
      </c>
      <c r="L78" s="105" t="s">
        <v>2430</v>
      </c>
      <c r="M78" s="104" t="s">
        <v>2473</v>
      </c>
      <c r="N78" s="103" t="s">
        <v>2481</v>
      </c>
      <c r="O78" s="123" t="s">
        <v>2482</v>
      </c>
      <c r="P78" s="129"/>
      <c r="Q78" s="104" t="s">
        <v>2430</v>
      </c>
    </row>
    <row r="79" spans="1:17" s="86" customFormat="1" ht="18" x14ac:dyDescent="0.25">
      <c r="A79" s="123" t="str">
        <f>VLOOKUP(E79,'LISTADO ATM'!$A$2:$C$895,3,0)</f>
        <v>ESTE</v>
      </c>
      <c r="B79" s="110" t="s">
        <v>2557</v>
      </c>
      <c r="C79" s="102">
        <v>44228.776250000003</v>
      </c>
      <c r="D79" s="123" t="s">
        <v>2477</v>
      </c>
      <c r="E79" s="99">
        <v>963</v>
      </c>
      <c r="F79" s="84" t="str">
        <f>VLOOKUP(E79,VIP!$A$2:$O11602,2,0)</f>
        <v>DRBR963</v>
      </c>
      <c r="G79" s="98" t="str">
        <f>VLOOKUP(E79,'LISTADO ATM'!$A$2:$B$894,2,0)</f>
        <v xml:space="preserve">ATM Multiplaza La Romana </v>
      </c>
      <c r="H79" s="98" t="str">
        <f>VLOOKUP(E79,VIP!$A$2:$O16522,7,FALSE)</f>
        <v>Si</v>
      </c>
      <c r="I79" s="98" t="str">
        <f>VLOOKUP(E79,VIP!$A$2:$O8487,8,FALSE)</f>
        <v>Si</v>
      </c>
      <c r="J79" s="98" t="str">
        <f>VLOOKUP(E79,VIP!$A$2:$O8437,8,FALSE)</f>
        <v>Si</v>
      </c>
      <c r="K79" s="98" t="str">
        <f>VLOOKUP(E79,VIP!$A$2:$O12011,6,0)</f>
        <v>NO</v>
      </c>
      <c r="L79" s="105" t="s">
        <v>2430</v>
      </c>
      <c r="M79" s="104" t="s">
        <v>2473</v>
      </c>
      <c r="N79" s="103" t="s">
        <v>2481</v>
      </c>
      <c r="O79" s="123" t="s">
        <v>2482</v>
      </c>
      <c r="P79" s="123"/>
      <c r="Q79" s="104" t="s">
        <v>2430</v>
      </c>
    </row>
    <row r="80" spans="1:17" s="86" customFormat="1" ht="18" x14ac:dyDescent="0.25">
      <c r="A80" s="123" t="str">
        <f>VLOOKUP(E80,'LISTADO ATM'!$A$2:$C$895,3,0)</f>
        <v>DISTRITO NACIONAL</v>
      </c>
      <c r="B80" s="110" t="s">
        <v>2558</v>
      </c>
      <c r="C80" s="102">
        <v>44228.777615740742</v>
      </c>
      <c r="D80" s="123" t="s">
        <v>2477</v>
      </c>
      <c r="E80" s="99">
        <v>927</v>
      </c>
      <c r="F80" s="84" t="str">
        <f>VLOOKUP(E80,VIP!$A$2:$O11603,2,0)</f>
        <v>DRBR927</v>
      </c>
      <c r="G80" s="98" t="str">
        <f>VLOOKUP(E80,'LISTADO ATM'!$A$2:$B$894,2,0)</f>
        <v>ATM S/M Bravo La Esperilla</v>
      </c>
      <c r="H80" s="98" t="str">
        <f>VLOOKUP(E80,VIP!$A$2:$O16523,7,FALSE)</f>
        <v>Si</v>
      </c>
      <c r="I80" s="98" t="str">
        <f>VLOOKUP(E80,VIP!$A$2:$O8488,8,FALSE)</f>
        <v>Si</v>
      </c>
      <c r="J80" s="98" t="str">
        <f>VLOOKUP(E80,VIP!$A$2:$O8438,8,FALSE)</f>
        <v>Si</v>
      </c>
      <c r="K80" s="98" t="str">
        <f>VLOOKUP(E80,VIP!$A$2:$O12012,6,0)</f>
        <v>NO</v>
      </c>
      <c r="L80" s="105" t="s">
        <v>2430</v>
      </c>
      <c r="M80" s="104" t="s">
        <v>2473</v>
      </c>
      <c r="N80" s="103" t="s">
        <v>2481</v>
      </c>
      <c r="O80" s="123" t="s">
        <v>2482</v>
      </c>
      <c r="P80" s="123"/>
      <c r="Q80" s="104" t="s">
        <v>2430</v>
      </c>
    </row>
    <row r="81" spans="1:17" s="86" customFormat="1" ht="18" x14ac:dyDescent="0.25">
      <c r="A81" s="123" t="str">
        <f>VLOOKUP(E81,'LISTADO ATM'!$A$2:$C$895,3,0)</f>
        <v>SUR</v>
      </c>
      <c r="B81" s="110" t="s">
        <v>2559</v>
      </c>
      <c r="C81" s="102">
        <v>44228.778657407405</v>
      </c>
      <c r="D81" s="123" t="s">
        <v>2477</v>
      </c>
      <c r="E81" s="99">
        <v>592</v>
      </c>
      <c r="F81" s="84" t="str">
        <f>VLOOKUP(E81,VIP!$A$2:$O11604,2,0)</f>
        <v>DRBR081</v>
      </c>
      <c r="G81" s="98" t="str">
        <f>VLOOKUP(E81,'LISTADO ATM'!$A$2:$B$894,2,0)</f>
        <v xml:space="preserve">ATM Centro de Caja San Cristóbal I </v>
      </c>
      <c r="H81" s="98" t="str">
        <f>VLOOKUP(E81,VIP!$A$2:$O16524,7,FALSE)</f>
        <v>Si</v>
      </c>
      <c r="I81" s="98" t="str">
        <f>VLOOKUP(E81,VIP!$A$2:$O8489,8,FALSE)</f>
        <v>Si</v>
      </c>
      <c r="J81" s="98" t="str">
        <f>VLOOKUP(E81,VIP!$A$2:$O8439,8,FALSE)</f>
        <v>Si</v>
      </c>
      <c r="K81" s="98" t="str">
        <f>VLOOKUP(E81,VIP!$A$2:$O12013,6,0)</f>
        <v>SI</v>
      </c>
      <c r="L81" s="105" t="s">
        <v>2430</v>
      </c>
      <c r="M81" s="104" t="s">
        <v>2473</v>
      </c>
      <c r="N81" s="128" t="s">
        <v>2618</v>
      </c>
      <c r="O81" s="123" t="s">
        <v>2482</v>
      </c>
      <c r="P81" s="129"/>
      <c r="Q81" s="104" t="s">
        <v>2430</v>
      </c>
    </row>
    <row r="82" spans="1:17" s="86" customFormat="1" ht="18" x14ac:dyDescent="0.25">
      <c r="A82" s="123" t="str">
        <f>VLOOKUP(E82,'LISTADO ATM'!$A$2:$C$895,3,0)</f>
        <v>DISTRITO NACIONAL</v>
      </c>
      <c r="B82" s="110" t="s">
        <v>2560</v>
      </c>
      <c r="C82" s="102">
        <v>44228.785555555558</v>
      </c>
      <c r="D82" s="123" t="s">
        <v>2477</v>
      </c>
      <c r="E82" s="99">
        <v>931</v>
      </c>
      <c r="F82" s="84" t="str">
        <f>VLOOKUP(E82,VIP!$A$2:$O11605,2,0)</f>
        <v>DRBR24N</v>
      </c>
      <c r="G82" s="98" t="str">
        <f>VLOOKUP(E82,'LISTADO ATM'!$A$2:$B$894,2,0)</f>
        <v xml:space="preserve">ATM Autobanco Luperón I </v>
      </c>
      <c r="H82" s="98" t="str">
        <f>VLOOKUP(E82,VIP!$A$2:$O16525,7,FALSE)</f>
        <v>Si</v>
      </c>
      <c r="I82" s="98" t="str">
        <f>VLOOKUP(E82,VIP!$A$2:$O8490,8,FALSE)</f>
        <v>Si</v>
      </c>
      <c r="J82" s="98" t="str">
        <f>VLOOKUP(E82,VIP!$A$2:$O8440,8,FALSE)</f>
        <v>Si</v>
      </c>
      <c r="K82" s="98" t="str">
        <f>VLOOKUP(E82,VIP!$A$2:$O12014,6,0)</f>
        <v>NO</v>
      </c>
      <c r="L82" s="105" t="s">
        <v>2430</v>
      </c>
      <c r="M82" s="104" t="s">
        <v>2473</v>
      </c>
      <c r="N82" s="103" t="s">
        <v>2481</v>
      </c>
      <c r="O82" s="123" t="s">
        <v>2482</v>
      </c>
      <c r="P82" s="123"/>
      <c r="Q82" s="104" t="s">
        <v>2430</v>
      </c>
    </row>
    <row r="83" spans="1:17" s="86" customFormat="1" ht="18" x14ac:dyDescent="0.25">
      <c r="A83" s="123" t="str">
        <f>VLOOKUP(E83,'LISTADO ATM'!$A$2:$C$895,3,0)</f>
        <v>DISTRITO NACIONAL</v>
      </c>
      <c r="B83" s="110" t="s">
        <v>2561</v>
      </c>
      <c r="C83" s="102">
        <v>44228.78707175926</v>
      </c>
      <c r="D83" s="123" t="s">
        <v>2477</v>
      </c>
      <c r="E83" s="99">
        <v>994</v>
      </c>
      <c r="F83" s="84" t="str">
        <f>VLOOKUP(E83,VIP!$A$2:$O11606,2,0)</f>
        <v>DRBR994</v>
      </c>
      <c r="G83" s="98" t="str">
        <f>VLOOKUP(E83,'LISTADO ATM'!$A$2:$B$894,2,0)</f>
        <v>ATM Telemicro</v>
      </c>
      <c r="H83" s="98" t="str">
        <f>VLOOKUP(E83,VIP!$A$2:$O16526,7,FALSE)</f>
        <v>Si</v>
      </c>
      <c r="I83" s="98" t="str">
        <f>VLOOKUP(E83,VIP!$A$2:$O8491,8,FALSE)</f>
        <v>Si</v>
      </c>
      <c r="J83" s="98" t="str">
        <f>VLOOKUP(E83,VIP!$A$2:$O8441,8,FALSE)</f>
        <v>Si</v>
      </c>
      <c r="K83" s="98" t="str">
        <f>VLOOKUP(E83,VIP!$A$2:$O12015,6,0)</f>
        <v>NO</v>
      </c>
      <c r="L83" s="105" t="s">
        <v>2430</v>
      </c>
      <c r="M83" s="104" t="s">
        <v>2473</v>
      </c>
      <c r="N83" s="103" t="s">
        <v>2481</v>
      </c>
      <c r="O83" s="123" t="s">
        <v>2482</v>
      </c>
      <c r="P83" s="123"/>
      <c r="Q83" s="104" t="s">
        <v>2430</v>
      </c>
    </row>
    <row r="84" spans="1:17" s="86" customFormat="1" ht="18" x14ac:dyDescent="0.25">
      <c r="A84" s="123" t="str">
        <f>VLOOKUP(E84,'LISTADO ATM'!$A$2:$C$895,3,0)</f>
        <v>NORTE</v>
      </c>
      <c r="B84" s="110" t="s">
        <v>2562</v>
      </c>
      <c r="C84" s="102">
        <v>44228.787280092591</v>
      </c>
      <c r="D84" s="123" t="s">
        <v>2190</v>
      </c>
      <c r="E84" s="99">
        <v>292</v>
      </c>
      <c r="F84" s="84" t="str">
        <f>VLOOKUP(E84,VIP!$A$2:$O11607,2,0)</f>
        <v>DRBR292</v>
      </c>
      <c r="G84" s="98" t="str">
        <f>VLOOKUP(E84,'LISTADO ATM'!$A$2:$B$894,2,0)</f>
        <v xml:space="preserve">ATM UNP Castañuelas (Montecristi) </v>
      </c>
      <c r="H84" s="98" t="str">
        <f>VLOOKUP(E84,VIP!$A$2:$O16527,7,FALSE)</f>
        <v>Si</v>
      </c>
      <c r="I84" s="98" t="str">
        <f>VLOOKUP(E84,VIP!$A$2:$O8492,8,FALSE)</f>
        <v>Si</v>
      </c>
      <c r="J84" s="98" t="str">
        <f>VLOOKUP(E84,VIP!$A$2:$O8442,8,FALSE)</f>
        <v>Si</v>
      </c>
      <c r="K84" s="98" t="str">
        <f>VLOOKUP(E84,VIP!$A$2:$O12016,6,0)</f>
        <v>NO</v>
      </c>
      <c r="L84" s="105" t="s">
        <v>2228</v>
      </c>
      <c r="M84" s="168" t="s">
        <v>2619</v>
      </c>
      <c r="N84" s="103" t="s">
        <v>2481</v>
      </c>
      <c r="O84" s="123" t="s">
        <v>2490</v>
      </c>
      <c r="P84" s="123"/>
      <c r="Q84" s="128">
        <v>44229.429525462961</v>
      </c>
    </row>
    <row r="85" spans="1:17" s="86" customFormat="1" ht="18" x14ac:dyDescent="0.25">
      <c r="A85" s="123" t="str">
        <f>VLOOKUP(E85,'LISTADO ATM'!$A$2:$C$895,3,0)</f>
        <v>DISTRITO NACIONAL</v>
      </c>
      <c r="B85" s="110" t="s">
        <v>2563</v>
      </c>
      <c r="C85" s="102">
        <v>44228.787858796299</v>
      </c>
      <c r="D85" s="123" t="s">
        <v>2189</v>
      </c>
      <c r="E85" s="99">
        <v>961</v>
      </c>
      <c r="F85" s="84" t="str">
        <f>VLOOKUP(E85,VIP!$A$2:$O11608,2,0)</f>
        <v>DRBR03H</v>
      </c>
      <c r="G85" s="98" t="str">
        <f>VLOOKUP(E85,'LISTADO ATM'!$A$2:$B$894,2,0)</f>
        <v xml:space="preserve">ATM Listín Diario </v>
      </c>
      <c r="H85" s="98" t="str">
        <f>VLOOKUP(E85,VIP!$A$2:$O16528,7,FALSE)</f>
        <v>Si</v>
      </c>
      <c r="I85" s="98" t="str">
        <f>VLOOKUP(E85,VIP!$A$2:$O8493,8,FALSE)</f>
        <v>Si</v>
      </c>
      <c r="J85" s="98" t="str">
        <f>VLOOKUP(E85,VIP!$A$2:$O8443,8,FALSE)</f>
        <v>Si</v>
      </c>
      <c r="K85" s="98" t="str">
        <f>VLOOKUP(E85,VIP!$A$2:$O12017,6,0)</f>
        <v>NO</v>
      </c>
      <c r="L85" s="105" t="s">
        <v>2254</v>
      </c>
      <c r="M85" s="104" t="s">
        <v>2473</v>
      </c>
      <c r="N85" s="103" t="s">
        <v>2481</v>
      </c>
      <c r="O85" s="123" t="s">
        <v>2483</v>
      </c>
      <c r="P85" s="123"/>
      <c r="Q85" s="104" t="s">
        <v>2254</v>
      </c>
    </row>
    <row r="86" spans="1:17" s="86" customFormat="1" ht="18" x14ac:dyDescent="0.25">
      <c r="A86" s="123" t="str">
        <f>VLOOKUP(E86,'LISTADO ATM'!$A$2:$C$895,3,0)</f>
        <v>NORTE</v>
      </c>
      <c r="B86" s="110" t="s">
        <v>2564</v>
      </c>
      <c r="C86" s="102">
        <v>44228.797233796293</v>
      </c>
      <c r="D86" s="123" t="s">
        <v>2494</v>
      </c>
      <c r="E86" s="99">
        <v>304</v>
      </c>
      <c r="F86" s="84" t="str">
        <f>VLOOKUP(E86,VIP!$A$2:$O11609,2,0)</f>
        <v>DRBR304</v>
      </c>
      <c r="G86" s="98" t="str">
        <f>VLOOKUP(E86,'LISTADO ATM'!$A$2:$B$894,2,0)</f>
        <v xml:space="preserve">ATM Multicentro La Sirena Estrella Sadhala </v>
      </c>
      <c r="H86" s="98" t="str">
        <f>VLOOKUP(E86,VIP!$A$2:$O16529,7,FALSE)</f>
        <v>Si</v>
      </c>
      <c r="I86" s="98" t="str">
        <f>VLOOKUP(E86,VIP!$A$2:$O8494,8,FALSE)</f>
        <v>Si</v>
      </c>
      <c r="J86" s="98" t="str">
        <f>VLOOKUP(E86,VIP!$A$2:$O8444,8,FALSE)</f>
        <v>Si</v>
      </c>
      <c r="K86" s="98" t="str">
        <f>VLOOKUP(E86,VIP!$A$2:$O12018,6,0)</f>
        <v>NO</v>
      </c>
      <c r="L86" s="105" t="s">
        <v>2430</v>
      </c>
      <c r="M86" s="104" t="s">
        <v>2473</v>
      </c>
      <c r="N86" s="103" t="s">
        <v>2481</v>
      </c>
      <c r="O86" s="123" t="s">
        <v>2565</v>
      </c>
      <c r="P86" s="123"/>
      <c r="Q86" s="104" t="s">
        <v>2430</v>
      </c>
    </row>
    <row r="87" spans="1:17" s="86" customFormat="1" ht="18" x14ac:dyDescent="0.25">
      <c r="A87" s="123" t="str">
        <f>VLOOKUP(E87,'LISTADO ATM'!$A$2:$C$895,3,0)</f>
        <v>DISTRITO NACIONAL</v>
      </c>
      <c r="B87" s="110" t="s">
        <v>2566</v>
      </c>
      <c r="C87" s="102">
        <v>44228.799907407411</v>
      </c>
      <c r="D87" s="123" t="s">
        <v>2494</v>
      </c>
      <c r="E87" s="99">
        <v>231</v>
      </c>
      <c r="F87" s="84" t="str">
        <f>VLOOKUP(E87,VIP!$A$2:$O11610,2,0)</f>
        <v>DRBR231</v>
      </c>
      <c r="G87" s="98" t="str">
        <f>VLOOKUP(E87,'LISTADO ATM'!$A$2:$B$894,2,0)</f>
        <v xml:space="preserve">ATM Oficina Zona Oriental </v>
      </c>
      <c r="H87" s="98" t="str">
        <f>VLOOKUP(E87,VIP!$A$2:$O16530,7,FALSE)</f>
        <v>Si</v>
      </c>
      <c r="I87" s="98" t="str">
        <f>VLOOKUP(E87,VIP!$A$2:$O8495,8,FALSE)</f>
        <v>Si</v>
      </c>
      <c r="J87" s="98" t="str">
        <f>VLOOKUP(E87,VIP!$A$2:$O8445,8,FALSE)</f>
        <v>Si</v>
      </c>
      <c r="K87" s="98" t="str">
        <f>VLOOKUP(E87,VIP!$A$2:$O12019,6,0)</f>
        <v>SI</v>
      </c>
      <c r="L87" s="105" t="s">
        <v>2430</v>
      </c>
      <c r="M87" s="104" t="s">
        <v>2473</v>
      </c>
      <c r="N87" s="103" t="s">
        <v>2481</v>
      </c>
      <c r="O87" s="123" t="s">
        <v>2565</v>
      </c>
      <c r="P87" s="123"/>
      <c r="Q87" s="104" t="s">
        <v>2430</v>
      </c>
    </row>
    <row r="88" spans="1:17" s="86" customFormat="1" ht="18" x14ac:dyDescent="0.25">
      <c r="A88" s="123" t="str">
        <f>VLOOKUP(E88,'LISTADO ATM'!$A$2:$C$895,3,0)</f>
        <v>NORTE</v>
      </c>
      <c r="B88" s="110" t="s">
        <v>2567</v>
      </c>
      <c r="C88" s="102">
        <v>44228.80201388889</v>
      </c>
      <c r="D88" s="123" t="s">
        <v>2498</v>
      </c>
      <c r="E88" s="99">
        <v>643</v>
      </c>
      <c r="F88" s="84" t="str">
        <f>VLOOKUP(E88,VIP!$A$2:$O11611,2,0)</f>
        <v>DRBR127</v>
      </c>
      <c r="G88" s="98" t="str">
        <f>VLOOKUP(E88,'LISTADO ATM'!$A$2:$B$894,2,0)</f>
        <v xml:space="preserve">ATM Oficina Valerio </v>
      </c>
      <c r="H88" s="98" t="str">
        <f>VLOOKUP(E88,VIP!$A$2:$O16531,7,FALSE)</f>
        <v>Si</v>
      </c>
      <c r="I88" s="98" t="str">
        <f>VLOOKUP(E88,VIP!$A$2:$O8496,8,FALSE)</f>
        <v>No</v>
      </c>
      <c r="J88" s="98" t="str">
        <f>VLOOKUP(E88,VIP!$A$2:$O8446,8,FALSE)</f>
        <v>No</v>
      </c>
      <c r="K88" s="98" t="str">
        <f>VLOOKUP(E88,VIP!$A$2:$O12020,6,0)</f>
        <v>NO</v>
      </c>
      <c r="L88" s="105" t="s">
        <v>2430</v>
      </c>
      <c r="M88" s="168" t="s">
        <v>2619</v>
      </c>
      <c r="N88" s="103" t="s">
        <v>2481</v>
      </c>
      <c r="O88" s="123" t="s">
        <v>2499</v>
      </c>
      <c r="P88" s="123"/>
      <c r="Q88" s="128">
        <v>44229.451412037037</v>
      </c>
    </row>
    <row r="89" spans="1:17" s="86" customFormat="1" ht="18" x14ac:dyDescent="0.25">
      <c r="A89" s="123" t="str">
        <f>VLOOKUP(E89,'LISTADO ATM'!$A$2:$C$895,3,0)</f>
        <v>SUR</v>
      </c>
      <c r="B89" s="110" t="s">
        <v>2568</v>
      </c>
      <c r="C89" s="102">
        <v>44228.803506944445</v>
      </c>
      <c r="D89" s="123" t="s">
        <v>2477</v>
      </c>
      <c r="E89" s="99">
        <v>783</v>
      </c>
      <c r="F89" s="84" t="str">
        <f>VLOOKUP(E89,VIP!$A$2:$O11612,2,0)</f>
        <v>DRBR303</v>
      </c>
      <c r="G89" s="98" t="str">
        <f>VLOOKUP(E89,'LISTADO ATM'!$A$2:$B$894,2,0)</f>
        <v xml:space="preserve">ATM Autobanco Alfa y Omega (Barahona) </v>
      </c>
      <c r="H89" s="98" t="str">
        <f>VLOOKUP(E89,VIP!$A$2:$O16532,7,FALSE)</f>
        <v>Si</v>
      </c>
      <c r="I89" s="98" t="str">
        <f>VLOOKUP(E89,VIP!$A$2:$O8497,8,FALSE)</f>
        <v>Si</v>
      </c>
      <c r="J89" s="98" t="str">
        <f>VLOOKUP(E89,VIP!$A$2:$O8447,8,FALSE)</f>
        <v>Si</v>
      </c>
      <c r="K89" s="98" t="str">
        <f>VLOOKUP(E89,VIP!$A$2:$O12021,6,0)</f>
        <v>NO</v>
      </c>
      <c r="L89" s="105" t="s">
        <v>2430</v>
      </c>
      <c r="M89" s="168" t="s">
        <v>2619</v>
      </c>
      <c r="N89" s="103" t="s">
        <v>2481</v>
      </c>
      <c r="O89" s="123" t="s">
        <v>2482</v>
      </c>
      <c r="P89" s="123"/>
      <c r="Q89" s="128">
        <v>44229.451412037037</v>
      </c>
    </row>
    <row r="90" spans="1:17" s="86" customFormat="1" ht="18" x14ac:dyDescent="0.25">
      <c r="A90" s="123" t="str">
        <f>VLOOKUP(E90,'LISTADO ATM'!$A$2:$C$895,3,0)</f>
        <v>NORTE</v>
      </c>
      <c r="B90" s="110" t="s">
        <v>2569</v>
      </c>
      <c r="C90" s="102">
        <v>44228.805625000001</v>
      </c>
      <c r="D90" s="123" t="s">
        <v>2494</v>
      </c>
      <c r="E90" s="99">
        <v>746</v>
      </c>
      <c r="F90" s="84" t="str">
        <f>VLOOKUP(E90,VIP!$A$2:$O11613,2,0)</f>
        <v>DRBR156</v>
      </c>
      <c r="G90" s="98" t="str">
        <f>VLOOKUP(E90,'LISTADO ATM'!$A$2:$B$894,2,0)</f>
        <v xml:space="preserve">ATM Oficina Las Terrenas </v>
      </c>
      <c r="H90" s="98" t="str">
        <f>VLOOKUP(E90,VIP!$A$2:$O16533,7,FALSE)</f>
        <v>Si</v>
      </c>
      <c r="I90" s="98" t="str">
        <f>VLOOKUP(E90,VIP!$A$2:$O8498,8,FALSE)</f>
        <v>Si</v>
      </c>
      <c r="J90" s="98" t="str">
        <f>VLOOKUP(E90,VIP!$A$2:$O8448,8,FALSE)</f>
        <v>Si</v>
      </c>
      <c r="K90" s="98" t="str">
        <f>VLOOKUP(E90,VIP!$A$2:$O12022,6,0)</f>
        <v>SI</v>
      </c>
      <c r="L90" s="105" t="s">
        <v>2430</v>
      </c>
      <c r="M90" s="168" t="s">
        <v>2619</v>
      </c>
      <c r="N90" s="103" t="s">
        <v>2481</v>
      </c>
      <c r="O90" s="123" t="s">
        <v>2565</v>
      </c>
      <c r="P90" s="129"/>
      <c r="Q90" s="128">
        <v>44229.451412037037</v>
      </c>
    </row>
    <row r="91" spans="1:17" s="86" customFormat="1" ht="18" x14ac:dyDescent="0.25">
      <c r="A91" s="123" t="str">
        <f>VLOOKUP(E91,'LISTADO ATM'!$A$2:$C$895,3,0)</f>
        <v>DISTRITO NACIONAL</v>
      </c>
      <c r="B91" s="110" t="s">
        <v>2570</v>
      </c>
      <c r="C91" s="102">
        <v>44228.80672453704</v>
      </c>
      <c r="D91" s="123" t="s">
        <v>2477</v>
      </c>
      <c r="E91" s="99">
        <v>955</v>
      </c>
      <c r="F91" s="84" t="str">
        <f>VLOOKUP(E91,VIP!$A$2:$O11614,2,0)</f>
        <v>DRBR955</v>
      </c>
      <c r="G91" s="98" t="str">
        <f>VLOOKUP(E91,'LISTADO ATM'!$A$2:$B$894,2,0)</f>
        <v xml:space="preserve">ATM Oficina Americana Independencia II </v>
      </c>
      <c r="H91" s="98" t="str">
        <f>VLOOKUP(E91,VIP!$A$2:$O16534,7,FALSE)</f>
        <v>Si</v>
      </c>
      <c r="I91" s="98" t="str">
        <f>VLOOKUP(E91,VIP!$A$2:$O8499,8,FALSE)</f>
        <v>Si</v>
      </c>
      <c r="J91" s="98" t="str">
        <f>VLOOKUP(E91,VIP!$A$2:$O8449,8,FALSE)</f>
        <v>Si</v>
      </c>
      <c r="K91" s="98" t="str">
        <f>VLOOKUP(E91,VIP!$A$2:$O12023,6,0)</f>
        <v>NO</v>
      </c>
      <c r="L91" s="105" t="s">
        <v>2430</v>
      </c>
      <c r="M91" s="168" t="s">
        <v>2619</v>
      </c>
      <c r="N91" s="103" t="s">
        <v>2481</v>
      </c>
      <c r="O91" s="123" t="s">
        <v>2482</v>
      </c>
      <c r="P91" s="123"/>
      <c r="Q91" s="128">
        <v>44229.451412037037</v>
      </c>
    </row>
    <row r="92" spans="1:17" s="86" customFormat="1" ht="18" x14ac:dyDescent="0.25">
      <c r="A92" s="123" t="str">
        <f>VLOOKUP(E92,'LISTADO ATM'!$A$2:$C$895,3,0)</f>
        <v>NORTE</v>
      </c>
      <c r="B92" s="110" t="s">
        <v>2571</v>
      </c>
      <c r="C92" s="102">
        <v>44228.809282407405</v>
      </c>
      <c r="D92" s="123" t="s">
        <v>2498</v>
      </c>
      <c r="E92" s="99">
        <v>605</v>
      </c>
      <c r="F92" s="84" t="str">
        <f>VLOOKUP(E92,VIP!$A$2:$O11615,2,0)</f>
        <v>DRBR141</v>
      </c>
      <c r="G92" s="98" t="str">
        <f>VLOOKUP(E92,'LISTADO ATM'!$A$2:$B$894,2,0)</f>
        <v xml:space="preserve">ATM Oficina Bonao I </v>
      </c>
      <c r="H92" s="98" t="str">
        <f>VLOOKUP(E92,VIP!$A$2:$O16535,7,FALSE)</f>
        <v>Si</v>
      </c>
      <c r="I92" s="98" t="str">
        <f>VLOOKUP(E92,VIP!$A$2:$O8500,8,FALSE)</f>
        <v>Si</v>
      </c>
      <c r="J92" s="98" t="str">
        <f>VLOOKUP(E92,VIP!$A$2:$O8450,8,FALSE)</f>
        <v>Si</v>
      </c>
      <c r="K92" s="98" t="str">
        <f>VLOOKUP(E92,VIP!$A$2:$O12024,6,0)</f>
        <v>SI</v>
      </c>
      <c r="L92" s="105" t="s">
        <v>2430</v>
      </c>
      <c r="M92" s="104" t="s">
        <v>2473</v>
      </c>
      <c r="N92" s="103" t="s">
        <v>2481</v>
      </c>
      <c r="O92" s="123" t="s">
        <v>2499</v>
      </c>
      <c r="P92" s="123"/>
      <c r="Q92" s="104" t="s">
        <v>2430</v>
      </c>
    </row>
    <row r="93" spans="1:17" s="86" customFormat="1" ht="18" x14ac:dyDescent="0.25">
      <c r="A93" s="123" t="str">
        <f>VLOOKUP(E93,'LISTADO ATM'!$A$2:$C$895,3,0)</f>
        <v>SUR</v>
      </c>
      <c r="B93" s="110" t="s">
        <v>2572</v>
      </c>
      <c r="C93" s="102">
        <v>44228.81490740741</v>
      </c>
      <c r="D93" s="123" t="s">
        <v>2477</v>
      </c>
      <c r="E93" s="99">
        <v>356</v>
      </c>
      <c r="F93" s="84" t="str">
        <f>VLOOKUP(E93,VIP!$A$2:$O11616,2,0)</f>
        <v>DRBR356</v>
      </c>
      <c r="G93" s="98" t="str">
        <f>VLOOKUP(E93,'LISTADO ATM'!$A$2:$B$894,2,0)</f>
        <v xml:space="preserve">ATM Estación Sigma (San Cristóbal) </v>
      </c>
      <c r="H93" s="98" t="str">
        <f>VLOOKUP(E93,VIP!$A$2:$O16536,7,FALSE)</f>
        <v>Si</v>
      </c>
      <c r="I93" s="98" t="str">
        <f>VLOOKUP(E93,VIP!$A$2:$O8501,8,FALSE)</f>
        <v>Si</v>
      </c>
      <c r="J93" s="98" t="str">
        <f>VLOOKUP(E93,VIP!$A$2:$O8451,8,FALSE)</f>
        <v>Si</v>
      </c>
      <c r="K93" s="98" t="str">
        <f>VLOOKUP(E93,VIP!$A$2:$O12025,6,0)</f>
        <v>NO</v>
      </c>
      <c r="L93" s="105" t="s">
        <v>2466</v>
      </c>
      <c r="M93" s="104" t="s">
        <v>2473</v>
      </c>
      <c r="N93" s="103" t="s">
        <v>2481</v>
      </c>
      <c r="O93" s="123" t="s">
        <v>2482</v>
      </c>
      <c r="P93" s="123"/>
      <c r="Q93" s="104" t="s">
        <v>2466</v>
      </c>
    </row>
    <row r="94" spans="1:17" s="86" customFormat="1" ht="18" x14ac:dyDescent="0.25">
      <c r="A94" s="123" t="str">
        <f>VLOOKUP(E94,'LISTADO ATM'!$A$2:$C$895,3,0)</f>
        <v>DISTRITO NACIONAL</v>
      </c>
      <c r="B94" s="110" t="s">
        <v>2573</v>
      </c>
      <c r="C94" s="102">
        <v>44228.815532407411</v>
      </c>
      <c r="D94" s="123" t="s">
        <v>2189</v>
      </c>
      <c r="E94" s="99">
        <v>476</v>
      </c>
      <c r="F94" s="84" t="str">
        <f>VLOOKUP(E94,VIP!$A$2:$O11617,2,0)</f>
        <v>DRBR476</v>
      </c>
      <c r="G94" s="98" t="str">
        <f>VLOOKUP(E94,'LISTADO ATM'!$A$2:$B$894,2,0)</f>
        <v xml:space="preserve">ATM Multicentro La Sirena Las Caobas </v>
      </c>
      <c r="H94" s="98" t="str">
        <f>VLOOKUP(E94,VIP!$A$2:$O16537,7,FALSE)</f>
        <v>Si</v>
      </c>
      <c r="I94" s="98" t="str">
        <f>VLOOKUP(E94,VIP!$A$2:$O8502,8,FALSE)</f>
        <v>Si</v>
      </c>
      <c r="J94" s="98" t="str">
        <f>VLOOKUP(E94,VIP!$A$2:$O8452,8,FALSE)</f>
        <v>Si</v>
      </c>
      <c r="K94" s="98" t="str">
        <f>VLOOKUP(E94,VIP!$A$2:$O12026,6,0)</f>
        <v>SI</v>
      </c>
      <c r="L94" s="105" t="s">
        <v>2228</v>
      </c>
      <c r="M94" s="104" t="s">
        <v>2473</v>
      </c>
      <c r="N94" s="103" t="s">
        <v>2481</v>
      </c>
      <c r="O94" s="123" t="s">
        <v>2483</v>
      </c>
      <c r="P94" s="129"/>
      <c r="Q94" s="104" t="s">
        <v>2228</v>
      </c>
    </row>
    <row r="95" spans="1:17" s="86" customFormat="1" ht="18" x14ac:dyDescent="0.25">
      <c r="A95" s="123" t="str">
        <f>VLOOKUP(E95,'LISTADO ATM'!$A$2:$C$895,3,0)</f>
        <v>DISTRITO NACIONAL</v>
      </c>
      <c r="B95" s="110" t="s">
        <v>2574</v>
      </c>
      <c r="C95" s="102">
        <v>44228.816284722219</v>
      </c>
      <c r="D95" s="123" t="s">
        <v>2477</v>
      </c>
      <c r="E95" s="99">
        <v>32</v>
      </c>
      <c r="F95" s="84" t="str">
        <f>VLOOKUP(E95,VIP!$A$2:$O11618,2,0)</f>
        <v>DRBR032</v>
      </c>
      <c r="G95" s="98" t="str">
        <f>VLOOKUP(E95,'LISTADO ATM'!$A$2:$B$894,2,0)</f>
        <v xml:space="preserve">ATM Oficina San Martín II </v>
      </c>
      <c r="H95" s="98" t="str">
        <f>VLOOKUP(E95,VIP!$A$2:$O16538,7,FALSE)</f>
        <v>Si</v>
      </c>
      <c r="I95" s="98" t="str">
        <f>VLOOKUP(E95,VIP!$A$2:$O8503,8,FALSE)</f>
        <v>Si</v>
      </c>
      <c r="J95" s="98" t="str">
        <f>VLOOKUP(E95,VIP!$A$2:$O8453,8,FALSE)</f>
        <v>Si</v>
      </c>
      <c r="K95" s="98" t="str">
        <f>VLOOKUP(E95,VIP!$A$2:$O12027,6,0)</f>
        <v>NO</v>
      </c>
      <c r="L95" s="105" t="s">
        <v>2430</v>
      </c>
      <c r="M95" s="104" t="s">
        <v>2473</v>
      </c>
      <c r="N95" s="103" t="s">
        <v>2481</v>
      </c>
      <c r="O95" s="123" t="s">
        <v>2482</v>
      </c>
      <c r="P95" s="123"/>
      <c r="Q95" s="104" t="s">
        <v>2430</v>
      </c>
    </row>
    <row r="96" spans="1:17" s="86" customFormat="1" ht="18" x14ac:dyDescent="0.25">
      <c r="A96" s="123" t="str">
        <f>VLOOKUP(E96,'LISTADO ATM'!$A$2:$C$895,3,0)</f>
        <v>DISTRITO NACIONAL</v>
      </c>
      <c r="B96" s="110" t="s">
        <v>2575</v>
      </c>
      <c r="C96" s="102">
        <v>44228.816921296297</v>
      </c>
      <c r="D96" s="123" t="s">
        <v>2189</v>
      </c>
      <c r="E96" s="99">
        <v>485</v>
      </c>
      <c r="F96" s="84" t="str">
        <f>VLOOKUP(E96,VIP!$A$2:$O11619,2,0)</f>
        <v>DRBR485</v>
      </c>
      <c r="G96" s="98" t="str">
        <f>VLOOKUP(E96,'LISTADO ATM'!$A$2:$B$894,2,0)</f>
        <v xml:space="preserve">ATM CEDIMAT </v>
      </c>
      <c r="H96" s="98" t="str">
        <f>VLOOKUP(E96,VIP!$A$2:$O16539,7,FALSE)</f>
        <v>Si</v>
      </c>
      <c r="I96" s="98" t="str">
        <f>VLOOKUP(E96,VIP!$A$2:$O8504,8,FALSE)</f>
        <v>Si</v>
      </c>
      <c r="J96" s="98" t="str">
        <f>VLOOKUP(E96,VIP!$A$2:$O8454,8,FALSE)</f>
        <v>Si</v>
      </c>
      <c r="K96" s="98" t="str">
        <f>VLOOKUP(E96,VIP!$A$2:$O12028,6,0)</f>
        <v>NO</v>
      </c>
      <c r="L96" s="105" t="s">
        <v>2228</v>
      </c>
      <c r="M96" s="104" t="s">
        <v>2473</v>
      </c>
      <c r="N96" s="103" t="s">
        <v>2481</v>
      </c>
      <c r="O96" s="123" t="s">
        <v>2483</v>
      </c>
      <c r="P96" s="123"/>
      <c r="Q96" s="104" t="s">
        <v>2228</v>
      </c>
    </row>
    <row r="97" spans="1:17" s="86" customFormat="1" ht="18" x14ac:dyDescent="0.25">
      <c r="A97" s="123" t="str">
        <f>VLOOKUP(E97,'LISTADO ATM'!$A$2:$C$895,3,0)</f>
        <v>DISTRITO NACIONAL</v>
      </c>
      <c r="B97" s="110" t="s">
        <v>2576</v>
      </c>
      <c r="C97" s="102">
        <v>44228.817615740743</v>
      </c>
      <c r="D97" s="123" t="s">
        <v>2189</v>
      </c>
      <c r="E97" s="99">
        <v>522</v>
      </c>
      <c r="F97" s="84" t="str">
        <f>VLOOKUP(E97,VIP!$A$2:$O11620,2,0)</f>
        <v>DRBR522</v>
      </c>
      <c r="G97" s="98" t="str">
        <f>VLOOKUP(E97,'LISTADO ATM'!$A$2:$B$894,2,0)</f>
        <v xml:space="preserve">ATM Oficina Galería 360 </v>
      </c>
      <c r="H97" s="98" t="str">
        <f>VLOOKUP(E97,VIP!$A$2:$O16540,7,FALSE)</f>
        <v>Si</v>
      </c>
      <c r="I97" s="98" t="str">
        <f>VLOOKUP(E97,VIP!$A$2:$O8505,8,FALSE)</f>
        <v>Si</v>
      </c>
      <c r="J97" s="98" t="str">
        <f>VLOOKUP(E97,VIP!$A$2:$O8455,8,FALSE)</f>
        <v>Si</v>
      </c>
      <c r="K97" s="98" t="str">
        <f>VLOOKUP(E97,VIP!$A$2:$O12029,6,0)</f>
        <v>SI</v>
      </c>
      <c r="L97" s="105" t="s">
        <v>2228</v>
      </c>
      <c r="M97" s="104" t="s">
        <v>2473</v>
      </c>
      <c r="N97" s="103" t="s">
        <v>2481</v>
      </c>
      <c r="O97" s="123" t="s">
        <v>2483</v>
      </c>
      <c r="P97" s="129"/>
      <c r="Q97" s="104" t="s">
        <v>2228</v>
      </c>
    </row>
    <row r="98" spans="1:17" s="86" customFormat="1" ht="18" x14ac:dyDescent="0.25">
      <c r="A98" s="123" t="str">
        <f>VLOOKUP(E98,'LISTADO ATM'!$A$2:$C$895,3,0)</f>
        <v>NORTE</v>
      </c>
      <c r="B98" s="110" t="s">
        <v>2577</v>
      </c>
      <c r="C98" s="102">
        <v>44228.817870370367</v>
      </c>
      <c r="D98" s="123" t="s">
        <v>2498</v>
      </c>
      <c r="E98" s="99">
        <v>283</v>
      </c>
      <c r="F98" s="84" t="str">
        <f>VLOOKUP(E98,VIP!$A$2:$O11621,2,0)</f>
        <v>DRBR283</v>
      </c>
      <c r="G98" s="98" t="str">
        <f>VLOOKUP(E98,'LISTADO ATM'!$A$2:$B$894,2,0)</f>
        <v xml:space="preserve">ATM Oficina Nibaje </v>
      </c>
      <c r="H98" s="98" t="str">
        <f>VLOOKUP(E98,VIP!$A$2:$O16541,7,FALSE)</f>
        <v>Si</v>
      </c>
      <c r="I98" s="98" t="str">
        <f>VLOOKUP(E98,VIP!$A$2:$O8506,8,FALSE)</f>
        <v>Si</v>
      </c>
      <c r="J98" s="98" t="str">
        <f>VLOOKUP(E98,VIP!$A$2:$O8456,8,FALSE)</f>
        <v>Si</v>
      </c>
      <c r="K98" s="98" t="str">
        <f>VLOOKUP(E98,VIP!$A$2:$O12030,6,0)</f>
        <v>NO</v>
      </c>
      <c r="L98" s="105" t="s">
        <v>2430</v>
      </c>
      <c r="M98" s="104" t="s">
        <v>2473</v>
      </c>
      <c r="N98" s="103" t="s">
        <v>2481</v>
      </c>
      <c r="O98" s="123" t="s">
        <v>2499</v>
      </c>
      <c r="P98" s="123"/>
      <c r="Q98" s="104" t="s">
        <v>2430</v>
      </c>
    </row>
    <row r="99" spans="1:17" s="86" customFormat="1" ht="18" x14ac:dyDescent="0.25">
      <c r="A99" s="123" t="str">
        <f>VLOOKUP(E99,'LISTADO ATM'!$A$2:$C$895,3,0)</f>
        <v>DISTRITO NACIONAL</v>
      </c>
      <c r="B99" s="110" t="s">
        <v>2578</v>
      </c>
      <c r="C99" s="102">
        <v>44228.818518518521</v>
      </c>
      <c r="D99" s="123" t="s">
        <v>2189</v>
      </c>
      <c r="E99" s="99">
        <v>917</v>
      </c>
      <c r="F99" s="84" t="str">
        <f>VLOOKUP(E99,VIP!$A$2:$O11622,2,0)</f>
        <v>DRBR01B</v>
      </c>
      <c r="G99" s="98" t="str">
        <f>VLOOKUP(E99,'LISTADO ATM'!$A$2:$B$894,2,0)</f>
        <v xml:space="preserve">ATM Oficina Los Mina </v>
      </c>
      <c r="H99" s="98" t="str">
        <f>VLOOKUP(E99,VIP!$A$2:$O16542,7,FALSE)</f>
        <v>Si</v>
      </c>
      <c r="I99" s="98" t="str">
        <f>VLOOKUP(E99,VIP!$A$2:$O8507,8,FALSE)</f>
        <v>Si</v>
      </c>
      <c r="J99" s="98" t="str">
        <f>VLOOKUP(E99,VIP!$A$2:$O8457,8,FALSE)</f>
        <v>Si</v>
      </c>
      <c r="K99" s="98" t="str">
        <f>VLOOKUP(E99,VIP!$A$2:$O12031,6,0)</f>
        <v>NO</v>
      </c>
      <c r="L99" s="105" t="s">
        <v>2228</v>
      </c>
      <c r="M99" s="104" t="s">
        <v>2473</v>
      </c>
      <c r="N99" s="103" t="s">
        <v>2481</v>
      </c>
      <c r="O99" s="123" t="s">
        <v>2483</v>
      </c>
      <c r="P99" s="123"/>
      <c r="Q99" s="104" t="s">
        <v>2228</v>
      </c>
    </row>
    <row r="100" spans="1:17" s="86" customFormat="1" ht="18" x14ac:dyDescent="0.25">
      <c r="A100" s="123" t="str">
        <f>VLOOKUP(E100,'LISTADO ATM'!$A$2:$C$895,3,0)</f>
        <v>DISTRITO NACIONAL</v>
      </c>
      <c r="B100" s="110" t="s">
        <v>2579</v>
      </c>
      <c r="C100" s="102">
        <v>44228.819050925929</v>
      </c>
      <c r="D100" s="123" t="s">
        <v>2189</v>
      </c>
      <c r="E100" s="99">
        <v>115</v>
      </c>
      <c r="F100" s="84" t="str">
        <f>VLOOKUP(E100,VIP!$A$2:$O11623,2,0)</f>
        <v>DRBR115</v>
      </c>
      <c r="G100" s="98" t="str">
        <f>VLOOKUP(E100,'LISTADO ATM'!$A$2:$B$894,2,0)</f>
        <v xml:space="preserve">ATM Oficina Megacentro I </v>
      </c>
      <c r="H100" s="98" t="str">
        <f>VLOOKUP(E100,VIP!$A$2:$O16543,7,FALSE)</f>
        <v>Si</v>
      </c>
      <c r="I100" s="98" t="str">
        <f>VLOOKUP(E100,VIP!$A$2:$O8508,8,FALSE)</f>
        <v>Si</v>
      </c>
      <c r="J100" s="98" t="str">
        <f>VLOOKUP(E100,VIP!$A$2:$O8458,8,FALSE)</f>
        <v>Si</v>
      </c>
      <c r="K100" s="98" t="str">
        <f>VLOOKUP(E100,VIP!$A$2:$O12032,6,0)</f>
        <v>SI</v>
      </c>
      <c r="L100" s="105" t="s">
        <v>2228</v>
      </c>
      <c r="M100" s="104" t="s">
        <v>2473</v>
      </c>
      <c r="N100" s="103" t="s">
        <v>2481</v>
      </c>
      <c r="O100" s="123" t="s">
        <v>2483</v>
      </c>
      <c r="P100" s="129"/>
      <c r="Q100" s="104" t="s">
        <v>2228</v>
      </c>
    </row>
    <row r="101" spans="1:17" s="86" customFormat="1" ht="18" x14ac:dyDescent="0.25">
      <c r="A101" s="123" t="str">
        <f>VLOOKUP(E101,'LISTADO ATM'!$A$2:$C$895,3,0)</f>
        <v>ESTE</v>
      </c>
      <c r="B101" s="110" t="s">
        <v>2580</v>
      </c>
      <c r="C101" s="102">
        <v>44228.819756944446</v>
      </c>
      <c r="D101" s="123" t="s">
        <v>2189</v>
      </c>
      <c r="E101" s="99">
        <v>217</v>
      </c>
      <c r="F101" s="84" t="str">
        <f>VLOOKUP(E101,VIP!$A$2:$O11624,2,0)</f>
        <v>DRBR217</v>
      </c>
      <c r="G101" s="98" t="str">
        <f>VLOOKUP(E101,'LISTADO ATM'!$A$2:$B$894,2,0)</f>
        <v xml:space="preserve">ATM Oficina Bávaro </v>
      </c>
      <c r="H101" s="98" t="str">
        <f>VLOOKUP(E101,VIP!$A$2:$O16544,7,FALSE)</f>
        <v>Si</v>
      </c>
      <c r="I101" s="98" t="str">
        <f>VLOOKUP(E101,VIP!$A$2:$O8509,8,FALSE)</f>
        <v>Si</v>
      </c>
      <c r="J101" s="98" t="str">
        <f>VLOOKUP(E101,VIP!$A$2:$O8459,8,FALSE)</f>
        <v>Si</v>
      </c>
      <c r="K101" s="98" t="str">
        <f>VLOOKUP(E101,VIP!$A$2:$O12033,6,0)</f>
        <v>NO</v>
      </c>
      <c r="L101" s="105" t="s">
        <v>2228</v>
      </c>
      <c r="M101" s="104" t="s">
        <v>2473</v>
      </c>
      <c r="N101" s="103" t="s">
        <v>2481</v>
      </c>
      <c r="O101" s="123" t="s">
        <v>2483</v>
      </c>
      <c r="P101" s="129"/>
      <c r="Q101" s="104" t="s">
        <v>2228</v>
      </c>
    </row>
    <row r="102" spans="1:17" s="86" customFormat="1" ht="18" x14ac:dyDescent="0.25">
      <c r="A102" s="123" t="str">
        <f>VLOOKUP(E102,'LISTADO ATM'!$A$2:$C$895,3,0)</f>
        <v>DISTRITO NACIONAL</v>
      </c>
      <c r="B102" s="110" t="s">
        <v>2581</v>
      </c>
      <c r="C102" s="102">
        <v>44228.8203587963</v>
      </c>
      <c r="D102" s="123" t="s">
        <v>2189</v>
      </c>
      <c r="E102" s="99">
        <v>487</v>
      </c>
      <c r="F102" s="84" t="str">
        <f>VLOOKUP(E102,VIP!$A$2:$O11625,2,0)</f>
        <v>DRBR487</v>
      </c>
      <c r="G102" s="98" t="str">
        <f>VLOOKUP(E102,'LISTADO ATM'!$A$2:$B$894,2,0)</f>
        <v xml:space="preserve">ATM Olé Hainamosa </v>
      </c>
      <c r="H102" s="98" t="str">
        <f>VLOOKUP(E102,VIP!$A$2:$O16545,7,FALSE)</f>
        <v>Si</v>
      </c>
      <c r="I102" s="98" t="str">
        <f>VLOOKUP(E102,VIP!$A$2:$O8510,8,FALSE)</f>
        <v>Si</v>
      </c>
      <c r="J102" s="98" t="str">
        <f>VLOOKUP(E102,VIP!$A$2:$O8460,8,FALSE)</f>
        <v>Si</v>
      </c>
      <c r="K102" s="98" t="str">
        <f>VLOOKUP(E102,VIP!$A$2:$O12034,6,0)</f>
        <v>SI</v>
      </c>
      <c r="L102" s="105" t="s">
        <v>2228</v>
      </c>
      <c r="M102" s="104" t="s">
        <v>2473</v>
      </c>
      <c r="N102" s="103" t="s">
        <v>2481</v>
      </c>
      <c r="O102" s="123" t="s">
        <v>2483</v>
      </c>
      <c r="P102" s="123"/>
      <c r="Q102" s="104" t="s">
        <v>2228</v>
      </c>
    </row>
    <row r="103" spans="1:17" s="86" customFormat="1" ht="18" x14ac:dyDescent="0.25">
      <c r="A103" s="123" t="str">
        <f>VLOOKUP(E103,'LISTADO ATM'!$A$2:$C$895,3,0)</f>
        <v>DISTRITO NACIONAL</v>
      </c>
      <c r="B103" s="110" t="s">
        <v>2582</v>
      </c>
      <c r="C103" s="102">
        <v>44228.820752314816</v>
      </c>
      <c r="D103" s="123" t="s">
        <v>2189</v>
      </c>
      <c r="E103" s="99">
        <v>488</v>
      </c>
      <c r="F103" s="84" t="str">
        <f>VLOOKUP(E103,VIP!$A$2:$O11626,2,0)</f>
        <v>DRBR488</v>
      </c>
      <c r="G103" s="98" t="str">
        <f>VLOOKUP(E103,'LISTADO ATM'!$A$2:$B$894,2,0)</f>
        <v xml:space="preserve">ATM Aeropuerto El Higuero </v>
      </c>
      <c r="H103" s="98" t="str">
        <f>VLOOKUP(E103,VIP!$A$2:$O16546,7,FALSE)</f>
        <v>Si</v>
      </c>
      <c r="I103" s="98" t="str">
        <f>VLOOKUP(E103,VIP!$A$2:$O8511,8,FALSE)</f>
        <v>Si</v>
      </c>
      <c r="J103" s="98" t="str">
        <f>VLOOKUP(E103,VIP!$A$2:$O8461,8,FALSE)</f>
        <v>Si</v>
      </c>
      <c r="K103" s="98" t="str">
        <f>VLOOKUP(E103,VIP!$A$2:$O12035,6,0)</f>
        <v>NO</v>
      </c>
      <c r="L103" s="105" t="s">
        <v>2228</v>
      </c>
      <c r="M103" s="104" t="s">
        <v>2473</v>
      </c>
      <c r="N103" s="103" t="s">
        <v>2481</v>
      </c>
      <c r="O103" s="123" t="s">
        <v>2483</v>
      </c>
      <c r="P103" s="126"/>
      <c r="Q103" s="104" t="s">
        <v>2228</v>
      </c>
    </row>
    <row r="104" spans="1:17" s="86" customFormat="1" ht="18" x14ac:dyDescent="0.25">
      <c r="A104" s="123" t="str">
        <f>VLOOKUP(E104,'LISTADO ATM'!$A$2:$C$895,3,0)</f>
        <v>DISTRITO NACIONAL</v>
      </c>
      <c r="B104" s="110" t="s">
        <v>2583</v>
      </c>
      <c r="C104" s="102">
        <v>44228.821157407408</v>
      </c>
      <c r="D104" s="124" t="s">
        <v>2189</v>
      </c>
      <c r="E104" s="99">
        <v>498</v>
      </c>
      <c r="F104" s="84" t="str">
        <f>VLOOKUP(E104,VIP!$A$2:$O11627,2,0)</f>
        <v>DRBR498</v>
      </c>
      <c r="G104" s="98" t="str">
        <f>VLOOKUP(E104,'LISTADO ATM'!$A$2:$B$894,2,0)</f>
        <v xml:space="preserve">ATM Estación Sunix 27 de Febrero </v>
      </c>
      <c r="H104" s="98" t="str">
        <f>VLOOKUP(E104,VIP!$A$2:$O16547,7,FALSE)</f>
        <v>Si</v>
      </c>
      <c r="I104" s="98" t="str">
        <f>VLOOKUP(E104,VIP!$A$2:$O8512,8,FALSE)</f>
        <v>Si</v>
      </c>
      <c r="J104" s="98" t="str">
        <f>VLOOKUP(E104,VIP!$A$2:$O8462,8,FALSE)</f>
        <v>Si</v>
      </c>
      <c r="K104" s="98" t="str">
        <f>VLOOKUP(E104,VIP!$A$2:$O12036,6,0)</f>
        <v>NO</v>
      </c>
      <c r="L104" s="105" t="s">
        <v>2228</v>
      </c>
      <c r="M104" s="104" t="s">
        <v>2473</v>
      </c>
      <c r="N104" s="103" t="s">
        <v>2481</v>
      </c>
      <c r="O104" s="123" t="s">
        <v>2483</v>
      </c>
      <c r="P104" s="129"/>
      <c r="Q104" s="104" t="s">
        <v>2228</v>
      </c>
    </row>
    <row r="105" spans="1:17" s="86" customFormat="1" ht="18" x14ac:dyDescent="0.25">
      <c r="A105" s="123" t="str">
        <f>VLOOKUP(E105,'LISTADO ATM'!$A$2:$C$895,3,0)</f>
        <v>DISTRITO NACIONAL</v>
      </c>
      <c r="B105" s="110" t="s">
        <v>2584</v>
      </c>
      <c r="C105" s="102">
        <v>44228.821192129632</v>
      </c>
      <c r="D105" s="124" t="s">
        <v>2477</v>
      </c>
      <c r="E105" s="99">
        <v>234</v>
      </c>
      <c r="F105" s="84" t="str">
        <f>VLOOKUP(E105,VIP!$A$2:$O11628,2,0)</f>
        <v>DRBR234</v>
      </c>
      <c r="G105" s="98" t="str">
        <f>VLOOKUP(E105,'LISTADO ATM'!$A$2:$B$894,2,0)</f>
        <v xml:space="preserve">ATM Oficina Boca Chica I </v>
      </c>
      <c r="H105" s="98" t="str">
        <f>VLOOKUP(E105,VIP!$A$2:$O16548,7,FALSE)</f>
        <v>Si</v>
      </c>
      <c r="I105" s="98" t="str">
        <f>VLOOKUP(E105,VIP!$A$2:$O8513,8,FALSE)</f>
        <v>Si</v>
      </c>
      <c r="J105" s="98" t="str">
        <f>VLOOKUP(E105,VIP!$A$2:$O8463,8,FALSE)</f>
        <v>Si</v>
      </c>
      <c r="K105" s="98" t="str">
        <f>VLOOKUP(E105,VIP!$A$2:$O12037,6,0)</f>
        <v>NO</v>
      </c>
      <c r="L105" s="105" t="s">
        <v>2430</v>
      </c>
      <c r="M105" s="104" t="s">
        <v>2473</v>
      </c>
      <c r="N105" s="103" t="s">
        <v>2481</v>
      </c>
      <c r="O105" s="123" t="s">
        <v>2482</v>
      </c>
      <c r="P105" s="123"/>
      <c r="Q105" s="104" t="s">
        <v>2430</v>
      </c>
    </row>
    <row r="106" spans="1:17" s="86" customFormat="1" ht="18" x14ac:dyDescent="0.25">
      <c r="A106" s="123" t="str">
        <f>VLOOKUP(E106,'LISTADO ATM'!$A$2:$C$895,3,0)</f>
        <v>DISTRITO NACIONAL</v>
      </c>
      <c r="B106" s="110" t="s">
        <v>2585</v>
      </c>
      <c r="C106" s="102">
        <v>44228.82236111111</v>
      </c>
      <c r="D106" s="124" t="s">
        <v>2189</v>
      </c>
      <c r="E106" s="99">
        <v>623</v>
      </c>
      <c r="F106" s="84" t="str">
        <f>VLOOKUP(E106,VIP!$A$2:$O11629,2,0)</f>
        <v>DRBR623</v>
      </c>
      <c r="G106" s="98" t="str">
        <f>VLOOKUP(E106,'LISTADO ATM'!$A$2:$B$894,2,0)</f>
        <v xml:space="preserve">ATM Operaciones Especiales (Manoguayabo) </v>
      </c>
      <c r="H106" s="98" t="str">
        <f>VLOOKUP(E106,VIP!$A$2:$O16549,7,FALSE)</f>
        <v>Si</v>
      </c>
      <c r="I106" s="98" t="str">
        <f>VLOOKUP(E106,VIP!$A$2:$O8514,8,FALSE)</f>
        <v>Si</v>
      </c>
      <c r="J106" s="98" t="str">
        <f>VLOOKUP(E106,VIP!$A$2:$O8464,8,FALSE)</f>
        <v>Si</v>
      </c>
      <c r="K106" s="98" t="str">
        <f>VLOOKUP(E106,VIP!$A$2:$O12038,6,0)</f>
        <v>No</v>
      </c>
      <c r="L106" s="105" t="s">
        <v>2228</v>
      </c>
      <c r="M106" s="104" t="s">
        <v>2473</v>
      </c>
      <c r="N106" s="103" t="s">
        <v>2481</v>
      </c>
      <c r="O106" s="123" t="s">
        <v>2483</v>
      </c>
      <c r="P106" s="123"/>
      <c r="Q106" s="104" t="s">
        <v>2228</v>
      </c>
    </row>
    <row r="107" spans="1:17" ht="18" x14ac:dyDescent="0.25">
      <c r="A107" s="124" t="str">
        <f>VLOOKUP(E107,'LISTADO ATM'!$A$2:$C$895,3,0)</f>
        <v>ESTE</v>
      </c>
      <c r="B107" s="110" t="s">
        <v>2601</v>
      </c>
      <c r="C107" s="102">
        <v>44228.847048611111</v>
      </c>
      <c r="D107" s="124" t="s">
        <v>2477</v>
      </c>
      <c r="E107" s="99">
        <v>293</v>
      </c>
      <c r="F107" s="84" t="str">
        <f>VLOOKUP(E107,VIP!$A$2:$O11644,2,0)</f>
        <v>DRBR293</v>
      </c>
      <c r="G107" s="98" t="str">
        <f>VLOOKUP(E107,'LISTADO ATM'!$A$2:$B$894,2,0)</f>
        <v xml:space="preserve">ATM S/M Nueva Visión (San Pedro) </v>
      </c>
      <c r="H107" s="98" t="str">
        <f>VLOOKUP(E107,VIP!$A$2:$O16564,7,FALSE)</f>
        <v>Si</v>
      </c>
      <c r="I107" s="98" t="str">
        <f>VLOOKUP(E107,VIP!$A$2:$O8529,8,FALSE)</f>
        <v>Si</v>
      </c>
      <c r="J107" s="98" t="str">
        <f>VLOOKUP(E107,VIP!$A$2:$O8479,8,FALSE)</f>
        <v>Si</v>
      </c>
      <c r="K107" s="98" t="str">
        <f>VLOOKUP(E107,VIP!$A$2:$O12053,6,0)</f>
        <v>NO</v>
      </c>
      <c r="L107" s="105" t="s">
        <v>2602</v>
      </c>
      <c r="M107" s="168" t="s">
        <v>2619</v>
      </c>
      <c r="N107" s="103" t="s">
        <v>2481</v>
      </c>
      <c r="O107" s="124" t="s">
        <v>2482</v>
      </c>
      <c r="P107" s="124"/>
      <c r="Q107" s="128">
        <v>44229.451412037037</v>
      </c>
    </row>
    <row r="108" spans="1:17" ht="18" x14ac:dyDescent="0.25">
      <c r="A108" s="124" t="str">
        <f>VLOOKUP(E108,'LISTADO ATM'!$A$2:$C$895,3,0)</f>
        <v>DISTRITO NACIONAL</v>
      </c>
      <c r="B108" s="110" t="s">
        <v>2600</v>
      </c>
      <c r="C108" s="102">
        <v>44228.855219907404</v>
      </c>
      <c r="D108" s="124" t="s">
        <v>2477</v>
      </c>
      <c r="E108" s="99">
        <v>355</v>
      </c>
      <c r="F108" s="84" t="str">
        <f>VLOOKUP(E108,VIP!$A$2:$O11643,2,0)</f>
        <v>DRBR355</v>
      </c>
      <c r="G108" s="98" t="str">
        <f>VLOOKUP(E108,'LISTADO ATM'!$A$2:$B$894,2,0)</f>
        <v xml:space="preserve">ATM UNP Metro II </v>
      </c>
      <c r="H108" s="98" t="str">
        <f>VLOOKUP(E108,VIP!$A$2:$O16563,7,FALSE)</f>
        <v>Si</v>
      </c>
      <c r="I108" s="98" t="str">
        <f>VLOOKUP(E108,VIP!$A$2:$O8528,8,FALSE)</f>
        <v>Si</v>
      </c>
      <c r="J108" s="98" t="str">
        <f>VLOOKUP(E108,VIP!$A$2:$O8478,8,FALSE)</f>
        <v>Si</v>
      </c>
      <c r="K108" s="98" t="str">
        <f>VLOOKUP(E108,VIP!$A$2:$O12052,6,0)</f>
        <v>SI</v>
      </c>
      <c r="L108" s="105" t="s">
        <v>2430</v>
      </c>
      <c r="M108" s="104" t="s">
        <v>2473</v>
      </c>
      <c r="N108" s="103" t="s">
        <v>2481</v>
      </c>
      <c r="O108" s="124" t="s">
        <v>2482</v>
      </c>
      <c r="P108" s="124"/>
      <c r="Q108" s="104" t="s">
        <v>2430</v>
      </c>
    </row>
    <row r="109" spans="1:17" ht="18" x14ac:dyDescent="0.25">
      <c r="A109" s="124" t="str">
        <f>VLOOKUP(E109,'LISTADO ATM'!$A$2:$C$895,3,0)</f>
        <v>DISTRITO NACIONAL</v>
      </c>
      <c r="B109" s="110" t="s">
        <v>2599</v>
      </c>
      <c r="C109" s="102">
        <v>44228.86246527778</v>
      </c>
      <c r="D109" s="124" t="s">
        <v>2477</v>
      </c>
      <c r="E109" s="99">
        <v>525</v>
      </c>
      <c r="F109" s="84" t="str">
        <f>VLOOKUP(E109,VIP!$A$2:$O11642,2,0)</f>
        <v>DRBR525</v>
      </c>
      <c r="G109" s="98" t="str">
        <f>VLOOKUP(E109,'LISTADO ATM'!$A$2:$B$894,2,0)</f>
        <v>ATM S/M Bravo Las Americas</v>
      </c>
      <c r="H109" s="98" t="str">
        <f>VLOOKUP(E109,VIP!$A$2:$O16562,7,FALSE)</f>
        <v>Si</v>
      </c>
      <c r="I109" s="98" t="str">
        <f>VLOOKUP(E109,VIP!$A$2:$O8527,8,FALSE)</f>
        <v>Si</v>
      </c>
      <c r="J109" s="98" t="str">
        <f>VLOOKUP(E109,VIP!$A$2:$O8477,8,FALSE)</f>
        <v>Si</v>
      </c>
      <c r="K109" s="98" t="str">
        <f>VLOOKUP(E109,VIP!$A$2:$O12051,6,0)</f>
        <v>NO</v>
      </c>
      <c r="L109" s="105" t="s">
        <v>2430</v>
      </c>
      <c r="M109" s="104" t="s">
        <v>2473</v>
      </c>
      <c r="N109" s="103" t="s">
        <v>2481</v>
      </c>
      <c r="O109" s="124" t="s">
        <v>2482</v>
      </c>
      <c r="P109" s="124"/>
      <c r="Q109" s="104" t="s">
        <v>2430</v>
      </c>
    </row>
    <row r="110" spans="1:17" ht="18" x14ac:dyDescent="0.25">
      <c r="A110" s="124" t="str">
        <f>VLOOKUP(E110,'LISTADO ATM'!$A$2:$C$895,3,0)</f>
        <v>SUR</v>
      </c>
      <c r="B110" s="110" t="s">
        <v>2598</v>
      </c>
      <c r="C110" s="102">
        <v>44228.881539351853</v>
      </c>
      <c r="D110" s="124" t="s">
        <v>2494</v>
      </c>
      <c r="E110" s="99">
        <v>765</v>
      </c>
      <c r="F110" s="84" t="str">
        <f>VLOOKUP(E110,VIP!$A$2:$O11641,2,0)</f>
        <v>DRBR191</v>
      </c>
      <c r="G110" s="98" t="str">
        <f>VLOOKUP(E110,'LISTADO ATM'!$A$2:$B$894,2,0)</f>
        <v xml:space="preserve">ATM Oficina Azua I </v>
      </c>
      <c r="H110" s="98" t="str">
        <f>VLOOKUP(E110,VIP!$A$2:$O16561,7,FALSE)</f>
        <v>Si</v>
      </c>
      <c r="I110" s="98" t="str">
        <f>VLOOKUP(E110,VIP!$A$2:$O8526,8,FALSE)</f>
        <v>Si</v>
      </c>
      <c r="J110" s="98" t="str">
        <f>VLOOKUP(E110,VIP!$A$2:$O8476,8,FALSE)</f>
        <v>Si</v>
      </c>
      <c r="K110" s="98" t="str">
        <f>VLOOKUP(E110,VIP!$A$2:$O12050,6,0)</f>
        <v>NO</v>
      </c>
      <c r="L110" s="105" t="s">
        <v>2602</v>
      </c>
      <c r="M110" s="104" t="s">
        <v>2473</v>
      </c>
      <c r="N110" s="103" t="s">
        <v>2481</v>
      </c>
      <c r="O110" s="124" t="s">
        <v>2565</v>
      </c>
      <c r="P110" s="124"/>
      <c r="Q110" s="104" t="s">
        <v>2602</v>
      </c>
    </row>
    <row r="111" spans="1:17" ht="18" x14ac:dyDescent="0.25">
      <c r="A111" s="124" t="str">
        <f>VLOOKUP(E111,'LISTADO ATM'!$A$2:$C$895,3,0)</f>
        <v>SUR</v>
      </c>
      <c r="B111" s="110" t="s">
        <v>2597</v>
      </c>
      <c r="C111" s="102">
        <v>44228.887152777781</v>
      </c>
      <c r="D111" s="124" t="s">
        <v>2494</v>
      </c>
      <c r="E111" s="99">
        <v>817</v>
      </c>
      <c r="F111" s="84" t="str">
        <f>VLOOKUP(E111,VIP!$A$2:$O11640,2,0)</f>
        <v>DRBR817</v>
      </c>
      <c r="G111" s="98" t="str">
        <f>VLOOKUP(E111,'LISTADO ATM'!$A$2:$B$894,2,0)</f>
        <v xml:space="preserve">ATM Ayuntamiento Sabana Larga (San José de Ocoa) </v>
      </c>
      <c r="H111" s="98" t="str">
        <f>VLOOKUP(E111,VIP!$A$2:$O16560,7,FALSE)</f>
        <v>Si</v>
      </c>
      <c r="I111" s="98" t="str">
        <f>VLOOKUP(E111,VIP!$A$2:$O8525,8,FALSE)</f>
        <v>Si</v>
      </c>
      <c r="J111" s="98" t="str">
        <f>VLOOKUP(E111,VIP!$A$2:$O8475,8,FALSE)</f>
        <v>Si</v>
      </c>
      <c r="K111" s="98" t="str">
        <f>VLOOKUP(E111,VIP!$A$2:$O12049,6,0)</f>
        <v>NO</v>
      </c>
      <c r="L111" s="105" t="s">
        <v>2602</v>
      </c>
      <c r="M111" s="104" t="s">
        <v>2473</v>
      </c>
      <c r="N111" s="103" t="s">
        <v>2481</v>
      </c>
      <c r="O111" s="124" t="s">
        <v>2565</v>
      </c>
      <c r="P111" s="124"/>
      <c r="Q111" s="104" t="s">
        <v>2602</v>
      </c>
    </row>
    <row r="112" spans="1:17" ht="18" x14ac:dyDescent="0.25">
      <c r="A112" s="124" t="str">
        <f>VLOOKUP(E112,'LISTADO ATM'!$A$2:$C$895,3,0)</f>
        <v>DISTRITO NACIONAL</v>
      </c>
      <c r="B112" s="110" t="s">
        <v>2596</v>
      </c>
      <c r="C112" s="102">
        <v>44228.891851851855</v>
      </c>
      <c r="D112" s="124" t="s">
        <v>2477</v>
      </c>
      <c r="E112" s="99">
        <v>887</v>
      </c>
      <c r="F112" s="84" t="str">
        <f>VLOOKUP(E112,VIP!$A$2:$O11639,2,0)</f>
        <v>DRBR887</v>
      </c>
      <c r="G112" s="98" t="str">
        <f>VLOOKUP(E112,'LISTADO ATM'!$A$2:$B$894,2,0)</f>
        <v>ATM S/M Bravo Los Proceres</v>
      </c>
      <c r="H112" s="98" t="str">
        <f>VLOOKUP(E112,VIP!$A$2:$O16559,7,FALSE)</f>
        <v>Si</v>
      </c>
      <c r="I112" s="98" t="str">
        <f>VLOOKUP(E112,VIP!$A$2:$O8524,8,FALSE)</f>
        <v>Si</v>
      </c>
      <c r="J112" s="98" t="str">
        <f>VLOOKUP(E112,VIP!$A$2:$O8474,8,FALSE)</f>
        <v>Si</v>
      </c>
      <c r="K112" s="98" t="str">
        <f>VLOOKUP(E112,VIP!$A$2:$O12048,6,0)</f>
        <v>NO</v>
      </c>
      <c r="L112" s="105" t="s">
        <v>2430</v>
      </c>
      <c r="M112" s="168" t="s">
        <v>2619</v>
      </c>
      <c r="N112" s="103" t="s">
        <v>2481</v>
      </c>
      <c r="O112" s="124" t="s">
        <v>2482</v>
      </c>
      <c r="P112" s="124"/>
      <c r="Q112" s="128">
        <v>44229.451412037037</v>
      </c>
    </row>
    <row r="113" spans="1:17" ht="18" x14ac:dyDescent="0.25">
      <c r="A113" s="124" t="str">
        <f>VLOOKUP(E113,'LISTADO ATM'!$A$2:$C$895,3,0)</f>
        <v>DISTRITO NACIONAL</v>
      </c>
      <c r="B113" s="110" t="s">
        <v>2595</v>
      </c>
      <c r="C113" s="102">
        <v>44228.894976851851</v>
      </c>
      <c r="D113" s="124" t="s">
        <v>2477</v>
      </c>
      <c r="E113" s="99">
        <v>938</v>
      </c>
      <c r="F113" s="84" t="str">
        <f>VLOOKUP(E113,VIP!$A$2:$O11638,2,0)</f>
        <v>DRBR938</v>
      </c>
      <c r="G113" s="98" t="str">
        <f>VLOOKUP(E113,'LISTADO ATM'!$A$2:$B$894,2,0)</f>
        <v xml:space="preserve">ATM Autobanco Oficina Filadelfia Plaza </v>
      </c>
      <c r="H113" s="98" t="str">
        <f>VLOOKUP(E113,VIP!$A$2:$O16558,7,FALSE)</f>
        <v>Si</v>
      </c>
      <c r="I113" s="98" t="str">
        <f>VLOOKUP(E113,VIP!$A$2:$O8523,8,FALSE)</f>
        <v>Si</v>
      </c>
      <c r="J113" s="98" t="str">
        <f>VLOOKUP(E113,VIP!$A$2:$O8473,8,FALSE)</f>
        <v>Si</v>
      </c>
      <c r="K113" s="98" t="str">
        <f>VLOOKUP(E113,VIP!$A$2:$O12047,6,0)</f>
        <v>NO</v>
      </c>
      <c r="L113" s="105" t="s">
        <v>2602</v>
      </c>
      <c r="M113" s="104" t="s">
        <v>2473</v>
      </c>
      <c r="N113" s="103" t="s">
        <v>2481</v>
      </c>
      <c r="O113" s="124" t="s">
        <v>2482</v>
      </c>
      <c r="P113" s="124"/>
      <c r="Q113" s="104" t="s">
        <v>2602</v>
      </c>
    </row>
    <row r="114" spans="1:17" ht="18" x14ac:dyDescent="0.25">
      <c r="A114" s="124" t="str">
        <f>VLOOKUP(E114,'LISTADO ATM'!$A$2:$C$895,3,0)</f>
        <v>SUR</v>
      </c>
      <c r="B114" s="110" t="s">
        <v>2594</v>
      </c>
      <c r="C114" s="102">
        <v>44228.898125</v>
      </c>
      <c r="D114" s="124" t="s">
        <v>2477</v>
      </c>
      <c r="E114" s="99">
        <v>995</v>
      </c>
      <c r="F114" s="84" t="str">
        <f>VLOOKUP(E114,VIP!$A$2:$O11637,2,0)</f>
        <v>DRBR545</v>
      </c>
      <c r="G114" s="98" t="str">
        <f>VLOOKUP(E114,'LISTADO ATM'!$A$2:$B$894,2,0)</f>
        <v xml:space="preserve">ATM Oficina San Cristobal III (Lobby) </v>
      </c>
      <c r="H114" s="98" t="str">
        <f>VLOOKUP(E114,VIP!$A$2:$O16557,7,FALSE)</f>
        <v>Si</v>
      </c>
      <c r="I114" s="98" t="str">
        <f>VLOOKUP(E114,VIP!$A$2:$O8522,8,FALSE)</f>
        <v>No</v>
      </c>
      <c r="J114" s="98" t="str">
        <f>VLOOKUP(E114,VIP!$A$2:$O8472,8,FALSE)</f>
        <v>No</v>
      </c>
      <c r="K114" s="98" t="str">
        <f>VLOOKUP(E114,VIP!$A$2:$O12046,6,0)</f>
        <v>NO</v>
      </c>
      <c r="L114" s="105" t="s">
        <v>2430</v>
      </c>
      <c r="M114" s="104" t="s">
        <v>2473</v>
      </c>
      <c r="N114" s="103" t="s">
        <v>2481</v>
      </c>
      <c r="O114" s="124" t="s">
        <v>2482</v>
      </c>
      <c r="P114" s="127"/>
      <c r="Q114" s="104" t="s">
        <v>2430</v>
      </c>
    </row>
    <row r="115" spans="1:17" ht="18" x14ac:dyDescent="0.25">
      <c r="A115" s="124" t="str">
        <f>VLOOKUP(E115,'LISTADO ATM'!$A$2:$C$895,3,0)</f>
        <v>NORTE</v>
      </c>
      <c r="B115" s="110" t="s">
        <v>2593</v>
      </c>
      <c r="C115" s="102">
        <v>44228.912835648145</v>
      </c>
      <c r="D115" s="124" t="s">
        <v>2498</v>
      </c>
      <c r="E115" s="99">
        <v>171</v>
      </c>
      <c r="F115" s="84" t="str">
        <f>VLOOKUP(E115,VIP!$A$2:$O11636,2,0)</f>
        <v>DRBR171</v>
      </c>
      <c r="G115" s="98" t="str">
        <f>VLOOKUP(E115,'LISTADO ATM'!$A$2:$B$894,2,0)</f>
        <v xml:space="preserve">ATM Oficina Moca </v>
      </c>
      <c r="H115" s="98" t="str">
        <f>VLOOKUP(E115,VIP!$A$2:$O16556,7,FALSE)</f>
        <v>Si</v>
      </c>
      <c r="I115" s="98" t="str">
        <f>VLOOKUP(E115,VIP!$A$2:$O8521,8,FALSE)</f>
        <v>Si</v>
      </c>
      <c r="J115" s="98" t="str">
        <f>VLOOKUP(E115,VIP!$A$2:$O8471,8,FALSE)</f>
        <v>Si</v>
      </c>
      <c r="K115" s="98" t="str">
        <f>VLOOKUP(E115,VIP!$A$2:$O12045,6,0)</f>
        <v>NO</v>
      </c>
      <c r="L115" s="105" t="s">
        <v>2430</v>
      </c>
      <c r="M115" s="104" t="s">
        <v>2473</v>
      </c>
      <c r="N115" s="103" t="s">
        <v>2481</v>
      </c>
      <c r="O115" s="124" t="s">
        <v>2499</v>
      </c>
      <c r="P115" s="124"/>
      <c r="Q115" s="104" t="s">
        <v>2430</v>
      </c>
    </row>
    <row r="116" spans="1:17" ht="18" x14ac:dyDescent="0.25">
      <c r="A116" s="124" t="str">
        <f>VLOOKUP(E116,'LISTADO ATM'!$A$2:$C$895,3,0)</f>
        <v>ESTE</v>
      </c>
      <c r="B116" s="110" t="s">
        <v>2592</v>
      </c>
      <c r="C116" s="102">
        <v>44228.913402777776</v>
      </c>
      <c r="D116" s="124" t="s">
        <v>2189</v>
      </c>
      <c r="E116" s="99">
        <v>838</v>
      </c>
      <c r="F116" s="84" t="str">
        <f>VLOOKUP(E116,VIP!$A$2:$O11635,2,0)</f>
        <v>DRBR838</v>
      </c>
      <c r="G116" s="98" t="str">
        <f>VLOOKUP(E116,'LISTADO ATM'!$A$2:$B$894,2,0)</f>
        <v xml:space="preserve">ATM UNP Consuelo </v>
      </c>
      <c r="H116" s="98" t="str">
        <f>VLOOKUP(E116,VIP!$A$2:$O16555,7,FALSE)</f>
        <v>Si</v>
      </c>
      <c r="I116" s="98" t="str">
        <f>VLOOKUP(E116,VIP!$A$2:$O8520,8,FALSE)</f>
        <v>Si</v>
      </c>
      <c r="J116" s="98" t="str">
        <f>VLOOKUP(E116,VIP!$A$2:$O8470,8,FALSE)</f>
        <v>Si</v>
      </c>
      <c r="K116" s="98" t="str">
        <f>VLOOKUP(E116,VIP!$A$2:$O12044,6,0)</f>
        <v>NO</v>
      </c>
      <c r="L116" s="105" t="s">
        <v>2228</v>
      </c>
      <c r="M116" s="104" t="s">
        <v>2473</v>
      </c>
      <c r="N116" s="103" t="s">
        <v>2481</v>
      </c>
      <c r="O116" s="124" t="s">
        <v>2483</v>
      </c>
      <c r="P116" s="124"/>
      <c r="Q116" s="104" t="s">
        <v>2228</v>
      </c>
    </row>
    <row r="117" spans="1:17" ht="18" x14ac:dyDescent="0.25">
      <c r="A117" s="124" t="str">
        <f>VLOOKUP(E117,'LISTADO ATM'!$A$2:$C$895,3,0)</f>
        <v>DISTRITO NACIONAL</v>
      </c>
      <c r="B117" s="110" t="s">
        <v>2591</v>
      </c>
      <c r="C117" s="102">
        <v>44228.913807870369</v>
      </c>
      <c r="D117" s="124" t="s">
        <v>2189</v>
      </c>
      <c r="E117" s="99">
        <v>378</v>
      </c>
      <c r="F117" s="84" t="str">
        <f>VLOOKUP(E117,VIP!$A$2:$O11634,2,0)</f>
        <v>DRBR378</v>
      </c>
      <c r="G117" s="98" t="str">
        <f>VLOOKUP(E117,'LISTADO ATM'!$A$2:$B$894,2,0)</f>
        <v>ATM UNP Villa Flores</v>
      </c>
      <c r="H117" s="98" t="str">
        <f>VLOOKUP(E117,VIP!$A$2:$O16554,7,FALSE)</f>
        <v>N/A</v>
      </c>
      <c r="I117" s="98" t="str">
        <f>VLOOKUP(E117,VIP!$A$2:$O8519,8,FALSE)</f>
        <v>N/A</v>
      </c>
      <c r="J117" s="98" t="str">
        <f>VLOOKUP(E117,VIP!$A$2:$O8469,8,FALSE)</f>
        <v>N/A</v>
      </c>
      <c r="K117" s="98" t="str">
        <f>VLOOKUP(E117,VIP!$A$2:$O12043,6,0)</f>
        <v>N/A</v>
      </c>
      <c r="L117" s="105" t="s">
        <v>2228</v>
      </c>
      <c r="M117" s="104" t="s">
        <v>2473</v>
      </c>
      <c r="N117" s="103" t="s">
        <v>2481</v>
      </c>
      <c r="O117" s="124" t="s">
        <v>2483</v>
      </c>
      <c r="P117" s="126"/>
      <c r="Q117" s="104" t="s">
        <v>2228</v>
      </c>
    </row>
    <row r="118" spans="1:17" ht="18" x14ac:dyDescent="0.25">
      <c r="A118" s="124" t="str">
        <f>VLOOKUP(E118,'LISTADO ATM'!$A$2:$C$895,3,0)</f>
        <v>NORTE</v>
      </c>
      <c r="B118" s="110" t="s">
        <v>2590</v>
      </c>
      <c r="C118" s="102">
        <v>44228.914398148147</v>
      </c>
      <c r="D118" s="124" t="s">
        <v>2190</v>
      </c>
      <c r="E118" s="99">
        <v>64</v>
      </c>
      <c r="F118" s="84" t="str">
        <f>VLOOKUP(E118,VIP!$A$2:$O11633,2,0)</f>
        <v>DRBR064</v>
      </c>
      <c r="G118" s="98" t="str">
        <f>VLOOKUP(E118,'LISTADO ATM'!$A$2:$B$894,2,0)</f>
        <v xml:space="preserve">ATM COOPALINA (Cotuí) </v>
      </c>
      <c r="H118" s="98" t="str">
        <f>VLOOKUP(E118,VIP!$A$2:$O16553,7,FALSE)</f>
        <v>Si</v>
      </c>
      <c r="I118" s="98" t="str">
        <f>VLOOKUP(E118,VIP!$A$2:$O8518,8,FALSE)</f>
        <v>Si</v>
      </c>
      <c r="J118" s="98" t="str">
        <f>VLOOKUP(E118,VIP!$A$2:$O8468,8,FALSE)</f>
        <v>Si</v>
      </c>
      <c r="K118" s="98" t="str">
        <f>VLOOKUP(E118,VIP!$A$2:$O12042,6,0)</f>
        <v>NO</v>
      </c>
      <c r="L118" s="105" t="s">
        <v>2463</v>
      </c>
      <c r="M118" s="168" t="s">
        <v>2619</v>
      </c>
      <c r="N118" s="103" t="s">
        <v>2481</v>
      </c>
      <c r="O118" s="124" t="s">
        <v>2490</v>
      </c>
      <c r="P118" s="124"/>
      <c r="Q118" s="128">
        <v>44229.448865740742</v>
      </c>
    </row>
    <row r="119" spans="1:17" ht="18" x14ac:dyDescent="0.25">
      <c r="A119" s="124" t="str">
        <f>VLOOKUP(E119,'LISTADO ATM'!$A$2:$C$895,3,0)</f>
        <v>DISTRITO NACIONAL</v>
      </c>
      <c r="B119" s="110" t="s">
        <v>2589</v>
      </c>
      <c r="C119" s="102">
        <v>44228.917638888888</v>
      </c>
      <c r="D119" s="124" t="s">
        <v>2477</v>
      </c>
      <c r="E119" s="99">
        <v>815</v>
      </c>
      <c r="F119" s="84" t="str">
        <f>VLOOKUP(E119,VIP!$A$2:$O11632,2,0)</f>
        <v>DRBR24A</v>
      </c>
      <c r="G119" s="98" t="str">
        <f>VLOOKUP(E119,'LISTADO ATM'!$A$2:$B$894,2,0)</f>
        <v xml:space="preserve">ATM Oficina Atalaya del Mar </v>
      </c>
      <c r="H119" s="98" t="str">
        <f>VLOOKUP(E119,VIP!$A$2:$O16552,7,FALSE)</f>
        <v>Si</v>
      </c>
      <c r="I119" s="98" t="str">
        <f>VLOOKUP(E119,VIP!$A$2:$O8517,8,FALSE)</f>
        <v>Si</v>
      </c>
      <c r="J119" s="98" t="str">
        <f>VLOOKUP(E119,VIP!$A$2:$O8467,8,FALSE)</f>
        <v>Si</v>
      </c>
      <c r="K119" s="98" t="str">
        <f>VLOOKUP(E119,VIP!$A$2:$O12041,6,0)</f>
        <v>SI</v>
      </c>
      <c r="L119" s="105" t="s">
        <v>2430</v>
      </c>
      <c r="M119" s="168" t="s">
        <v>2619</v>
      </c>
      <c r="N119" s="103" t="s">
        <v>2481</v>
      </c>
      <c r="O119" s="124" t="s">
        <v>2482</v>
      </c>
      <c r="P119" s="124"/>
      <c r="Q119" s="128">
        <v>44229.451412037037</v>
      </c>
    </row>
    <row r="120" spans="1:17" ht="18" x14ac:dyDescent="0.25">
      <c r="A120" s="124" t="str">
        <f>VLOOKUP(E120,'LISTADO ATM'!$A$2:$C$895,3,0)</f>
        <v>NORTE</v>
      </c>
      <c r="B120" s="110" t="s">
        <v>2588</v>
      </c>
      <c r="C120" s="102">
        <v>44228.919409722221</v>
      </c>
      <c r="D120" s="124" t="s">
        <v>2494</v>
      </c>
      <c r="E120" s="99">
        <v>154</v>
      </c>
      <c r="F120" s="84" t="str">
        <f>VLOOKUP(E120,VIP!$A$2:$O11631,2,0)</f>
        <v>DRBR154</v>
      </c>
      <c r="G120" s="98" t="str">
        <f>VLOOKUP(E120,'LISTADO ATM'!$A$2:$B$894,2,0)</f>
        <v xml:space="preserve">ATM Oficina Sánchez </v>
      </c>
      <c r="H120" s="98" t="str">
        <f>VLOOKUP(E120,VIP!$A$2:$O16551,7,FALSE)</f>
        <v>Si</v>
      </c>
      <c r="I120" s="98" t="str">
        <f>VLOOKUP(E120,VIP!$A$2:$O8516,8,FALSE)</f>
        <v>Si</v>
      </c>
      <c r="J120" s="98" t="str">
        <f>VLOOKUP(E120,VIP!$A$2:$O8466,8,FALSE)</f>
        <v>Si</v>
      </c>
      <c r="K120" s="98" t="str">
        <f>VLOOKUP(E120,VIP!$A$2:$O12040,6,0)</f>
        <v>SI</v>
      </c>
      <c r="L120" s="105" t="s">
        <v>2430</v>
      </c>
      <c r="M120" s="104" t="s">
        <v>2473</v>
      </c>
      <c r="N120" s="103" t="s">
        <v>2481</v>
      </c>
      <c r="O120" s="124" t="s">
        <v>2495</v>
      </c>
      <c r="P120" s="124"/>
      <c r="Q120" s="104" t="s">
        <v>2430</v>
      </c>
    </row>
    <row r="121" spans="1:17" ht="18" x14ac:dyDescent="0.25">
      <c r="A121" s="124" t="str">
        <f>VLOOKUP(E121,'LISTADO ATM'!$A$2:$C$895,3,0)</f>
        <v>DISTRITO NACIONAL</v>
      </c>
      <c r="B121" s="110" t="s">
        <v>2587</v>
      </c>
      <c r="C121" s="102">
        <v>44228.93310185185</v>
      </c>
      <c r="D121" s="124" t="s">
        <v>2477</v>
      </c>
      <c r="E121" s="99">
        <v>410</v>
      </c>
      <c r="F121" s="84" t="str">
        <f>VLOOKUP(E121,VIP!$A$2:$O11630,2,0)</f>
        <v>DRBR410</v>
      </c>
      <c r="G121" s="98" t="str">
        <f>VLOOKUP(E121,'LISTADO ATM'!$A$2:$B$894,2,0)</f>
        <v xml:space="preserve">ATM Oficina Las Palmas de Herrera II </v>
      </c>
      <c r="H121" s="98" t="str">
        <f>VLOOKUP(E121,VIP!$A$2:$O16550,7,FALSE)</f>
        <v>Si</v>
      </c>
      <c r="I121" s="98" t="str">
        <f>VLOOKUP(E121,VIP!$A$2:$O8515,8,FALSE)</f>
        <v>Si</v>
      </c>
      <c r="J121" s="98" t="str">
        <f>VLOOKUP(E121,VIP!$A$2:$O8465,8,FALSE)</f>
        <v>Si</v>
      </c>
      <c r="K121" s="98" t="str">
        <f>VLOOKUP(E121,VIP!$A$2:$O12039,6,0)</f>
        <v>NO</v>
      </c>
      <c r="L121" s="105" t="s">
        <v>2430</v>
      </c>
      <c r="M121" s="168" t="s">
        <v>2619</v>
      </c>
      <c r="N121" s="103" t="s">
        <v>2481</v>
      </c>
      <c r="O121" s="124" t="s">
        <v>2482</v>
      </c>
      <c r="P121" s="124"/>
      <c r="Q121" s="128">
        <v>44229.451412037037</v>
      </c>
    </row>
    <row r="122" spans="1:17" s="86" customFormat="1" ht="18" x14ac:dyDescent="0.25">
      <c r="A122" s="125" t="str">
        <f>VLOOKUP(E122,'LISTADO ATM'!$A$2:$C$895,3,0)</f>
        <v>DISTRITO NACIONAL</v>
      </c>
      <c r="B122" s="110" t="s">
        <v>2604</v>
      </c>
      <c r="C122" s="102">
        <v>44229.035115740742</v>
      </c>
      <c r="D122" s="125" t="s">
        <v>2477</v>
      </c>
      <c r="E122" s="99">
        <v>642</v>
      </c>
      <c r="F122" s="84" t="str">
        <f>VLOOKUP(E122,VIP!$A$2:$O11633,2,0)</f>
        <v>DRBR24O</v>
      </c>
      <c r="G122" s="98" t="str">
        <f>VLOOKUP(E122,'LISTADO ATM'!$A$2:$B$894,2,0)</f>
        <v xml:space="preserve">ATM OMSA Sto. Dgo. </v>
      </c>
      <c r="H122" s="98" t="str">
        <f>VLOOKUP(E122,VIP!$A$2:$O16553,7,FALSE)</f>
        <v>Si</v>
      </c>
      <c r="I122" s="98" t="str">
        <f>VLOOKUP(E122,VIP!$A$2:$O8518,8,FALSE)</f>
        <v>Si</v>
      </c>
      <c r="J122" s="98" t="str">
        <f>VLOOKUP(E122,VIP!$A$2:$O8468,8,FALSE)</f>
        <v>Si</v>
      </c>
      <c r="K122" s="98" t="str">
        <f>VLOOKUP(E122,VIP!$A$2:$O12042,6,0)</f>
        <v>NO</v>
      </c>
      <c r="L122" s="105" t="s">
        <v>2602</v>
      </c>
      <c r="M122" s="104" t="s">
        <v>2473</v>
      </c>
      <c r="N122" s="103" t="s">
        <v>2481</v>
      </c>
      <c r="O122" s="125" t="s">
        <v>2482</v>
      </c>
      <c r="P122" s="125"/>
      <c r="Q122" s="104" t="s">
        <v>2602</v>
      </c>
    </row>
    <row r="123" spans="1:17" s="86" customFormat="1" ht="18" x14ac:dyDescent="0.25">
      <c r="A123" s="125" t="str">
        <f>VLOOKUP(E123,'LISTADO ATM'!$A$2:$C$895,3,0)</f>
        <v>ESTE</v>
      </c>
      <c r="B123" s="110" t="s">
        <v>2603</v>
      </c>
      <c r="C123" s="102">
        <v>44229.053043981483</v>
      </c>
      <c r="D123" s="125" t="s">
        <v>2189</v>
      </c>
      <c r="E123" s="99">
        <v>795</v>
      </c>
      <c r="F123" s="84" t="str">
        <f>VLOOKUP(E123,VIP!$A$2:$O11632,2,0)</f>
        <v>DRBR795</v>
      </c>
      <c r="G123" s="98" t="str">
        <f>VLOOKUP(E123,'LISTADO ATM'!$A$2:$B$894,2,0)</f>
        <v xml:space="preserve">ATM UNP Guaymate (La Romana) </v>
      </c>
      <c r="H123" s="98" t="str">
        <f>VLOOKUP(E123,VIP!$A$2:$O16552,7,FALSE)</f>
        <v>Si</v>
      </c>
      <c r="I123" s="98" t="str">
        <f>VLOOKUP(E123,VIP!$A$2:$O8517,8,FALSE)</f>
        <v>Si</v>
      </c>
      <c r="J123" s="98" t="str">
        <f>VLOOKUP(E123,VIP!$A$2:$O8467,8,FALSE)</f>
        <v>Si</v>
      </c>
      <c r="K123" s="98" t="str">
        <f>VLOOKUP(E123,VIP!$A$2:$O12041,6,0)</f>
        <v>NO</v>
      </c>
      <c r="L123" s="105" t="s">
        <v>2254</v>
      </c>
      <c r="M123" s="168" t="s">
        <v>2619</v>
      </c>
      <c r="N123" s="103" t="s">
        <v>2481</v>
      </c>
      <c r="O123" s="125" t="s">
        <v>2483</v>
      </c>
      <c r="P123" s="125"/>
      <c r="Q123" s="128">
        <v>44229.411400462966</v>
      </c>
    </row>
    <row r="124" spans="1:17" ht="18" x14ac:dyDescent="0.25">
      <c r="A124" s="126" t="str">
        <f>VLOOKUP(E124,'LISTADO ATM'!$A$2:$C$895,3,0)</f>
        <v>DISTRITO NACIONAL</v>
      </c>
      <c r="B124" s="110" t="s">
        <v>2615</v>
      </c>
      <c r="C124" s="102">
        <v>44229.309930555559</v>
      </c>
      <c r="D124" s="126" t="s">
        <v>2189</v>
      </c>
      <c r="E124" s="99">
        <v>438</v>
      </c>
      <c r="F124" s="84" t="str">
        <f>VLOOKUP(E124,VIP!$A$2:$O11643,2,0)</f>
        <v>DRBR438</v>
      </c>
      <c r="G124" s="98" t="str">
        <f>VLOOKUP(E124,'LISTADO ATM'!$A$2:$B$894,2,0)</f>
        <v xml:space="preserve">ATM Autobanco Torre IV </v>
      </c>
      <c r="H124" s="98" t="str">
        <f>VLOOKUP(E124,VIP!$A$2:$O16563,7,FALSE)</f>
        <v>Si</v>
      </c>
      <c r="I124" s="98" t="str">
        <f>VLOOKUP(E124,VIP!$A$2:$O8528,8,FALSE)</f>
        <v>Si</v>
      </c>
      <c r="J124" s="98" t="str">
        <f>VLOOKUP(E124,VIP!$A$2:$O8478,8,FALSE)</f>
        <v>Si</v>
      </c>
      <c r="K124" s="98" t="str">
        <f>VLOOKUP(E124,VIP!$A$2:$O12052,6,0)</f>
        <v>SI</v>
      </c>
      <c r="L124" s="105" t="s">
        <v>2463</v>
      </c>
      <c r="M124" s="104" t="s">
        <v>2473</v>
      </c>
      <c r="N124" s="103" t="s">
        <v>2481</v>
      </c>
      <c r="O124" s="126" t="s">
        <v>2483</v>
      </c>
      <c r="P124" s="126"/>
      <c r="Q124" s="104" t="s">
        <v>2463</v>
      </c>
    </row>
    <row r="125" spans="1:17" ht="18" x14ac:dyDescent="0.25">
      <c r="A125" s="126" t="str">
        <f>VLOOKUP(E125,'LISTADO ATM'!$A$2:$C$895,3,0)</f>
        <v>NORTE</v>
      </c>
      <c r="B125" s="110" t="s">
        <v>2614</v>
      </c>
      <c r="C125" s="102">
        <v>44229.311539351853</v>
      </c>
      <c r="D125" s="126" t="s">
        <v>2498</v>
      </c>
      <c r="E125" s="99">
        <v>720</v>
      </c>
      <c r="F125" s="84" t="str">
        <f>VLOOKUP(E125,VIP!$A$2:$O11642,2,0)</f>
        <v>DRBR12E</v>
      </c>
      <c r="G125" s="98" t="str">
        <f>VLOOKUP(E125,'LISTADO ATM'!$A$2:$B$894,2,0)</f>
        <v xml:space="preserve">ATM OMSA (Santiago) </v>
      </c>
      <c r="H125" s="98" t="str">
        <f>VLOOKUP(E125,VIP!$A$2:$O16562,7,FALSE)</f>
        <v>Si</v>
      </c>
      <c r="I125" s="98" t="str">
        <f>VLOOKUP(E125,VIP!$A$2:$O8527,8,FALSE)</f>
        <v>Si</v>
      </c>
      <c r="J125" s="98" t="str">
        <f>VLOOKUP(E125,VIP!$A$2:$O8477,8,FALSE)</f>
        <v>Si</v>
      </c>
      <c r="K125" s="98" t="str">
        <f>VLOOKUP(E125,VIP!$A$2:$O12051,6,0)</f>
        <v>NO</v>
      </c>
      <c r="L125" s="105" t="s">
        <v>2430</v>
      </c>
      <c r="M125" s="104" t="s">
        <v>2473</v>
      </c>
      <c r="N125" s="103" t="s">
        <v>2481</v>
      </c>
      <c r="O125" s="126" t="s">
        <v>2499</v>
      </c>
      <c r="P125" s="126"/>
      <c r="Q125" s="104" t="s">
        <v>2430</v>
      </c>
    </row>
    <row r="126" spans="1:17" ht="18" x14ac:dyDescent="0.25">
      <c r="A126" s="126" t="str">
        <f>VLOOKUP(E126,'LISTADO ATM'!$A$2:$C$895,3,0)</f>
        <v>SUR</v>
      </c>
      <c r="B126" s="110" t="s">
        <v>2613</v>
      </c>
      <c r="C126" s="102">
        <v>44229.315046296295</v>
      </c>
      <c r="D126" s="126" t="s">
        <v>2477</v>
      </c>
      <c r="E126" s="99">
        <v>750</v>
      </c>
      <c r="F126" s="84" t="str">
        <f>VLOOKUP(E126,VIP!$A$2:$O11641,2,0)</f>
        <v>DRBR265</v>
      </c>
      <c r="G126" s="98" t="str">
        <f>VLOOKUP(E126,'LISTADO ATM'!$A$2:$B$894,2,0)</f>
        <v xml:space="preserve">ATM UNP Duvergé </v>
      </c>
      <c r="H126" s="98" t="str">
        <f>VLOOKUP(E126,VIP!$A$2:$O16561,7,FALSE)</f>
        <v>Si</v>
      </c>
      <c r="I126" s="98" t="str">
        <f>VLOOKUP(E126,VIP!$A$2:$O8526,8,FALSE)</f>
        <v>Si</v>
      </c>
      <c r="J126" s="98" t="str">
        <f>VLOOKUP(E126,VIP!$A$2:$O8476,8,FALSE)</f>
        <v>Si</v>
      </c>
      <c r="K126" s="98" t="str">
        <f>VLOOKUP(E126,VIP!$A$2:$O12050,6,0)</f>
        <v>SI</v>
      </c>
      <c r="L126" s="105" t="s">
        <v>2430</v>
      </c>
      <c r="M126" s="104" t="s">
        <v>2473</v>
      </c>
      <c r="N126" s="103" t="s">
        <v>2481</v>
      </c>
      <c r="O126" s="126" t="s">
        <v>2482</v>
      </c>
      <c r="P126" s="126"/>
      <c r="Q126" s="104" t="s">
        <v>2430</v>
      </c>
    </row>
    <row r="127" spans="1:17" ht="18" x14ac:dyDescent="0.25">
      <c r="A127" s="126" t="str">
        <f>VLOOKUP(E127,'LISTADO ATM'!$A$2:$C$895,3,0)</f>
        <v>DISTRITO NACIONAL</v>
      </c>
      <c r="B127" s="110" t="s">
        <v>2612</v>
      </c>
      <c r="C127" s="102">
        <v>44229.316296296296</v>
      </c>
      <c r="D127" s="126" t="s">
        <v>2477</v>
      </c>
      <c r="E127" s="99">
        <v>707</v>
      </c>
      <c r="F127" s="84" t="str">
        <f>VLOOKUP(E127,VIP!$A$2:$O11640,2,0)</f>
        <v>DRBR707</v>
      </c>
      <c r="G127" s="98" t="str">
        <f>VLOOKUP(E127,'LISTADO ATM'!$A$2:$B$894,2,0)</f>
        <v xml:space="preserve">ATM IAD </v>
      </c>
      <c r="H127" s="98" t="str">
        <f>VLOOKUP(E127,VIP!$A$2:$O16560,7,FALSE)</f>
        <v>No</v>
      </c>
      <c r="I127" s="98" t="str">
        <f>VLOOKUP(E127,VIP!$A$2:$O8525,8,FALSE)</f>
        <v>No</v>
      </c>
      <c r="J127" s="98" t="str">
        <f>VLOOKUP(E127,VIP!$A$2:$O8475,8,FALSE)</f>
        <v>No</v>
      </c>
      <c r="K127" s="98" t="str">
        <f>VLOOKUP(E127,VIP!$A$2:$O12049,6,0)</f>
        <v>NO</v>
      </c>
      <c r="L127" s="105" t="s">
        <v>2430</v>
      </c>
      <c r="M127" s="104" t="s">
        <v>2473</v>
      </c>
      <c r="N127" s="103" t="s">
        <v>2481</v>
      </c>
      <c r="O127" s="126" t="s">
        <v>2482</v>
      </c>
      <c r="P127" s="126"/>
      <c r="Q127" s="104" t="s">
        <v>2430</v>
      </c>
    </row>
    <row r="128" spans="1:17" ht="18" x14ac:dyDescent="0.25">
      <c r="A128" s="126" t="str">
        <f>VLOOKUP(E128,'LISTADO ATM'!$A$2:$C$895,3,0)</f>
        <v>SUR</v>
      </c>
      <c r="B128" s="110" t="s">
        <v>2611</v>
      </c>
      <c r="C128" s="102">
        <v>44229.317893518521</v>
      </c>
      <c r="D128" s="126" t="s">
        <v>2477</v>
      </c>
      <c r="E128" s="99">
        <v>615</v>
      </c>
      <c r="F128" s="84" t="str">
        <f>VLOOKUP(E128,VIP!$A$2:$O11639,2,0)</f>
        <v>DRBR418</v>
      </c>
      <c r="G128" s="98" t="str">
        <f>VLOOKUP(E128,'LISTADO ATM'!$A$2:$B$894,2,0)</f>
        <v xml:space="preserve">ATM Estación Sunix Cabral (Barahona) </v>
      </c>
      <c r="H128" s="98" t="str">
        <f>VLOOKUP(E128,VIP!$A$2:$O16559,7,FALSE)</f>
        <v>Si</v>
      </c>
      <c r="I128" s="98" t="str">
        <f>VLOOKUP(E128,VIP!$A$2:$O8524,8,FALSE)</f>
        <v>Si</v>
      </c>
      <c r="J128" s="98" t="str">
        <f>VLOOKUP(E128,VIP!$A$2:$O8474,8,FALSE)</f>
        <v>Si</v>
      </c>
      <c r="K128" s="98" t="str">
        <f>VLOOKUP(E128,VIP!$A$2:$O12048,6,0)</f>
        <v>NO</v>
      </c>
      <c r="L128" s="105" t="s">
        <v>2430</v>
      </c>
      <c r="M128" s="104" t="s">
        <v>2473</v>
      </c>
      <c r="N128" s="103" t="s">
        <v>2481</v>
      </c>
      <c r="O128" s="126" t="s">
        <v>2482</v>
      </c>
      <c r="P128" s="127"/>
      <c r="Q128" s="104" t="s">
        <v>2430</v>
      </c>
    </row>
    <row r="129" spans="1:17" ht="18" x14ac:dyDescent="0.25">
      <c r="A129" s="126" t="str">
        <f>VLOOKUP(E129,'LISTADO ATM'!$A$2:$C$895,3,0)</f>
        <v>ESTE</v>
      </c>
      <c r="B129" s="110" t="s">
        <v>2610</v>
      </c>
      <c r="C129" s="102">
        <v>44229.318935185183</v>
      </c>
      <c r="D129" s="126" t="s">
        <v>2494</v>
      </c>
      <c r="E129" s="99">
        <v>121</v>
      </c>
      <c r="F129" s="84" t="str">
        <f>VLOOKUP(E129,VIP!$A$2:$O11638,2,0)</f>
        <v>DRBR121</v>
      </c>
      <c r="G129" s="98" t="str">
        <f>VLOOKUP(E129,'LISTADO ATM'!$A$2:$B$894,2,0)</f>
        <v xml:space="preserve">ATM Oficina Bayaguana </v>
      </c>
      <c r="H129" s="98" t="str">
        <f>VLOOKUP(E129,VIP!$A$2:$O16558,7,FALSE)</f>
        <v>Si</v>
      </c>
      <c r="I129" s="98" t="str">
        <f>VLOOKUP(E129,VIP!$A$2:$O8523,8,FALSE)</f>
        <v>Si</v>
      </c>
      <c r="J129" s="98" t="str">
        <f>VLOOKUP(E129,VIP!$A$2:$O8473,8,FALSE)</f>
        <v>Si</v>
      </c>
      <c r="K129" s="98" t="str">
        <f>VLOOKUP(E129,VIP!$A$2:$O12047,6,0)</f>
        <v>SI</v>
      </c>
      <c r="L129" s="105" t="s">
        <v>2430</v>
      </c>
      <c r="M129" s="104" t="s">
        <v>2473</v>
      </c>
      <c r="N129" s="103" t="s">
        <v>2481</v>
      </c>
      <c r="O129" s="126" t="s">
        <v>2495</v>
      </c>
      <c r="P129" s="126"/>
      <c r="Q129" s="104" t="s">
        <v>2430</v>
      </c>
    </row>
    <row r="130" spans="1:17" ht="18" x14ac:dyDescent="0.25">
      <c r="A130" s="126" t="str">
        <f>VLOOKUP(E130,'LISTADO ATM'!$A$2:$C$895,3,0)</f>
        <v>DISTRITO NACIONAL</v>
      </c>
      <c r="B130" s="110" t="s">
        <v>2609</v>
      </c>
      <c r="C130" s="102">
        <v>44229.3202662037</v>
      </c>
      <c r="D130" s="126" t="s">
        <v>2477</v>
      </c>
      <c r="E130" s="99">
        <v>524</v>
      </c>
      <c r="F130" s="84" t="str">
        <f>VLOOKUP(E130,VIP!$A$2:$O11637,2,0)</f>
        <v>DRBR524</v>
      </c>
      <c r="G130" s="98" t="str">
        <f>VLOOKUP(E130,'LISTADO ATM'!$A$2:$B$894,2,0)</f>
        <v xml:space="preserve">ATM DNCD </v>
      </c>
      <c r="H130" s="98" t="str">
        <f>VLOOKUP(E130,VIP!$A$2:$O16557,7,FALSE)</f>
        <v>Si</v>
      </c>
      <c r="I130" s="98" t="str">
        <f>VLOOKUP(E130,VIP!$A$2:$O8522,8,FALSE)</f>
        <v>Si</v>
      </c>
      <c r="J130" s="98" t="str">
        <f>VLOOKUP(E130,VIP!$A$2:$O8472,8,FALSE)</f>
        <v>Si</v>
      </c>
      <c r="K130" s="98" t="str">
        <f>VLOOKUP(E130,VIP!$A$2:$O12046,6,0)</f>
        <v>NO</v>
      </c>
      <c r="L130" s="105" t="s">
        <v>2430</v>
      </c>
      <c r="M130" s="104" t="s">
        <v>2473</v>
      </c>
      <c r="N130" s="103" t="s">
        <v>2481</v>
      </c>
      <c r="O130" s="126" t="s">
        <v>2482</v>
      </c>
      <c r="P130" s="126"/>
      <c r="Q130" s="104" t="s">
        <v>2430</v>
      </c>
    </row>
    <row r="131" spans="1:17" ht="18" x14ac:dyDescent="0.25">
      <c r="A131" s="126" t="str">
        <f>VLOOKUP(E131,'LISTADO ATM'!$A$2:$C$895,3,0)</f>
        <v>DISTRITO NACIONAL</v>
      </c>
      <c r="B131" s="110" t="s">
        <v>2608</v>
      </c>
      <c r="C131" s="102">
        <v>44229.32540509259</v>
      </c>
      <c r="D131" s="126" t="s">
        <v>2477</v>
      </c>
      <c r="E131" s="99">
        <v>718</v>
      </c>
      <c r="F131" s="84" t="str">
        <f>VLOOKUP(E131,VIP!$A$2:$O11636,2,0)</f>
        <v>DRBR24Y</v>
      </c>
      <c r="G131" s="98" t="str">
        <f>VLOOKUP(E131,'LISTADO ATM'!$A$2:$B$894,2,0)</f>
        <v xml:space="preserve">ATM Feria Ganadera </v>
      </c>
      <c r="H131" s="98" t="str">
        <f>VLOOKUP(E131,VIP!$A$2:$O16556,7,FALSE)</f>
        <v>Si</v>
      </c>
      <c r="I131" s="98" t="str">
        <f>VLOOKUP(E131,VIP!$A$2:$O8521,8,FALSE)</f>
        <v>Si</v>
      </c>
      <c r="J131" s="98" t="str">
        <f>VLOOKUP(E131,VIP!$A$2:$O8471,8,FALSE)</f>
        <v>Si</v>
      </c>
      <c r="K131" s="98" t="str">
        <f>VLOOKUP(E131,VIP!$A$2:$O12045,6,0)</f>
        <v>NO</v>
      </c>
      <c r="L131" s="105" t="s">
        <v>2510</v>
      </c>
      <c r="M131" s="104" t="s">
        <v>2473</v>
      </c>
      <c r="N131" s="103" t="s">
        <v>2481</v>
      </c>
      <c r="O131" s="126" t="s">
        <v>2482</v>
      </c>
      <c r="P131" s="126"/>
      <c r="Q131" s="104" t="s">
        <v>2510</v>
      </c>
    </row>
    <row r="132" spans="1:17" ht="18" x14ac:dyDescent="0.25">
      <c r="A132" s="126" t="str">
        <f>VLOOKUP(E132,'LISTADO ATM'!$A$2:$C$895,3,0)</f>
        <v>ESTE</v>
      </c>
      <c r="B132" s="110" t="s">
        <v>2607</v>
      </c>
      <c r="C132" s="102">
        <v>44229.326122685183</v>
      </c>
      <c r="D132" s="126" t="s">
        <v>2477</v>
      </c>
      <c r="E132" s="99">
        <v>114</v>
      </c>
      <c r="F132" s="84" t="str">
        <f>VLOOKUP(E132,VIP!$A$2:$O11635,2,0)</f>
        <v>DRBR114</v>
      </c>
      <c r="G132" s="98" t="str">
        <f>VLOOKUP(E132,'LISTADO ATM'!$A$2:$B$894,2,0)</f>
        <v xml:space="preserve">ATM Oficina Hato Mayor </v>
      </c>
      <c r="H132" s="98" t="str">
        <f>VLOOKUP(E132,VIP!$A$2:$O16555,7,FALSE)</f>
        <v>Si</v>
      </c>
      <c r="I132" s="98" t="str">
        <f>VLOOKUP(E132,VIP!$A$2:$O8520,8,FALSE)</f>
        <v>Si</v>
      </c>
      <c r="J132" s="98" t="str">
        <f>VLOOKUP(E132,VIP!$A$2:$O8470,8,FALSE)</f>
        <v>Si</v>
      </c>
      <c r="K132" s="98" t="str">
        <f>VLOOKUP(E132,VIP!$A$2:$O12044,6,0)</f>
        <v>NO</v>
      </c>
      <c r="L132" s="105" t="s">
        <v>2616</v>
      </c>
      <c r="M132" s="104" t="s">
        <v>2473</v>
      </c>
      <c r="N132" s="103" t="s">
        <v>2481</v>
      </c>
      <c r="O132" s="126" t="s">
        <v>2482</v>
      </c>
      <c r="P132" s="126"/>
      <c r="Q132" s="104" t="s">
        <v>2616</v>
      </c>
    </row>
    <row r="133" spans="1:17" ht="18" x14ac:dyDescent="0.25">
      <c r="A133" s="126" t="str">
        <f>VLOOKUP(E133,'LISTADO ATM'!$A$2:$C$895,3,0)</f>
        <v>ESTE</v>
      </c>
      <c r="B133" s="110" t="s">
        <v>2606</v>
      </c>
      <c r="C133" s="102">
        <v>44229.327175925922</v>
      </c>
      <c r="D133" s="126" t="s">
        <v>2477</v>
      </c>
      <c r="E133" s="99">
        <v>427</v>
      </c>
      <c r="F133" s="84" t="str">
        <f>VLOOKUP(E133,VIP!$A$2:$O11634,2,0)</f>
        <v>DRBR427</v>
      </c>
      <c r="G133" s="98" t="str">
        <f>VLOOKUP(E133,'LISTADO ATM'!$A$2:$B$894,2,0)</f>
        <v xml:space="preserve">ATM Almacenes Iberia (Hato Mayor) </v>
      </c>
      <c r="H133" s="98" t="str">
        <f>VLOOKUP(E133,VIP!$A$2:$O16554,7,FALSE)</f>
        <v>Si</v>
      </c>
      <c r="I133" s="98" t="str">
        <f>VLOOKUP(E133,VIP!$A$2:$O8519,8,FALSE)</f>
        <v>Si</v>
      </c>
      <c r="J133" s="98" t="str">
        <f>VLOOKUP(E133,VIP!$A$2:$O8469,8,FALSE)</f>
        <v>Si</v>
      </c>
      <c r="K133" s="98" t="str">
        <f>VLOOKUP(E133,VIP!$A$2:$O12043,6,0)</f>
        <v>NO</v>
      </c>
      <c r="L133" s="105" t="s">
        <v>2430</v>
      </c>
      <c r="M133" s="104" t="s">
        <v>2473</v>
      </c>
      <c r="N133" s="103" t="s">
        <v>2481</v>
      </c>
      <c r="O133" s="126" t="s">
        <v>2482</v>
      </c>
      <c r="P133" s="126"/>
      <c r="Q133" s="104" t="s">
        <v>2430</v>
      </c>
    </row>
    <row r="134" spans="1:17" ht="18" x14ac:dyDescent="0.25">
      <c r="A134" s="126" t="str">
        <f>VLOOKUP(E134,'LISTADO ATM'!$A$2:$C$895,3,0)</f>
        <v>NORTE</v>
      </c>
      <c r="B134" s="110" t="s">
        <v>2605</v>
      </c>
      <c r="C134" s="102">
        <v>44229.328958333332</v>
      </c>
      <c r="D134" s="126" t="s">
        <v>2190</v>
      </c>
      <c r="E134" s="99">
        <v>142</v>
      </c>
      <c r="F134" s="84" t="str">
        <f>VLOOKUP(E134,VIP!$A$2:$O11633,2,0)</f>
        <v>DRBR142</v>
      </c>
      <c r="G134" s="98" t="str">
        <f>VLOOKUP(E134,'LISTADO ATM'!$A$2:$B$894,2,0)</f>
        <v xml:space="preserve">ATM Centro de Caja Galerías Bonao </v>
      </c>
      <c r="H134" s="98" t="str">
        <f>VLOOKUP(E134,VIP!$A$2:$O16553,7,FALSE)</f>
        <v>Si</v>
      </c>
      <c r="I134" s="98" t="str">
        <f>VLOOKUP(E134,VIP!$A$2:$O8518,8,FALSE)</f>
        <v>Si</v>
      </c>
      <c r="J134" s="98" t="str">
        <f>VLOOKUP(E134,VIP!$A$2:$O8468,8,FALSE)</f>
        <v>Si</v>
      </c>
      <c r="K134" s="98" t="str">
        <f>VLOOKUP(E134,VIP!$A$2:$O12042,6,0)</f>
        <v>SI</v>
      </c>
      <c r="L134" s="105" t="s">
        <v>2228</v>
      </c>
      <c r="M134" s="168" t="s">
        <v>2619</v>
      </c>
      <c r="N134" s="103" t="s">
        <v>2481</v>
      </c>
      <c r="O134" s="126" t="s">
        <v>2490</v>
      </c>
      <c r="P134" s="126"/>
      <c r="Q134" s="128">
        <v>44229.434965277775</v>
      </c>
    </row>
    <row r="135" spans="1:17" ht="18" x14ac:dyDescent="0.25">
      <c r="A135" s="129" t="e">
        <f>VLOOKUP(E135,'LISTADO ATM'!$A$2:$C$895,3,0)</f>
        <v>#N/A</v>
      </c>
      <c r="B135" s="110" t="s">
        <v>2646</v>
      </c>
      <c r="C135" s="102">
        <v>44229.33525462963</v>
      </c>
      <c r="D135" s="129" t="s">
        <v>2477</v>
      </c>
      <c r="E135" s="99">
        <v>600</v>
      </c>
      <c r="F135" s="84" t="e">
        <f>VLOOKUP(E135,VIP!$A$2:$O11660,2,0)</f>
        <v>#N/A</v>
      </c>
      <c r="G135" s="98" t="e">
        <f>VLOOKUP(E135,'LISTADO ATM'!$A$2:$B$894,2,0)</f>
        <v>#N/A</v>
      </c>
      <c r="H135" s="98" t="e">
        <f>VLOOKUP(E135,VIP!$A$2:$O16580,7,FALSE)</f>
        <v>#N/A</v>
      </c>
      <c r="I135" s="98" t="e">
        <f>VLOOKUP(E135,VIP!$A$2:$O8545,8,FALSE)</f>
        <v>#N/A</v>
      </c>
      <c r="J135" s="98" t="e">
        <f>VLOOKUP(E135,VIP!$A$2:$O8495,8,FALSE)</f>
        <v>#N/A</v>
      </c>
      <c r="K135" s="98" t="e">
        <f>VLOOKUP(E135,VIP!$A$2:$O12069,6,0)</f>
        <v>#N/A</v>
      </c>
      <c r="L135" s="105" t="s">
        <v>2602</v>
      </c>
      <c r="M135" s="104" t="s">
        <v>2473</v>
      </c>
      <c r="N135" s="103" t="s">
        <v>2481</v>
      </c>
      <c r="O135" s="129" t="s">
        <v>2482</v>
      </c>
      <c r="P135" s="129"/>
      <c r="Q135" s="104" t="s">
        <v>2602</v>
      </c>
    </row>
    <row r="136" spans="1:17" ht="18" x14ac:dyDescent="0.25">
      <c r="A136" s="129" t="str">
        <f>VLOOKUP(E136,'LISTADO ATM'!$A$2:$C$895,3,0)</f>
        <v>DISTRITO NACIONAL</v>
      </c>
      <c r="B136" s="110" t="s">
        <v>2645</v>
      </c>
      <c r="C136" s="102">
        <v>44229.365810185183</v>
      </c>
      <c r="D136" s="129" t="s">
        <v>2189</v>
      </c>
      <c r="E136" s="99">
        <v>875</v>
      </c>
      <c r="F136" s="84" t="str">
        <f>VLOOKUP(E136,VIP!$A$2:$O11659,2,0)</f>
        <v>DRBR875</v>
      </c>
      <c r="G136" s="98" t="str">
        <f>VLOOKUP(E136,'LISTADO ATM'!$A$2:$B$894,2,0)</f>
        <v xml:space="preserve">ATM Texaco Aut. Duarte KM 14 1/2 (Los Alcarrizos) </v>
      </c>
      <c r="H136" s="98" t="str">
        <f>VLOOKUP(E136,VIP!$A$2:$O16579,7,FALSE)</f>
        <v>Si</v>
      </c>
      <c r="I136" s="98" t="str">
        <f>VLOOKUP(E136,VIP!$A$2:$O8544,8,FALSE)</f>
        <v>Si</v>
      </c>
      <c r="J136" s="98" t="str">
        <f>VLOOKUP(E136,VIP!$A$2:$O8494,8,FALSE)</f>
        <v>Si</v>
      </c>
      <c r="K136" s="98" t="str">
        <f>VLOOKUP(E136,VIP!$A$2:$O12068,6,0)</f>
        <v>NO</v>
      </c>
      <c r="L136" s="105" t="s">
        <v>2228</v>
      </c>
      <c r="M136" s="104" t="s">
        <v>2473</v>
      </c>
      <c r="N136" s="103" t="s">
        <v>2481</v>
      </c>
      <c r="O136" s="129" t="s">
        <v>2483</v>
      </c>
      <c r="P136" s="129"/>
      <c r="Q136" s="104" t="s">
        <v>2228</v>
      </c>
    </row>
    <row r="137" spans="1:17" ht="18" x14ac:dyDescent="0.25">
      <c r="A137" s="129" t="str">
        <f>VLOOKUP(E137,'LISTADO ATM'!$A$2:$C$895,3,0)</f>
        <v>DISTRITO NACIONAL</v>
      </c>
      <c r="B137" s="110" t="s">
        <v>2644</v>
      </c>
      <c r="C137" s="102">
        <v>44229.376747685186</v>
      </c>
      <c r="D137" s="129" t="s">
        <v>2494</v>
      </c>
      <c r="E137" s="99">
        <v>721</v>
      </c>
      <c r="F137" s="84" t="str">
        <f>VLOOKUP(E137,VIP!$A$2:$O11658,2,0)</f>
        <v>DRBR23A</v>
      </c>
      <c r="G137" s="98" t="str">
        <f>VLOOKUP(E137,'LISTADO ATM'!$A$2:$B$894,2,0)</f>
        <v xml:space="preserve">ATM Oficina Charles de Gaulle II </v>
      </c>
      <c r="H137" s="98" t="str">
        <f>VLOOKUP(E137,VIP!$A$2:$O16578,7,FALSE)</f>
        <v>Si</v>
      </c>
      <c r="I137" s="98" t="str">
        <f>VLOOKUP(E137,VIP!$A$2:$O8543,8,FALSE)</f>
        <v>Si</v>
      </c>
      <c r="J137" s="98" t="str">
        <f>VLOOKUP(E137,VIP!$A$2:$O8493,8,FALSE)</f>
        <v>Si</v>
      </c>
      <c r="K137" s="98" t="str">
        <f>VLOOKUP(E137,VIP!$A$2:$O12067,6,0)</f>
        <v>NO</v>
      </c>
      <c r="L137" s="105" t="s">
        <v>2510</v>
      </c>
      <c r="M137" s="104" t="s">
        <v>2473</v>
      </c>
      <c r="N137" s="103" t="s">
        <v>2481</v>
      </c>
      <c r="O137" s="129" t="s">
        <v>2495</v>
      </c>
      <c r="P137" s="129"/>
      <c r="Q137" s="104" t="s">
        <v>2510</v>
      </c>
    </row>
    <row r="138" spans="1:17" ht="18" x14ac:dyDescent="0.25">
      <c r="A138" s="129" t="str">
        <f>VLOOKUP(E138,'LISTADO ATM'!$A$2:$C$895,3,0)</f>
        <v>DISTRITO NACIONAL</v>
      </c>
      <c r="B138" s="110" t="s">
        <v>2643</v>
      </c>
      <c r="C138" s="102">
        <v>44229.385324074072</v>
      </c>
      <c r="D138" s="129" t="s">
        <v>2189</v>
      </c>
      <c r="E138" s="99">
        <v>585</v>
      </c>
      <c r="F138" s="84" t="str">
        <f>VLOOKUP(E138,VIP!$A$2:$O11657,2,0)</f>
        <v>DRBR083</v>
      </c>
      <c r="G138" s="98" t="str">
        <f>VLOOKUP(E138,'LISTADO ATM'!$A$2:$B$894,2,0)</f>
        <v xml:space="preserve">ATM Oficina Haina Oriental </v>
      </c>
      <c r="H138" s="98" t="str">
        <f>VLOOKUP(E138,VIP!$A$2:$O16577,7,FALSE)</f>
        <v>Si</v>
      </c>
      <c r="I138" s="98" t="str">
        <f>VLOOKUP(E138,VIP!$A$2:$O8542,8,FALSE)</f>
        <v>Si</v>
      </c>
      <c r="J138" s="98" t="str">
        <f>VLOOKUP(E138,VIP!$A$2:$O8492,8,FALSE)</f>
        <v>Si</v>
      </c>
      <c r="K138" s="98" t="str">
        <f>VLOOKUP(E138,VIP!$A$2:$O12066,6,0)</f>
        <v>NO</v>
      </c>
      <c r="L138" s="105" t="s">
        <v>2228</v>
      </c>
      <c r="M138" s="104" t="s">
        <v>2473</v>
      </c>
      <c r="N138" s="103" t="s">
        <v>2481</v>
      </c>
      <c r="O138" s="129" t="s">
        <v>2483</v>
      </c>
      <c r="P138" s="129"/>
      <c r="Q138" s="104" t="s">
        <v>2228</v>
      </c>
    </row>
    <row r="139" spans="1:17" ht="18" x14ac:dyDescent="0.25">
      <c r="A139" s="129" t="str">
        <f>VLOOKUP(E139,'LISTADO ATM'!$A$2:$C$895,3,0)</f>
        <v>DISTRITO NACIONAL</v>
      </c>
      <c r="B139" s="110" t="s">
        <v>2642</v>
      </c>
      <c r="C139" s="102">
        <v>44229.388888888891</v>
      </c>
      <c r="D139" s="129" t="s">
        <v>2189</v>
      </c>
      <c r="E139" s="99">
        <v>787</v>
      </c>
      <c r="F139" s="84" t="str">
        <f>VLOOKUP(E139,VIP!$A$2:$O11656,2,0)</f>
        <v>DRBR278</v>
      </c>
      <c r="G139" s="98" t="str">
        <f>VLOOKUP(E139,'LISTADO ATM'!$A$2:$B$894,2,0)</f>
        <v xml:space="preserve">ATM Cafetería CTB II </v>
      </c>
      <c r="H139" s="98" t="str">
        <f>VLOOKUP(E139,VIP!$A$2:$O16576,7,FALSE)</f>
        <v>Si</v>
      </c>
      <c r="I139" s="98" t="str">
        <f>VLOOKUP(E139,VIP!$A$2:$O8541,8,FALSE)</f>
        <v>Si</v>
      </c>
      <c r="J139" s="98" t="str">
        <f>VLOOKUP(E139,VIP!$A$2:$O8491,8,FALSE)</f>
        <v>Si</v>
      </c>
      <c r="K139" s="98" t="str">
        <f>VLOOKUP(E139,VIP!$A$2:$O12065,6,0)</f>
        <v>NO</v>
      </c>
      <c r="L139" s="105" t="s">
        <v>2254</v>
      </c>
      <c r="M139" s="104" t="s">
        <v>2473</v>
      </c>
      <c r="N139" s="103" t="s">
        <v>2481</v>
      </c>
      <c r="O139" s="129" t="s">
        <v>2483</v>
      </c>
      <c r="P139" s="129"/>
      <c r="Q139" s="104" t="s">
        <v>2254</v>
      </c>
    </row>
    <row r="140" spans="1:17" ht="18" x14ac:dyDescent="0.25">
      <c r="A140" s="129" t="str">
        <f>VLOOKUP(E140,'LISTADO ATM'!$A$2:$C$895,3,0)</f>
        <v>NORTE</v>
      </c>
      <c r="B140" s="110" t="s">
        <v>2641</v>
      </c>
      <c r="C140" s="102">
        <v>44229.391967592594</v>
      </c>
      <c r="D140" s="129" t="s">
        <v>2494</v>
      </c>
      <c r="E140" s="99">
        <v>501</v>
      </c>
      <c r="F140" s="84" t="str">
        <f>VLOOKUP(E140,VIP!$A$2:$O11655,2,0)</f>
        <v>DRBR501</v>
      </c>
      <c r="G140" s="98" t="str">
        <f>VLOOKUP(E140,'LISTADO ATM'!$A$2:$B$894,2,0)</f>
        <v xml:space="preserve">ATM UNP La Canela </v>
      </c>
      <c r="H140" s="98" t="str">
        <f>VLOOKUP(E140,VIP!$A$2:$O16575,7,FALSE)</f>
        <v>Si</v>
      </c>
      <c r="I140" s="98" t="str">
        <f>VLOOKUP(E140,VIP!$A$2:$O8540,8,FALSE)</f>
        <v>Si</v>
      </c>
      <c r="J140" s="98" t="str">
        <f>VLOOKUP(E140,VIP!$A$2:$O8490,8,FALSE)</f>
        <v>Si</v>
      </c>
      <c r="K140" s="98" t="str">
        <f>VLOOKUP(E140,VIP!$A$2:$O12064,6,0)</f>
        <v>NO</v>
      </c>
      <c r="L140" s="105" t="s">
        <v>2602</v>
      </c>
      <c r="M140" s="104" t="s">
        <v>2473</v>
      </c>
      <c r="N140" s="103" t="s">
        <v>2481</v>
      </c>
      <c r="O140" s="129" t="s">
        <v>2495</v>
      </c>
      <c r="P140" s="129"/>
      <c r="Q140" s="104" t="s">
        <v>2602</v>
      </c>
    </row>
    <row r="141" spans="1:17" ht="18" x14ac:dyDescent="0.25">
      <c r="A141" s="129" t="str">
        <f>VLOOKUP(E141,'LISTADO ATM'!$A$2:$C$895,3,0)</f>
        <v>SUR</v>
      </c>
      <c r="B141" s="110" t="s">
        <v>2640</v>
      </c>
      <c r="C141" s="102">
        <v>44229.393171296295</v>
      </c>
      <c r="D141" s="129" t="s">
        <v>2189</v>
      </c>
      <c r="E141" s="99">
        <v>455</v>
      </c>
      <c r="F141" s="84" t="str">
        <f>VLOOKUP(E141,VIP!$A$2:$O11654,2,0)</f>
        <v>DRBR455</v>
      </c>
      <c r="G141" s="98" t="str">
        <f>VLOOKUP(E141,'LISTADO ATM'!$A$2:$B$894,2,0)</f>
        <v xml:space="preserve">ATM Oficina Baní II </v>
      </c>
      <c r="H141" s="98" t="str">
        <f>VLOOKUP(E141,VIP!$A$2:$O16574,7,FALSE)</f>
        <v>Si</v>
      </c>
      <c r="I141" s="98" t="str">
        <f>VLOOKUP(E141,VIP!$A$2:$O8539,8,FALSE)</f>
        <v>Si</v>
      </c>
      <c r="J141" s="98" t="str">
        <f>VLOOKUP(E141,VIP!$A$2:$O8489,8,FALSE)</f>
        <v>Si</v>
      </c>
      <c r="K141" s="98" t="str">
        <f>VLOOKUP(E141,VIP!$A$2:$O12063,6,0)</f>
        <v>NO</v>
      </c>
      <c r="L141" s="105" t="s">
        <v>2254</v>
      </c>
      <c r="M141" s="104" t="s">
        <v>2473</v>
      </c>
      <c r="N141" s="103" t="s">
        <v>2481</v>
      </c>
      <c r="O141" s="129" t="s">
        <v>2483</v>
      </c>
      <c r="P141" s="129"/>
      <c r="Q141" s="104" t="s">
        <v>2254</v>
      </c>
    </row>
    <row r="142" spans="1:17" ht="18" x14ac:dyDescent="0.25">
      <c r="A142" s="129" t="str">
        <f>VLOOKUP(E142,'LISTADO ATM'!$A$2:$C$895,3,0)</f>
        <v>ESTE</v>
      </c>
      <c r="B142" s="110" t="s">
        <v>2639</v>
      </c>
      <c r="C142" s="102">
        <v>44229.393564814818</v>
      </c>
      <c r="D142" s="129" t="s">
        <v>2477</v>
      </c>
      <c r="E142" s="99">
        <v>612</v>
      </c>
      <c r="F142" s="84" t="str">
        <f>VLOOKUP(E142,VIP!$A$2:$O11653,2,0)</f>
        <v>DRBR220</v>
      </c>
      <c r="G142" s="98" t="str">
        <f>VLOOKUP(E142,'LISTADO ATM'!$A$2:$B$894,2,0)</f>
        <v xml:space="preserve">ATM Plaza Orense (La Romana) </v>
      </c>
      <c r="H142" s="98" t="str">
        <f>VLOOKUP(E142,VIP!$A$2:$O16573,7,FALSE)</f>
        <v>Si</v>
      </c>
      <c r="I142" s="98" t="str">
        <f>VLOOKUP(E142,VIP!$A$2:$O8538,8,FALSE)</f>
        <v>Si</v>
      </c>
      <c r="J142" s="98" t="str">
        <f>VLOOKUP(E142,VIP!$A$2:$O8488,8,FALSE)</f>
        <v>Si</v>
      </c>
      <c r="K142" s="98" t="str">
        <f>VLOOKUP(E142,VIP!$A$2:$O12062,6,0)</f>
        <v>NO</v>
      </c>
      <c r="L142" s="105" t="s">
        <v>2430</v>
      </c>
      <c r="M142" s="104" t="s">
        <v>2473</v>
      </c>
      <c r="N142" s="103" t="s">
        <v>2481</v>
      </c>
      <c r="O142" s="129" t="s">
        <v>2482</v>
      </c>
      <c r="P142" s="129"/>
      <c r="Q142" s="104" t="s">
        <v>2430</v>
      </c>
    </row>
    <row r="143" spans="1:17" ht="18" x14ac:dyDescent="0.25">
      <c r="A143" s="129" t="str">
        <f>VLOOKUP(E143,'LISTADO ATM'!$A$2:$C$895,3,0)</f>
        <v>ESTE</v>
      </c>
      <c r="B143" s="110" t="s">
        <v>2638</v>
      </c>
      <c r="C143" s="102">
        <v>44229.394837962966</v>
      </c>
      <c r="D143" s="129" t="s">
        <v>2494</v>
      </c>
      <c r="E143" s="99">
        <v>776</v>
      </c>
      <c r="F143" s="84" t="str">
        <f>VLOOKUP(E143,VIP!$A$2:$O11652,2,0)</f>
        <v>DRBR03D</v>
      </c>
      <c r="G143" s="98" t="str">
        <f>VLOOKUP(E143,'LISTADO ATM'!$A$2:$B$894,2,0)</f>
        <v xml:space="preserve">ATM Oficina Monte Plata </v>
      </c>
      <c r="H143" s="98" t="str">
        <f>VLOOKUP(E143,VIP!$A$2:$O16572,7,FALSE)</f>
        <v>Si</v>
      </c>
      <c r="I143" s="98" t="str">
        <f>VLOOKUP(E143,VIP!$A$2:$O8537,8,FALSE)</f>
        <v>Si</v>
      </c>
      <c r="J143" s="98" t="str">
        <f>VLOOKUP(E143,VIP!$A$2:$O8487,8,FALSE)</f>
        <v>Si</v>
      </c>
      <c r="K143" s="98" t="str">
        <f>VLOOKUP(E143,VIP!$A$2:$O12061,6,0)</f>
        <v>SI</v>
      </c>
      <c r="L143" s="105" t="s">
        <v>2430</v>
      </c>
      <c r="M143" s="104" t="s">
        <v>2473</v>
      </c>
      <c r="N143" s="103" t="s">
        <v>2481</v>
      </c>
      <c r="O143" s="129" t="s">
        <v>2495</v>
      </c>
      <c r="P143" s="129"/>
      <c r="Q143" s="104" t="s">
        <v>2430</v>
      </c>
    </row>
    <row r="144" spans="1:17" ht="18" x14ac:dyDescent="0.25">
      <c r="A144" s="129" t="str">
        <f>VLOOKUP(E144,'LISTADO ATM'!$A$2:$C$895,3,0)</f>
        <v>ESTE</v>
      </c>
      <c r="B144" s="110" t="s">
        <v>2637</v>
      </c>
      <c r="C144" s="102">
        <v>44229.396782407406</v>
      </c>
      <c r="D144" s="129" t="s">
        <v>2477</v>
      </c>
      <c r="E144" s="99">
        <v>609</v>
      </c>
      <c r="F144" s="84" t="str">
        <f>VLOOKUP(E144,VIP!$A$2:$O11651,2,0)</f>
        <v>DRBR120</v>
      </c>
      <c r="G144" s="98" t="str">
        <f>VLOOKUP(E144,'LISTADO ATM'!$A$2:$B$894,2,0)</f>
        <v xml:space="preserve">ATM S/M Jumbo (San Pedro) </v>
      </c>
      <c r="H144" s="98" t="str">
        <f>VLOOKUP(E144,VIP!$A$2:$O16571,7,FALSE)</f>
        <v>Si</v>
      </c>
      <c r="I144" s="98" t="str">
        <f>VLOOKUP(E144,VIP!$A$2:$O8536,8,FALSE)</f>
        <v>Si</v>
      </c>
      <c r="J144" s="98" t="str">
        <f>VLOOKUP(E144,VIP!$A$2:$O8486,8,FALSE)</f>
        <v>Si</v>
      </c>
      <c r="K144" s="98" t="str">
        <f>VLOOKUP(E144,VIP!$A$2:$O12060,6,0)</f>
        <v>NO</v>
      </c>
      <c r="L144" s="105" t="s">
        <v>2430</v>
      </c>
      <c r="M144" s="104" t="s">
        <v>2473</v>
      </c>
      <c r="N144" s="103" t="s">
        <v>2481</v>
      </c>
      <c r="O144" s="129" t="s">
        <v>2482</v>
      </c>
      <c r="P144" s="129"/>
      <c r="Q144" s="104" t="s">
        <v>2430</v>
      </c>
    </row>
    <row r="145" spans="1:17" ht="18" x14ac:dyDescent="0.25">
      <c r="A145" s="129" t="str">
        <f>VLOOKUP(E145,'LISTADO ATM'!$A$2:$C$895,3,0)</f>
        <v>SUR</v>
      </c>
      <c r="B145" s="110" t="s">
        <v>2636</v>
      </c>
      <c r="C145" s="102">
        <v>44229.39912037037</v>
      </c>
      <c r="D145" s="129" t="s">
        <v>2477</v>
      </c>
      <c r="E145" s="99">
        <v>403</v>
      </c>
      <c r="F145" s="84" t="str">
        <f>VLOOKUP(E145,VIP!$A$2:$O11650,2,0)</f>
        <v>DRBR403</v>
      </c>
      <c r="G145" s="98" t="str">
        <f>VLOOKUP(E145,'LISTADO ATM'!$A$2:$B$894,2,0)</f>
        <v xml:space="preserve">ATM Oficina Vicente Noble </v>
      </c>
      <c r="H145" s="98" t="str">
        <f>VLOOKUP(E145,VIP!$A$2:$O16570,7,FALSE)</f>
        <v>Si</v>
      </c>
      <c r="I145" s="98" t="str">
        <f>VLOOKUP(E145,VIP!$A$2:$O8535,8,FALSE)</f>
        <v>Si</v>
      </c>
      <c r="J145" s="98" t="str">
        <f>VLOOKUP(E145,VIP!$A$2:$O8485,8,FALSE)</f>
        <v>Si</v>
      </c>
      <c r="K145" s="98" t="str">
        <f>VLOOKUP(E145,VIP!$A$2:$O12059,6,0)</f>
        <v>NO</v>
      </c>
      <c r="L145" s="105" t="s">
        <v>2430</v>
      </c>
      <c r="M145" s="104" t="s">
        <v>2473</v>
      </c>
      <c r="N145" s="103" t="s">
        <v>2481</v>
      </c>
      <c r="O145" s="129" t="s">
        <v>2482</v>
      </c>
      <c r="P145" s="129"/>
      <c r="Q145" s="104" t="s">
        <v>2430</v>
      </c>
    </row>
    <row r="146" spans="1:17" ht="18" x14ac:dyDescent="0.25">
      <c r="A146" s="129" t="str">
        <f>VLOOKUP(E146,'LISTADO ATM'!$A$2:$C$895,3,0)</f>
        <v>DISTRITO NACIONAL</v>
      </c>
      <c r="B146" s="110" t="s">
        <v>2635</v>
      </c>
      <c r="C146" s="102">
        <v>44229.400902777779</v>
      </c>
      <c r="D146" s="129" t="s">
        <v>2189</v>
      </c>
      <c r="E146" s="99">
        <v>281</v>
      </c>
      <c r="F146" s="84" t="str">
        <f>VLOOKUP(E146,VIP!$A$2:$O11649,2,0)</f>
        <v>DRBR737</v>
      </c>
      <c r="G146" s="98" t="str">
        <f>VLOOKUP(E146,'LISTADO ATM'!$A$2:$B$894,2,0)</f>
        <v xml:space="preserve">ATM S/M Pola Independencia </v>
      </c>
      <c r="H146" s="98" t="str">
        <f>VLOOKUP(E146,VIP!$A$2:$O16569,7,FALSE)</f>
        <v>Si</v>
      </c>
      <c r="I146" s="98" t="str">
        <f>VLOOKUP(E146,VIP!$A$2:$O8534,8,FALSE)</f>
        <v>Si</v>
      </c>
      <c r="J146" s="98" t="str">
        <f>VLOOKUP(E146,VIP!$A$2:$O8484,8,FALSE)</f>
        <v>Si</v>
      </c>
      <c r="K146" s="98" t="str">
        <f>VLOOKUP(E146,VIP!$A$2:$O12058,6,0)</f>
        <v>NO</v>
      </c>
      <c r="L146" s="105" t="s">
        <v>2463</v>
      </c>
      <c r="M146" s="104" t="s">
        <v>2473</v>
      </c>
      <c r="N146" s="103" t="s">
        <v>2481</v>
      </c>
      <c r="O146" s="129" t="s">
        <v>2483</v>
      </c>
      <c r="P146" s="129"/>
      <c r="Q146" s="104" t="s">
        <v>2463</v>
      </c>
    </row>
    <row r="147" spans="1:17" ht="18" x14ac:dyDescent="0.25">
      <c r="A147" s="129" t="str">
        <f>VLOOKUP(E147,'LISTADO ATM'!$A$2:$C$895,3,0)</f>
        <v>DISTRITO NACIONAL</v>
      </c>
      <c r="B147" s="110" t="s">
        <v>2634</v>
      </c>
      <c r="C147" s="102">
        <v>44229.404247685183</v>
      </c>
      <c r="D147" s="129" t="s">
        <v>2477</v>
      </c>
      <c r="E147" s="99">
        <v>568</v>
      </c>
      <c r="F147" s="84" t="str">
        <f>VLOOKUP(E147,VIP!$A$2:$O11648,2,0)</f>
        <v>DRBR01F</v>
      </c>
      <c r="G147" s="98" t="str">
        <f>VLOOKUP(E147,'LISTADO ATM'!$A$2:$B$894,2,0)</f>
        <v xml:space="preserve">ATM Ministerio de Educación </v>
      </c>
      <c r="H147" s="98" t="str">
        <f>VLOOKUP(E147,VIP!$A$2:$O16568,7,FALSE)</f>
        <v>Si</v>
      </c>
      <c r="I147" s="98" t="str">
        <f>VLOOKUP(E147,VIP!$A$2:$O8533,8,FALSE)</f>
        <v>Si</v>
      </c>
      <c r="J147" s="98" t="str">
        <f>VLOOKUP(E147,VIP!$A$2:$O8483,8,FALSE)</f>
        <v>Si</v>
      </c>
      <c r="K147" s="98" t="str">
        <f>VLOOKUP(E147,VIP!$A$2:$O12057,6,0)</f>
        <v>NO</v>
      </c>
      <c r="L147" s="105" t="s">
        <v>2602</v>
      </c>
      <c r="M147" s="104" t="s">
        <v>2473</v>
      </c>
      <c r="N147" s="103" t="s">
        <v>2481</v>
      </c>
      <c r="O147" s="129" t="s">
        <v>2482</v>
      </c>
      <c r="P147" s="129"/>
      <c r="Q147" s="104" t="s">
        <v>2602</v>
      </c>
    </row>
    <row r="148" spans="1:17" ht="18" x14ac:dyDescent="0.25">
      <c r="A148" s="129" t="str">
        <f>VLOOKUP(E148,'LISTADO ATM'!$A$2:$C$895,3,0)</f>
        <v>DISTRITO NACIONAL</v>
      </c>
      <c r="B148" s="110" t="s">
        <v>2633</v>
      </c>
      <c r="C148" s="102">
        <v>44229.404513888891</v>
      </c>
      <c r="D148" s="129" t="s">
        <v>2189</v>
      </c>
      <c r="E148" s="99">
        <v>244</v>
      </c>
      <c r="F148" s="84" t="str">
        <f>VLOOKUP(E148,VIP!$A$2:$O11647,2,0)</f>
        <v>DRBR244</v>
      </c>
      <c r="G148" s="98" t="str">
        <f>VLOOKUP(E148,'LISTADO ATM'!$A$2:$B$894,2,0)</f>
        <v xml:space="preserve">ATM Ministerio de Hacienda (antiguo Finanzas) </v>
      </c>
      <c r="H148" s="98" t="str">
        <f>VLOOKUP(E148,VIP!$A$2:$O16567,7,FALSE)</f>
        <v>Si</v>
      </c>
      <c r="I148" s="98" t="str">
        <f>VLOOKUP(E148,VIP!$A$2:$O8532,8,FALSE)</f>
        <v>Si</v>
      </c>
      <c r="J148" s="98" t="str">
        <f>VLOOKUP(E148,VIP!$A$2:$O8482,8,FALSE)</f>
        <v>Si</v>
      </c>
      <c r="K148" s="98" t="str">
        <f>VLOOKUP(E148,VIP!$A$2:$O12056,6,0)</f>
        <v>NO</v>
      </c>
      <c r="L148" s="105" t="s">
        <v>2228</v>
      </c>
      <c r="M148" s="104" t="s">
        <v>2473</v>
      </c>
      <c r="N148" s="103" t="s">
        <v>2481</v>
      </c>
      <c r="O148" s="129" t="s">
        <v>2483</v>
      </c>
      <c r="P148" s="129"/>
      <c r="Q148" s="104" t="s">
        <v>2228</v>
      </c>
    </row>
    <row r="149" spans="1:17" ht="18" x14ac:dyDescent="0.25">
      <c r="A149" s="129" t="str">
        <f>VLOOKUP(E149,'LISTADO ATM'!$A$2:$C$895,3,0)</f>
        <v>NORTE</v>
      </c>
      <c r="B149" s="110" t="s">
        <v>2632</v>
      </c>
      <c r="C149" s="102">
        <v>44229.412152777775</v>
      </c>
      <c r="D149" s="129" t="s">
        <v>2498</v>
      </c>
      <c r="E149" s="99">
        <v>990</v>
      </c>
      <c r="F149" s="84" t="str">
        <f>VLOOKUP(E149,VIP!$A$2:$O11646,2,0)</f>
        <v>DRBR742</v>
      </c>
      <c r="G149" s="98" t="str">
        <f>VLOOKUP(E149,'LISTADO ATM'!$A$2:$B$894,2,0)</f>
        <v xml:space="preserve">ATM Autoservicio Bonao II </v>
      </c>
      <c r="H149" s="98" t="str">
        <f>VLOOKUP(E149,VIP!$A$2:$O16566,7,FALSE)</f>
        <v>Si</v>
      </c>
      <c r="I149" s="98" t="str">
        <f>VLOOKUP(E149,VIP!$A$2:$O8531,8,FALSE)</f>
        <v>Si</v>
      </c>
      <c r="J149" s="98" t="str">
        <f>VLOOKUP(E149,VIP!$A$2:$O8481,8,FALSE)</f>
        <v>Si</v>
      </c>
      <c r="K149" s="98" t="str">
        <f>VLOOKUP(E149,VIP!$A$2:$O12055,6,0)</f>
        <v>NO</v>
      </c>
      <c r="L149" s="105" t="s">
        <v>2430</v>
      </c>
      <c r="M149" s="104" t="s">
        <v>2473</v>
      </c>
      <c r="N149" s="103" t="s">
        <v>2481</v>
      </c>
      <c r="O149" s="129" t="s">
        <v>2499</v>
      </c>
      <c r="P149" s="129"/>
      <c r="Q149" s="104" t="s">
        <v>2430</v>
      </c>
    </row>
    <row r="150" spans="1:17" ht="18" x14ac:dyDescent="0.25">
      <c r="A150" s="129" t="str">
        <f>VLOOKUP(E150,'LISTADO ATM'!$A$2:$C$895,3,0)</f>
        <v>NORTE</v>
      </c>
      <c r="B150" s="110" t="s">
        <v>2655</v>
      </c>
      <c r="C150" s="102">
        <v>44229.412974537037</v>
      </c>
      <c r="D150" s="129" t="s">
        <v>2494</v>
      </c>
      <c r="E150" s="99">
        <v>716</v>
      </c>
      <c r="F150" s="84" t="str">
        <f>VLOOKUP(E150,VIP!$A$2:$O11652,2,0)</f>
        <v>DRBR340</v>
      </c>
      <c r="G150" s="98" t="str">
        <f>VLOOKUP(E150,'LISTADO ATM'!$A$2:$B$894,2,0)</f>
        <v xml:space="preserve">ATM Oficina Zona Franca (Santiago) </v>
      </c>
      <c r="H150" s="98" t="str">
        <f>VLOOKUP(E150,VIP!$A$2:$O16572,7,FALSE)</f>
        <v>Si</v>
      </c>
      <c r="I150" s="98" t="str">
        <f>VLOOKUP(E150,VIP!$A$2:$O8537,8,FALSE)</f>
        <v>Si</v>
      </c>
      <c r="J150" s="98" t="str">
        <f>VLOOKUP(E150,VIP!$A$2:$O8487,8,FALSE)</f>
        <v>Si</v>
      </c>
      <c r="K150" s="98" t="str">
        <f>VLOOKUP(E150,VIP!$A$2:$O12061,6,0)</f>
        <v>SI</v>
      </c>
      <c r="L150" s="105" t="s">
        <v>2651</v>
      </c>
      <c r="M150" s="168" t="s">
        <v>2619</v>
      </c>
      <c r="N150" s="103" t="s">
        <v>2618</v>
      </c>
      <c r="O150" s="129" t="s">
        <v>2656</v>
      </c>
      <c r="P150" s="129" t="s">
        <v>2657</v>
      </c>
      <c r="Q150" s="104" t="s">
        <v>2651</v>
      </c>
    </row>
    <row r="151" spans="1:17" ht="18" x14ac:dyDescent="0.25">
      <c r="A151" s="129" t="str">
        <f>VLOOKUP(E151,'LISTADO ATM'!$A$2:$C$895,3,0)</f>
        <v>DISTRITO NACIONAL</v>
      </c>
      <c r="B151" s="110" t="s">
        <v>2631</v>
      </c>
      <c r="C151" s="102">
        <v>44229.413599537038</v>
      </c>
      <c r="D151" s="129" t="s">
        <v>2477</v>
      </c>
      <c r="E151" s="99">
        <v>684</v>
      </c>
      <c r="F151" s="84" t="str">
        <f>VLOOKUP(E151,VIP!$A$2:$O11645,2,0)</f>
        <v>DRBR684</v>
      </c>
      <c r="G151" s="98" t="str">
        <f>VLOOKUP(E151,'LISTADO ATM'!$A$2:$B$894,2,0)</f>
        <v>ATM Estación Texaco Prolongación 27 Febrero</v>
      </c>
      <c r="H151" s="98" t="str">
        <f>VLOOKUP(E151,VIP!$A$2:$O16565,7,FALSE)</f>
        <v>NO</v>
      </c>
      <c r="I151" s="98" t="str">
        <f>VLOOKUP(E151,VIP!$A$2:$O8530,8,FALSE)</f>
        <v>NO</v>
      </c>
      <c r="J151" s="98" t="str">
        <f>VLOOKUP(E151,VIP!$A$2:$O8480,8,FALSE)</f>
        <v>NO</v>
      </c>
      <c r="K151" s="98" t="str">
        <f>VLOOKUP(E151,VIP!$A$2:$O12054,6,0)</f>
        <v>NO</v>
      </c>
      <c r="L151" s="105" t="s">
        <v>2430</v>
      </c>
      <c r="M151" s="104" t="s">
        <v>2473</v>
      </c>
      <c r="N151" s="103" t="s">
        <v>2481</v>
      </c>
      <c r="O151" s="129" t="s">
        <v>2482</v>
      </c>
      <c r="P151" s="129"/>
      <c r="Q151" s="104" t="s">
        <v>2430</v>
      </c>
    </row>
    <row r="152" spans="1:17" ht="18" x14ac:dyDescent="0.25">
      <c r="A152" s="129" t="str">
        <f>VLOOKUP(E152,'LISTADO ATM'!$A$2:$C$895,3,0)</f>
        <v>SUR</v>
      </c>
      <c r="B152" s="110" t="s">
        <v>2654</v>
      </c>
      <c r="C152" s="102">
        <v>44229.414293981485</v>
      </c>
      <c r="D152" s="129" t="s">
        <v>2494</v>
      </c>
      <c r="E152" s="99">
        <v>576</v>
      </c>
      <c r="F152" s="84" t="str">
        <f>VLOOKUP(E152,VIP!$A$2:$O11651,2,0)</f>
        <v>DRBR576</v>
      </c>
      <c r="G152" s="98" t="str">
        <f>VLOOKUP(E152,'LISTADO ATM'!$A$2:$B$894,2,0)</f>
        <v>ATM Nizao</v>
      </c>
      <c r="H152" s="98">
        <f>VLOOKUP(E152,VIP!$A$2:$O16571,7,FALSE)</f>
        <v>0</v>
      </c>
      <c r="I152" s="98">
        <f>VLOOKUP(E152,VIP!$A$2:$O8536,8,FALSE)</f>
        <v>0</v>
      </c>
      <c r="J152" s="98">
        <f>VLOOKUP(E152,VIP!$A$2:$O8486,8,FALSE)</f>
        <v>0</v>
      </c>
      <c r="K152" s="98">
        <f>VLOOKUP(E152,VIP!$A$2:$O12060,6,0)</f>
        <v>0</v>
      </c>
      <c r="L152" s="105" t="s">
        <v>2652</v>
      </c>
      <c r="M152" s="168" t="s">
        <v>2619</v>
      </c>
      <c r="N152" s="103" t="s">
        <v>2618</v>
      </c>
      <c r="O152" s="129" t="s">
        <v>2656</v>
      </c>
      <c r="P152" s="129" t="s">
        <v>2658</v>
      </c>
      <c r="Q152" s="104" t="s">
        <v>2652</v>
      </c>
    </row>
    <row r="153" spans="1:17" ht="18" x14ac:dyDescent="0.25">
      <c r="A153" s="129" t="str">
        <f>VLOOKUP(E153,'LISTADO ATM'!$A$2:$C$895,3,0)</f>
        <v>NORTE</v>
      </c>
      <c r="B153" s="110" t="s">
        <v>2630</v>
      </c>
      <c r="C153" s="102">
        <v>44229.415381944447</v>
      </c>
      <c r="D153" s="129" t="s">
        <v>2498</v>
      </c>
      <c r="E153" s="99">
        <v>604</v>
      </c>
      <c r="F153" s="84" t="str">
        <f>VLOOKUP(E153,VIP!$A$2:$O11644,2,0)</f>
        <v>DRBR401</v>
      </c>
      <c r="G153" s="98" t="str">
        <f>VLOOKUP(E153,'LISTADO ATM'!$A$2:$B$894,2,0)</f>
        <v xml:space="preserve">ATM Oficina Estancia Nueva (Moca) </v>
      </c>
      <c r="H153" s="98" t="str">
        <f>VLOOKUP(E153,VIP!$A$2:$O16564,7,FALSE)</f>
        <v>Si</v>
      </c>
      <c r="I153" s="98" t="str">
        <f>VLOOKUP(E153,VIP!$A$2:$O8529,8,FALSE)</f>
        <v>Si</v>
      </c>
      <c r="J153" s="98" t="str">
        <f>VLOOKUP(E153,VIP!$A$2:$O8479,8,FALSE)</f>
        <v>Si</v>
      </c>
      <c r="K153" s="98" t="str">
        <f>VLOOKUP(E153,VIP!$A$2:$O12053,6,0)</f>
        <v>NO</v>
      </c>
      <c r="L153" s="105" t="s">
        <v>2602</v>
      </c>
      <c r="M153" s="104" t="s">
        <v>2473</v>
      </c>
      <c r="N153" s="103" t="s">
        <v>2481</v>
      </c>
      <c r="O153" s="129" t="s">
        <v>2499</v>
      </c>
      <c r="P153" s="129"/>
      <c r="Q153" s="104" t="s">
        <v>2602</v>
      </c>
    </row>
    <row r="154" spans="1:17" ht="18" x14ac:dyDescent="0.25">
      <c r="A154" s="129" t="str">
        <f>VLOOKUP(E154,'LISTADO ATM'!$A$2:$C$895,3,0)</f>
        <v>NORTE</v>
      </c>
      <c r="B154" s="110" t="s">
        <v>2653</v>
      </c>
      <c r="C154" s="102">
        <v>44229.415393518517</v>
      </c>
      <c r="D154" s="129" t="s">
        <v>2494</v>
      </c>
      <c r="E154" s="99">
        <v>397</v>
      </c>
      <c r="F154" s="84" t="str">
        <f>VLOOKUP(E154,VIP!$A$2:$O11650,2,0)</f>
        <v>DRBR397</v>
      </c>
      <c r="G154" s="98" t="str">
        <f>VLOOKUP(E154,'LISTADO ATM'!$A$2:$B$894,2,0)</f>
        <v xml:space="preserve">ATM Autobanco San Francisco de Macoris </v>
      </c>
      <c r="H154" s="98" t="str">
        <f>VLOOKUP(E154,VIP!$A$2:$O16570,7,FALSE)</f>
        <v>Si</v>
      </c>
      <c r="I154" s="98" t="str">
        <f>VLOOKUP(E154,VIP!$A$2:$O8535,8,FALSE)</f>
        <v>Si</v>
      </c>
      <c r="J154" s="98" t="str">
        <f>VLOOKUP(E154,VIP!$A$2:$O8485,8,FALSE)</f>
        <v>Si</v>
      </c>
      <c r="K154" s="98" t="str">
        <f>VLOOKUP(E154,VIP!$A$2:$O12059,6,0)</f>
        <v>NO</v>
      </c>
      <c r="L154" s="105" t="s">
        <v>2651</v>
      </c>
      <c r="M154" s="168" t="s">
        <v>2619</v>
      </c>
      <c r="N154" s="103" t="s">
        <v>2618</v>
      </c>
      <c r="O154" s="129" t="s">
        <v>2656</v>
      </c>
      <c r="P154" s="129" t="s">
        <v>2657</v>
      </c>
      <c r="Q154" s="104" t="s">
        <v>2651</v>
      </c>
    </row>
    <row r="155" spans="1:17" ht="18" x14ac:dyDescent="0.25">
      <c r="A155" s="129" t="str">
        <f>VLOOKUP(E155,'LISTADO ATM'!$A$2:$C$895,3,0)</f>
        <v>DISTRITO NACIONAL</v>
      </c>
      <c r="B155" s="110" t="s">
        <v>2629</v>
      </c>
      <c r="C155" s="102">
        <v>44229.417233796295</v>
      </c>
      <c r="D155" s="129" t="s">
        <v>2477</v>
      </c>
      <c r="E155" s="99">
        <v>31</v>
      </c>
      <c r="F155" s="84" t="str">
        <f>VLOOKUP(E155,VIP!$A$2:$O11643,2,0)</f>
        <v>DRBR031</v>
      </c>
      <c r="G155" s="98" t="str">
        <f>VLOOKUP(E155,'LISTADO ATM'!$A$2:$B$894,2,0)</f>
        <v xml:space="preserve">ATM Oficina San Martín I </v>
      </c>
      <c r="H155" s="98" t="str">
        <f>VLOOKUP(E155,VIP!$A$2:$O16563,7,FALSE)</f>
        <v>Si</v>
      </c>
      <c r="I155" s="98" t="str">
        <f>VLOOKUP(E155,VIP!$A$2:$O8528,8,FALSE)</f>
        <v>Si</v>
      </c>
      <c r="J155" s="98" t="str">
        <f>VLOOKUP(E155,VIP!$A$2:$O8478,8,FALSE)</f>
        <v>Si</v>
      </c>
      <c r="K155" s="98" t="str">
        <f>VLOOKUP(E155,VIP!$A$2:$O12052,6,0)</f>
        <v>NO</v>
      </c>
      <c r="L155" s="105" t="s">
        <v>2430</v>
      </c>
      <c r="M155" s="104" t="s">
        <v>2473</v>
      </c>
      <c r="N155" s="103" t="s">
        <v>2481</v>
      </c>
      <c r="O155" s="129" t="s">
        <v>2482</v>
      </c>
      <c r="P155" s="129"/>
      <c r="Q155" s="104" t="s">
        <v>2430</v>
      </c>
    </row>
    <row r="156" spans="1:17" ht="18" x14ac:dyDescent="0.25">
      <c r="A156" s="129" t="str">
        <f>VLOOKUP(E156,'LISTADO ATM'!$A$2:$C$895,3,0)</f>
        <v>NORTE</v>
      </c>
      <c r="B156" s="110" t="s">
        <v>2628</v>
      </c>
      <c r="C156" s="102">
        <v>44229.420231481483</v>
      </c>
      <c r="D156" s="129" t="s">
        <v>2494</v>
      </c>
      <c r="E156" s="99">
        <v>809</v>
      </c>
      <c r="F156" s="84" t="str">
        <f>VLOOKUP(E156,VIP!$A$2:$O11642,2,0)</f>
        <v>DRBR809</v>
      </c>
      <c r="G156" s="98" t="str">
        <f>VLOOKUP(E156,'LISTADO ATM'!$A$2:$B$894,2,0)</f>
        <v>ATM Yoma (Cotuí)</v>
      </c>
      <c r="H156" s="98" t="str">
        <f>VLOOKUP(E156,VIP!$A$2:$O16562,7,FALSE)</f>
        <v>Si</v>
      </c>
      <c r="I156" s="98" t="str">
        <f>VLOOKUP(E156,VIP!$A$2:$O8527,8,FALSE)</f>
        <v>Si</v>
      </c>
      <c r="J156" s="98" t="str">
        <f>VLOOKUP(E156,VIP!$A$2:$O8477,8,FALSE)</f>
        <v>Si</v>
      </c>
      <c r="K156" s="98" t="str">
        <f>VLOOKUP(E156,VIP!$A$2:$O12051,6,0)</f>
        <v>NO</v>
      </c>
      <c r="L156" s="105" t="s">
        <v>2430</v>
      </c>
      <c r="M156" s="104" t="s">
        <v>2473</v>
      </c>
      <c r="N156" s="103" t="s">
        <v>2481</v>
      </c>
      <c r="O156" s="129" t="s">
        <v>2495</v>
      </c>
      <c r="P156" s="129"/>
      <c r="Q156" s="104" t="s">
        <v>2430</v>
      </c>
    </row>
    <row r="157" spans="1:17" ht="18" x14ac:dyDescent="0.25">
      <c r="A157" s="129" t="str">
        <f>VLOOKUP(E157,'LISTADO ATM'!$A$2:$C$895,3,0)</f>
        <v>DISTRITO NACIONAL</v>
      </c>
      <c r="B157" s="110" t="s">
        <v>2627</v>
      </c>
      <c r="C157" s="102">
        <v>44229.424247685187</v>
      </c>
      <c r="D157" s="129" t="s">
        <v>2477</v>
      </c>
      <c r="E157" s="99">
        <v>437</v>
      </c>
      <c r="F157" s="84" t="str">
        <f>VLOOKUP(E157,VIP!$A$2:$O11641,2,0)</f>
        <v>DRBR437</v>
      </c>
      <c r="G157" s="98" t="str">
        <f>VLOOKUP(E157,'LISTADO ATM'!$A$2:$B$894,2,0)</f>
        <v xml:space="preserve">ATM Autobanco Torre III </v>
      </c>
      <c r="H157" s="98" t="str">
        <f>VLOOKUP(E157,VIP!$A$2:$O16561,7,FALSE)</f>
        <v>Si</v>
      </c>
      <c r="I157" s="98" t="str">
        <f>VLOOKUP(E157,VIP!$A$2:$O8526,8,FALSE)</f>
        <v>Si</v>
      </c>
      <c r="J157" s="98" t="str">
        <f>VLOOKUP(E157,VIP!$A$2:$O8476,8,FALSE)</f>
        <v>Si</v>
      </c>
      <c r="K157" s="98" t="str">
        <f>VLOOKUP(E157,VIP!$A$2:$O12050,6,0)</f>
        <v>SI</v>
      </c>
      <c r="L157" s="105" t="s">
        <v>2602</v>
      </c>
      <c r="M157" s="104" t="s">
        <v>2473</v>
      </c>
      <c r="N157" s="103" t="s">
        <v>2481</v>
      </c>
      <c r="O157" s="129" t="s">
        <v>2482</v>
      </c>
      <c r="P157" s="129"/>
      <c r="Q157" s="104" t="s">
        <v>2602</v>
      </c>
    </row>
    <row r="158" spans="1:17" ht="18" x14ac:dyDescent="0.25">
      <c r="A158" s="129" t="str">
        <f>VLOOKUP(E158,'LISTADO ATM'!$A$2:$C$895,3,0)</f>
        <v>DISTRITO NACIONAL</v>
      </c>
      <c r="B158" s="110" t="s">
        <v>2626</v>
      </c>
      <c r="C158" s="102">
        <v>44229.425462962965</v>
      </c>
      <c r="D158" s="129" t="s">
        <v>2477</v>
      </c>
      <c r="E158" s="99">
        <v>13</v>
      </c>
      <c r="F158" s="84" t="str">
        <f>VLOOKUP(E158,VIP!$A$2:$O11640,2,0)</f>
        <v>DRBR013</v>
      </c>
      <c r="G158" s="98" t="str">
        <f>VLOOKUP(E158,'LISTADO ATM'!$A$2:$B$894,2,0)</f>
        <v xml:space="preserve">ATM CDEEE </v>
      </c>
      <c r="H158" s="98" t="str">
        <f>VLOOKUP(E158,VIP!$A$2:$O16560,7,FALSE)</f>
        <v>Si</v>
      </c>
      <c r="I158" s="98" t="str">
        <f>VLOOKUP(E158,VIP!$A$2:$O8525,8,FALSE)</f>
        <v>Si</v>
      </c>
      <c r="J158" s="98" t="str">
        <f>VLOOKUP(E158,VIP!$A$2:$O8475,8,FALSE)</f>
        <v>Si</v>
      </c>
      <c r="K158" s="98" t="str">
        <f>VLOOKUP(E158,VIP!$A$2:$O12049,6,0)</f>
        <v>NO</v>
      </c>
      <c r="L158" s="105" t="s">
        <v>2602</v>
      </c>
      <c r="M158" s="104" t="s">
        <v>2473</v>
      </c>
      <c r="N158" s="103" t="s">
        <v>2481</v>
      </c>
      <c r="O158" s="129" t="s">
        <v>2482</v>
      </c>
      <c r="P158" s="129"/>
      <c r="Q158" s="104" t="s">
        <v>2602</v>
      </c>
    </row>
    <row r="159" spans="1:17" ht="18" x14ac:dyDescent="0.25">
      <c r="A159" s="129" t="str">
        <f>VLOOKUP(E159,'LISTADO ATM'!$A$2:$C$895,3,0)</f>
        <v>DISTRITO NACIONAL</v>
      </c>
      <c r="B159" s="110" t="s">
        <v>2625</v>
      </c>
      <c r="C159" s="102">
        <v>44229.426666666666</v>
      </c>
      <c r="D159" s="129" t="s">
        <v>2477</v>
      </c>
      <c r="E159" s="99">
        <v>390</v>
      </c>
      <c r="F159" s="84" t="str">
        <f>VLOOKUP(E159,VIP!$A$2:$O11639,2,0)</f>
        <v>DRBR390</v>
      </c>
      <c r="G159" s="98" t="str">
        <f>VLOOKUP(E159,'LISTADO ATM'!$A$2:$B$894,2,0)</f>
        <v xml:space="preserve">ATM Oficina Boca Chica II </v>
      </c>
      <c r="H159" s="98" t="str">
        <f>VLOOKUP(E159,VIP!$A$2:$O16559,7,FALSE)</f>
        <v>Si</v>
      </c>
      <c r="I159" s="98" t="str">
        <f>VLOOKUP(E159,VIP!$A$2:$O8524,8,FALSE)</f>
        <v>Si</v>
      </c>
      <c r="J159" s="98" t="str">
        <f>VLOOKUP(E159,VIP!$A$2:$O8474,8,FALSE)</f>
        <v>Si</v>
      </c>
      <c r="K159" s="98" t="str">
        <f>VLOOKUP(E159,VIP!$A$2:$O12048,6,0)</f>
        <v>NO</v>
      </c>
      <c r="L159" s="105" t="s">
        <v>2430</v>
      </c>
      <c r="M159" s="104" t="s">
        <v>2473</v>
      </c>
      <c r="N159" s="103" t="s">
        <v>2481</v>
      </c>
      <c r="O159" s="129" t="s">
        <v>2482</v>
      </c>
      <c r="P159" s="129"/>
      <c r="Q159" s="104" t="s">
        <v>2430</v>
      </c>
    </row>
    <row r="160" spans="1:17" ht="18" x14ac:dyDescent="0.25">
      <c r="A160" s="129" t="str">
        <f>VLOOKUP(E160,'LISTADO ATM'!$A$2:$C$895,3,0)</f>
        <v>DISTRITO NACIONAL</v>
      </c>
      <c r="B160" s="110" t="s">
        <v>2624</v>
      </c>
      <c r="C160" s="102">
        <v>44229.427743055552</v>
      </c>
      <c r="D160" s="129" t="s">
        <v>2477</v>
      </c>
      <c r="E160" s="99">
        <v>272</v>
      </c>
      <c r="F160" s="84" t="str">
        <f>VLOOKUP(E160,VIP!$A$2:$O11638,2,0)</f>
        <v>DRBR272</v>
      </c>
      <c r="G160" s="98" t="str">
        <f>VLOOKUP(E160,'LISTADO ATM'!$A$2:$B$894,2,0)</f>
        <v xml:space="preserve">ATM Cámara de Diputados </v>
      </c>
      <c r="H160" s="98" t="str">
        <f>VLOOKUP(E160,VIP!$A$2:$O16558,7,FALSE)</f>
        <v>Si</v>
      </c>
      <c r="I160" s="98" t="str">
        <f>VLOOKUP(E160,VIP!$A$2:$O8523,8,FALSE)</f>
        <v>Si</v>
      </c>
      <c r="J160" s="98" t="str">
        <f>VLOOKUP(E160,VIP!$A$2:$O8473,8,FALSE)</f>
        <v>Si</v>
      </c>
      <c r="K160" s="98" t="str">
        <f>VLOOKUP(E160,VIP!$A$2:$O12047,6,0)</f>
        <v>NO</v>
      </c>
      <c r="L160" s="105" t="s">
        <v>2430</v>
      </c>
      <c r="M160" s="104" t="s">
        <v>2473</v>
      </c>
      <c r="N160" s="103" t="s">
        <v>2481</v>
      </c>
      <c r="O160" s="129" t="s">
        <v>2482</v>
      </c>
      <c r="P160" s="129"/>
      <c r="Q160" s="104" t="s">
        <v>2430</v>
      </c>
    </row>
    <row r="161" spans="1:17" ht="18" x14ac:dyDescent="0.25">
      <c r="A161" s="129" t="str">
        <f>VLOOKUP(E161,'LISTADO ATM'!$A$2:$C$895,3,0)</f>
        <v>DISTRITO NACIONAL</v>
      </c>
      <c r="B161" s="110" t="s">
        <v>2623</v>
      </c>
      <c r="C161" s="102">
        <v>44229.428888888891</v>
      </c>
      <c r="D161" s="129" t="s">
        <v>2494</v>
      </c>
      <c r="E161" s="99">
        <v>755</v>
      </c>
      <c r="F161" s="84" t="str">
        <f>VLOOKUP(E161,VIP!$A$2:$O11637,2,0)</f>
        <v>DRBR755</v>
      </c>
      <c r="G161" s="98" t="str">
        <f>VLOOKUP(E161,'LISTADO ATM'!$A$2:$B$894,2,0)</f>
        <v xml:space="preserve">ATM Oficina Galería del Este (Plaza) </v>
      </c>
      <c r="H161" s="98" t="str">
        <f>VLOOKUP(E161,VIP!$A$2:$O16557,7,FALSE)</f>
        <v>Si</v>
      </c>
      <c r="I161" s="98" t="str">
        <f>VLOOKUP(E161,VIP!$A$2:$O8522,8,FALSE)</f>
        <v>Si</v>
      </c>
      <c r="J161" s="98" t="str">
        <f>VLOOKUP(E161,VIP!$A$2:$O8472,8,FALSE)</f>
        <v>Si</v>
      </c>
      <c r="K161" s="98" t="str">
        <f>VLOOKUP(E161,VIP!$A$2:$O12046,6,0)</f>
        <v>NO</v>
      </c>
      <c r="L161" s="105" t="s">
        <v>2430</v>
      </c>
      <c r="M161" s="104" t="s">
        <v>2473</v>
      </c>
      <c r="N161" s="103" t="s">
        <v>2481</v>
      </c>
      <c r="O161" s="129" t="s">
        <v>2495</v>
      </c>
      <c r="P161" s="129"/>
      <c r="Q161" s="104" t="s">
        <v>2430</v>
      </c>
    </row>
    <row r="162" spans="1:17" ht="18" x14ac:dyDescent="0.25">
      <c r="A162" s="129" t="str">
        <f>VLOOKUP(E162,'LISTADO ATM'!$A$2:$C$895,3,0)</f>
        <v>ESTE</v>
      </c>
      <c r="B162" s="110" t="s">
        <v>2622</v>
      </c>
      <c r="C162" s="102">
        <v>44229.430092592593</v>
      </c>
      <c r="D162" s="129" t="s">
        <v>2477</v>
      </c>
      <c r="E162" s="99">
        <v>211</v>
      </c>
      <c r="F162" s="84" t="str">
        <f>VLOOKUP(E162,VIP!$A$2:$O11636,2,0)</f>
        <v>DRBR211</v>
      </c>
      <c r="G162" s="98" t="str">
        <f>VLOOKUP(E162,'LISTADO ATM'!$A$2:$B$894,2,0)</f>
        <v xml:space="preserve">ATM Oficina La Romana I </v>
      </c>
      <c r="H162" s="98" t="str">
        <f>VLOOKUP(E162,VIP!$A$2:$O16556,7,FALSE)</f>
        <v>Si</v>
      </c>
      <c r="I162" s="98" t="str">
        <f>VLOOKUP(E162,VIP!$A$2:$O8521,8,FALSE)</f>
        <v>Si</v>
      </c>
      <c r="J162" s="98" t="str">
        <f>VLOOKUP(E162,VIP!$A$2:$O8471,8,FALSE)</f>
        <v>Si</v>
      </c>
      <c r="K162" s="98" t="str">
        <f>VLOOKUP(E162,VIP!$A$2:$O12045,6,0)</f>
        <v>NO</v>
      </c>
      <c r="L162" s="105" t="s">
        <v>2430</v>
      </c>
      <c r="M162" s="104" t="s">
        <v>2473</v>
      </c>
      <c r="N162" s="103" t="s">
        <v>2481</v>
      </c>
      <c r="O162" s="129" t="s">
        <v>2482</v>
      </c>
      <c r="P162" s="129"/>
      <c r="Q162" s="104" t="s">
        <v>2430</v>
      </c>
    </row>
    <row r="163" spans="1:17" ht="18" x14ac:dyDescent="0.25">
      <c r="A163" s="129" t="str">
        <f>VLOOKUP(E163,'LISTADO ATM'!$A$2:$C$895,3,0)</f>
        <v>DISTRITO NACIONAL</v>
      </c>
      <c r="B163" s="110" t="s">
        <v>2621</v>
      </c>
      <c r="C163" s="102">
        <v>44229.432557870372</v>
      </c>
      <c r="D163" s="129" t="s">
        <v>2477</v>
      </c>
      <c r="E163" s="99">
        <v>889</v>
      </c>
      <c r="F163" s="84" t="str">
        <f>VLOOKUP(E163,VIP!$A$2:$O11635,2,0)</f>
        <v>DRBR889</v>
      </c>
      <c r="G163" s="98" t="str">
        <f>VLOOKUP(E163,'LISTADO ATM'!$A$2:$B$894,2,0)</f>
        <v>ATM Oficina Plaza Lama Máximo Gómez II</v>
      </c>
      <c r="H163" s="98" t="str">
        <f>VLOOKUP(E163,VIP!$A$2:$O16555,7,FALSE)</f>
        <v>Si</v>
      </c>
      <c r="I163" s="98" t="str">
        <f>VLOOKUP(E163,VIP!$A$2:$O8520,8,FALSE)</f>
        <v>Si</v>
      </c>
      <c r="J163" s="98" t="str">
        <f>VLOOKUP(E163,VIP!$A$2:$O8470,8,FALSE)</f>
        <v>Si</v>
      </c>
      <c r="K163" s="98" t="str">
        <f>VLOOKUP(E163,VIP!$A$2:$O12044,6,0)</f>
        <v>NO</v>
      </c>
      <c r="L163" s="105" t="s">
        <v>2430</v>
      </c>
      <c r="M163" s="104" t="s">
        <v>2473</v>
      </c>
      <c r="N163" s="103" t="s">
        <v>2481</v>
      </c>
      <c r="O163" s="129" t="s">
        <v>2482</v>
      </c>
      <c r="P163" s="129"/>
      <c r="Q163" s="104" t="s">
        <v>2430</v>
      </c>
    </row>
    <row r="164" spans="1:17" ht="18" x14ac:dyDescent="0.25">
      <c r="A164" s="129" t="str">
        <f>VLOOKUP(E164,'LISTADO ATM'!$A$2:$C$895,3,0)</f>
        <v>DISTRITO NACIONAL</v>
      </c>
      <c r="B164" s="110" t="s">
        <v>2620</v>
      </c>
      <c r="C164" s="102">
        <v>44229.435717592591</v>
      </c>
      <c r="D164" s="129" t="s">
        <v>2477</v>
      </c>
      <c r="E164" s="99">
        <v>724</v>
      </c>
      <c r="F164" s="84" t="str">
        <f>VLOOKUP(E164,VIP!$A$2:$O11634,2,0)</f>
        <v>DRBR997</v>
      </c>
      <c r="G164" s="98" t="str">
        <f>VLOOKUP(E164,'LISTADO ATM'!$A$2:$B$894,2,0)</f>
        <v xml:space="preserve">ATM El Huacal I </v>
      </c>
      <c r="H164" s="98" t="str">
        <f>VLOOKUP(E164,VIP!$A$2:$O16554,7,FALSE)</f>
        <v>Si</v>
      </c>
      <c r="I164" s="98" t="str">
        <f>VLOOKUP(E164,VIP!$A$2:$O8519,8,FALSE)</f>
        <v>Si</v>
      </c>
      <c r="J164" s="98" t="str">
        <f>VLOOKUP(E164,VIP!$A$2:$O8469,8,FALSE)</f>
        <v>Si</v>
      </c>
      <c r="K164" s="98" t="str">
        <f>VLOOKUP(E164,VIP!$A$2:$O12043,6,0)</f>
        <v>NO</v>
      </c>
      <c r="L164" s="105" t="s">
        <v>2602</v>
      </c>
      <c r="M164" s="104" t="s">
        <v>2473</v>
      </c>
      <c r="N164" s="103" t="s">
        <v>2481</v>
      </c>
      <c r="O164" s="129" t="s">
        <v>2482</v>
      </c>
      <c r="P164" s="129"/>
      <c r="Q164" s="104" t="s">
        <v>2602</v>
      </c>
    </row>
  </sheetData>
  <autoFilter ref="A4:Q44">
    <sortState ref="A5:Q164">
      <sortCondition ref="C4:C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5:B1048576 B1:B52">
    <cfRule type="duplicateValues" dxfId="259" priority="2925"/>
  </conditionalFormatting>
  <conditionalFormatting sqref="B165:B1048576 B5:B52">
    <cfRule type="duplicateValues" dxfId="258" priority="330365"/>
  </conditionalFormatting>
  <conditionalFormatting sqref="B165:B1048576 B1:B52">
    <cfRule type="duplicateValues" dxfId="257" priority="330377"/>
    <cfRule type="duplicateValues" dxfId="256" priority="330378"/>
    <cfRule type="duplicateValues" dxfId="255" priority="330379"/>
  </conditionalFormatting>
  <conditionalFormatting sqref="B165:B1048576 B1:B52">
    <cfRule type="duplicateValues" dxfId="254" priority="330389"/>
    <cfRule type="duplicateValues" dxfId="253" priority="330390"/>
  </conditionalFormatting>
  <conditionalFormatting sqref="B165:B1048576 B5:B52">
    <cfRule type="duplicateValues" dxfId="252" priority="330397"/>
    <cfRule type="duplicateValues" dxfId="251" priority="330398"/>
    <cfRule type="duplicateValues" dxfId="250" priority="330399"/>
  </conditionalFormatting>
  <conditionalFormatting sqref="B165:B1048576 B5:B52">
    <cfRule type="duplicateValues" dxfId="249" priority="1934"/>
    <cfRule type="duplicateValues" dxfId="248" priority="1935"/>
  </conditionalFormatting>
  <conditionalFormatting sqref="B5:B52">
    <cfRule type="duplicateValues" dxfId="247" priority="354737"/>
  </conditionalFormatting>
  <conditionalFormatting sqref="B5:B52">
    <cfRule type="duplicateValues" dxfId="246" priority="354738"/>
    <cfRule type="duplicateValues" dxfId="245" priority="354739"/>
    <cfRule type="duplicateValues" dxfId="244" priority="354740"/>
  </conditionalFormatting>
  <conditionalFormatting sqref="B5:B52">
    <cfRule type="duplicateValues" dxfId="243" priority="354741"/>
    <cfRule type="duplicateValues" dxfId="242" priority="354742"/>
  </conditionalFormatting>
  <conditionalFormatting sqref="B105:B121">
    <cfRule type="duplicateValues" dxfId="241" priority="68"/>
  </conditionalFormatting>
  <conditionalFormatting sqref="B105:B121">
    <cfRule type="duplicateValues" dxfId="240" priority="65"/>
    <cfRule type="duplicateValues" dxfId="239" priority="66"/>
    <cfRule type="duplicateValues" dxfId="238" priority="67"/>
  </conditionalFormatting>
  <conditionalFormatting sqref="B105:B121">
    <cfRule type="duplicateValues" dxfId="237" priority="63"/>
    <cfRule type="duplicateValues" dxfId="236" priority="64"/>
  </conditionalFormatting>
  <conditionalFormatting sqref="B53:B104">
    <cfRule type="duplicateValues" dxfId="235" priority="354931"/>
  </conditionalFormatting>
  <conditionalFormatting sqref="B53:B104">
    <cfRule type="duplicateValues" dxfId="234" priority="354933"/>
    <cfRule type="duplicateValues" dxfId="233" priority="354934"/>
    <cfRule type="duplicateValues" dxfId="232" priority="354935"/>
  </conditionalFormatting>
  <conditionalFormatting sqref="B53:B104">
    <cfRule type="duplicateValues" dxfId="231" priority="354939"/>
    <cfRule type="duplicateValues" dxfId="230" priority="354940"/>
  </conditionalFormatting>
  <conditionalFormatting sqref="B122:B123">
    <cfRule type="duplicateValues" dxfId="229" priority="355058"/>
  </conditionalFormatting>
  <conditionalFormatting sqref="B122:B123">
    <cfRule type="duplicateValues" dxfId="228" priority="355059"/>
    <cfRule type="duplicateValues" dxfId="227" priority="355060"/>
    <cfRule type="duplicateValues" dxfId="226" priority="355061"/>
  </conditionalFormatting>
  <conditionalFormatting sqref="B122:B123">
    <cfRule type="duplicateValues" dxfId="225" priority="355062"/>
    <cfRule type="duplicateValues" dxfId="224" priority="355063"/>
  </conditionalFormatting>
  <conditionalFormatting sqref="B124:B134">
    <cfRule type="duplicateValues" dxfId="223" priority="28"/>
  </conditionalFormatting>
  <conditionalFormatting sqref="B124:B134">
    <cfRule type="duplicateValues" dxfId="222" priority="25"/>
    <cfRule type="duplicateValues" dxfId="221" priority="26"/>
    <cfRule type="duplicateValues" dxfId="220" priority="27"/>
  </conditionalFormatting>
  <conditionalFormatting sqref="B124:B134">
    <cfRule type="duplicateValues" dxfId="219" priority="23"/>
    <cfRule type="duplicateValues" dxfId="218" priority="24"/>
  </conditionalFormatting>
  <conditionalFormatting sqref="B1:B134 B165:B1048576">
    <cfRule type="duplicateValues" dxfId="217" priority="20"/>
    <cfRule type="duplicateValues" dxfId="216" priority="22"/>
  </conditionalFormatting>
  <conditionalFormatting sqref="B135:B161">
    <cfRule type="duplicateValues" dxfId="215" priority="18"/>
  </conditionalFormatting>
  <conditionalFormatting sqref="B135:B161">
    <cfRule type="duplicateValues" dxfId="214" priority="15"/>
    <cfRule type="duplicateValues" dxfId="213" priority="16"/>
    <cfRule type="duplicateValues" dxfId="212" priority="17"/>
  </conditionalFormatting>
  <conditionalFormatting sqref="B135:B161">
    <cfRule type="duplicateValues" dxfId="211" priority="13"/>
    <cfRule type="duplicateValues" dxfId="210" priority="14"/>
  </conditionalFormatting>
  <conditionalFormatting sqref="B135:B161">
    <cfRule type="duplicateValues" dxfId="209" priority="11"/>
    <cfRule type="duplicateValues" dxfId="208" priority="12"/>
  </conditionalFormatting>
  <conditionalFormatting sqref="B162:B164">
    <cfRule type="duplicateValues" dxfId="70" priority="9"/>
  </conditionalFormatting>
  <conditionalFormatting sqref="B162:B164">
    <cfRule type="duplicateValues" dxfId="69" priority="6"/>
    <cfRule type="duplicateValues" dxfId="68" priority="7"/>
    <cfRule type="duplicateValues" dxfId="67" priority="8"/>
  </conditionalFormatting>
  <conditionalFormatting sqref="B162:B164">
    <cfRule type="duplicateValues" dxfId="66" priority="4"/>
    <cfRule type="duplicateValues" dxfId="65" priority="5"/>
  </conditionalFormatting>
  <conditionalFormatting sqref="B162:B164">
    <cfRule type="duplicateValues" dxfId="64" priority="2"/>
    <cfRule type="duplicateValues" dxfId="63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18" zoomScale="80" zoomScaleNormal="80" workbookViewId="0">
      <selection activeCell="B135" sqref="B135"/>
    </sheetView>
  </sheetViews>
  <sheetFormatPr baseColWidth="10" defaultColWidth="52.85546875" defaultRowHeight="15" x14ac:dyDescent="0.25"/>
  <cols>
    <col min="1" max="1" width="52.85546875" style="86"/>
    <col min="2" max="2" width="18" style="86" bestFit="1" customWidth="1"/>
    <col min="3" max="3" width="60.28515625" style="86" customWidth="1"/>
    <col min="4" max="4" width="39.28515625" style="86" bestFit="1" customWidth="1"/>
    <col min="5" max="16384" width="52.85546875" style="86"/>
  </cols>
  <sheetData>
    <row r="1" spans="1:5" ht="22.5" x14ac:dyDescent="0.25">
      <c r="A1" s="143" t="s">
        <v>2479</v>
      </c>
      <c r="B1" s="144"/>
      <c r="C1" s="144"/>
      <c r="D1" s="144"/>
      <c r="E1" s="145"/>
    </row>
    <row r="2" spans="1:5" ht="22.5" x14ac:dyDescent="0.25">
      <c r="A2" s="143" t="s">
        <v>2158</v>
      </c>
      <c r="B2" s="144"/>
      <c r="C2" s="144"/>
      <c r="D2" s="144"/>
      <c r="E2" s="145"/>
    </row>
    <row r="3" spans="1:5" ht="25.5" x14ac:dyDescent="0.25">
      <c r="A3" s="146" t="s">
        <v>2479</v>
      </c>
      <c r="B3" s="147"/>
      <c r="C3" s="147"/>
      <c r="D3" s="147"/>
      <c r="E3" s="148"/>
    </row>
    <row r="4" spans="1:5" x14ac:dyDescent="0.25">
      <c r="B4" s="107"/>
      <c r="E4" s="107"/>
    </row>
    <row r="5" spans="1:5" ht="18.75" thickBot="1" x14ac:dyDescent="0.3">
      <c r="A5" s="87" t="s">
        <v>2423</v>
      </c>
      <c r="B5" s="106">
        <v>44198.708333333336</v>
      </c>
      <c r="C5" s="88"/>
      <c r="D5" s="89"/>
      <c r="E5" s="90"/>
    </row>
    <row r="6" spans="1:5" ht="18.75" thickBot="1" x14ac:dyDescent="0.3">
      <c r="A6" s="87" t="s">
        <v>2424</v>
      </c>
      <c r="B6" s="106">
        <v>44229.25</v>
      </c>
      <c r="C6" s="88"/>
      <c r="D6" s="89"/>
      <c r="E6" s="90"/>
    </row>
    <row r="7" spans="1:5" ht="15.75" thickBot="1" x14ac:dyDescent="0.3">
      <c r="B7" s="107"/>
      <c r="E7" s="107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1" t="e">
        <f>VLOOKUP(B10,'[1]LISTADO ATM'!$A$2:$C$817,3,0)</f>
        <v>#N/A</v>
      </c>
      <c r="B10" s="99"/>
      <c r="C10" s="111" t="e">
        <f>VLOOKUP(B10,'[1]LISTADO ATM'!$A$2:$B$816,2,0)</f>
        <v>#N/A</v>
      </c>
      <c r="D10" s="100" t="s">
        <v>2485</v>
      </c>
      <c r="E10" s="77"/>
    </row>
    <row r="11" spans="1:5" ht="18" x14ac:dyDescent="0.25">
      <c r="A11" s="99" t="str">
        <f>VLOOKUP(B11,'[1]LISTADO ATM'!$A$2:$C$817,3,0)</f>
        <v>NORTE</v>
      </c>
      <c r="B11" s="99">
        <v>643</v>
      </c>
      <c r="C11" s="111" t="str">
        <f>VLOOKUP(B11,'[1]LISTADO ATM'!$A$2:$B$816,2,0)</f>
        <v xml:space="preserve">ATM Oficina Valerio </v>
      </c>
      <c r="D11" s="100" t="s">
        <v>2485</v>
      </c>
      <c r="E11" s="129" t="s">
        <v>2567</v>
      </c>
    </row>
    <row r="12" spans="1:5" ht="18" x14ac:dyDescent="0.25">
      <c r="A12" s="99" t="str">
        <f>VLOOKUP(B12,'[1]LISTADO ATM'!$A$2:$C$817,3,0)</f>
        <v>SUR</v>
      </c>
      <c r="B12" s="99">
        <v>783</v>
      </c>
      <c r="C12" s="111" t="str">
        <f>VLOOKUP(B12,'[1]LISTADO ATM'!$A$2:$B$816,2,0)</f>
        <v xml:space="preserve">ATM Autobanco Alfa y Omega (Barahona) </v>
      </c>
      <c r="D12" s="100" t="s">
        <v>2485</v>
      </c>
      <c r="E12" s="129" t="s">
        <v>2568</v>
      </c>
    </row>
    <row r="13" spans="1:5" ht="18" x14ac:dyDescent="0.25">
      <c r="A13" s="99" t="str">
        <f>VLOOKUP(B13,'[1]LISTADO ATM'!$A$2:$C$817,3,0)</f>
        <v>NORTE</v>
      </c>
      <c r="B13" s="99">
        <v>746</v>
      </c>
      <c r="C13" s="111" t="str">
        <f>VLOOKUP(B13,'[1]LISTADO ATM'!$A$2:$B$816,2,0)</f>
        <v xml:space="preserve">ATM Oficina Las Terrenas </v>
      </c>
      <c r="D13" s="100" t="s">
        <v>2485</v>
      </c>
      <c r="E13" s="129" t="s">
        <v>2569</v>
      </c>
    </row>
    <row r="14" spans="1:5" ht="18" x14ac:dyDescent="0.25">
      <c r="A14" s="99" t="str">
        <f>VLOOKUP(B14,'[1]LISTADO ATM'!$A$2:$C$817,3,0)</f>
        <v>DISTRITO NACIONAL</v>
      </c>
      <c r="B14" s="99">
        <v>955</v>
      </c>
      <c r="C14" s="111" t="str">
        <f>VLOOKUP(B14,'[1]LISTADO ATM'!$A$2:$B$816,2,0)</f>
        <v xml:space="preserve">ATM Oficina Americana Independencia II </v>
      </c>
      <c r="D14" s="100" t="s">
        <v>2485</v>
      </c>
      <c r="E14" s="129" t="s">
        <v>2570</v>
      </c>
    </row>
    <row r="15" spans="1:5" ht="18" x14ac:dyDescent="0.25">
      <c r="A15" s="99" t="str">
        <f>VLOOKUP(B15,'[1]LISTADO ATM'!$A$2:$C$817,3,0)</f>
        <v>DISTRITO NACIONAL</v>
      </c>
      <c r="B15" s="99">
        <v>815</v>
      </c>
      <c r="C15" s="111" t="str">
        <f>VLOOKUP(B15,'[1]LISTADO ATM'!$A$2:$B$816,2,0)</f>
        <v xml:space="preserve">ATM Oficina Atalaya del Mar </v>
      </c>
      <c r="D15" s="100" t="s">
        <v>2485</v>
      </c>
      <c r="E15" s="129" t="s">
        <v>2589</v>
      </c>
    </row>
    <row r="16" spans="1:5" ht="18" x14ac:dyDescent="0.25">
      <c r="A16" s="99" t="str">
        <f>VLOOKUP(B16,'[1]LISTADO ATM'!$A$2:$C$817,3,0)</f>
        <v>DISTRITO NACIONAL</v>
      </c>
      <c r="B16" s="99">
        <v>410</v>
      </c>
      <c r="C16" s="111" t="str">
        <f>VLOOKUP(B16,'[1]LISTADO ATM'!$A$2:$B$816,2,0)</f>
        <v xml:space="preserve">ATM Oficina Las Palmas de Herrera II </v>
      </c>
      <c r="D16" s="100" t="s">
        <v>2485</v>
      </c>
      <c r="E16" s="129" t="s">
        <v>2587</v>
      </c>
    </row>
    <row r="17" spans="1:5" ht="18" x14ac:dyDescent="0.25">
      <c r="A17" s="111" t="str">
        <f>VLOOKUP(B17,'[1]LISTADO ATM'!$A$2:$C$817,3,0)</f>
        <v>ESTE</v>
      </c>
      <c r="B17" s="99">
        <v>293</v>
      </c>
      <c r="C17" s="111" t="str">
        <f>VLOOKUP(B17,'[1]LISTADO ATM'!$A$2:$B$816,2,0)</f>
        <v xml:space="preserve">ATM S/M Nueva Visión (San Pedro) </v>
      </c>
      <c r="D17" s="100" t="s">
        <v>2485</v>
      </c>
      <c r="E17" s="129" t="s">
        <v>2601</v>
      </c>
    </row>
    <row r="18" spans="1:5" ht="18.75" thickBot="1" x14ac:dyDescent="0.3">
      <c r="A18" s="99" t="str">
        <f>VLOOKUP(B18,'[1]LISTADO ATM'!$A$2:$C$817,3,0)</f>
        <v>DISTRITO NACIONAL</v>
      </c>
      <c r="B18" s="99">
        <v>887</v>
      </c>
      <c r="C18" s="111" t="str">
        <f>VLOOKUP(B18,'[1]LISTADO ATM'!$A$2:$B$816,2,0)</f>
        <v>ATM S/M Bravo Los Proceres</v>
      </c>
      <c r="D18" s="100" t="s">
        <v>2485</v>
      </c>
      <c r="E18" s="129" t="s">
        <v>2596</v>
      </c>
    </row>
    <row r="19" spans="1:5" ht="18.75" thickBot="1" x14ac:dyDescent="0.3">
      <c r="A19" s="95" t="s">
        <v>2428</v>
      </c>
      <c r="B19" s="130">
        <f>COUNT(B10:B18)</f>
        <v>8</v>
      </c>
      <c r="C19" s="151"/>
      <c r="D19" s="152"/>
      <c r="E19" s="153"/>
    </row>
    <row r="20" spans="1:5" ht="15.75" thickBot="1" x14ac:dyDescent="0.3">
      <c r="B20" s="107"/>
      <c r="E20" s="107"/>
    </row>
    <row r="21" spans="1:5" ht="18.75" thickBot="1" x14ac:dyDescent="0.3">
      <c r="A21" s="140" t="s">
        <v>2430</v>
      </c>
      <c r="B21" s="141"/>
      <c r="C21" s="141"/>
      <c r="D21" s="141"/>
      <c r="E21" s="142"/>
    </row>
    <row r="22" spans="1:5" ht="18" x14ac:dyDescent="0.25">
      <c r="A22" s="91" t="s">
        <v>15</v>
      </c>
      <c r="B22" s="92" t="s">
        <v>2426</v>
      </c>
      <c r="C22" s="92" t="s">
        <v>46</v>
      </c>
      <c r="D22" s="92" t="s">
        <v>2433</v>
      </c>
      <c r="E22" s="92" t="s">
        <v>2427</v>
      </c>
    </row>
    <row r="23" spans="1:5" ht="18" x14ac:dyDescent="0.25">
      <c r="A23" s="99" t="str">
        <f>VLOOKUP(B23,'[1]LISTADO ATM'!$A$2:$C$817,3,0)</f>
        <v>DISTRITO NACIONAL</v>
      </c>
      <c r="B23" s="99">
        <v>554</v>
      </c>
      <c r="C23" s="111" t="str">
        <f>VLOOKUP(B23,'[1]LISTADO ATM'!$A$2:$B$816,2,0)</f>
        <v xml:space="preserve">ATM Oficina Isabel La Católica I </v>
      </c>
      <c r="D23" s="112" t="s">
        <v>2455</v>
      </c>
      <c r="E23" s="129">
        <v>335776679</v>
      </c>
    </row>
    <row r="24" spans="1:5" ht="18" x14ac:dyDescent="0.25">
      <c r="A24" s="99" t="str">
        <f>VLOOKUP(B24,'[1]LISTADO ATM'!$A$2:$C$817,3,0)</f>
        <v>DISTRITO NACIONAL</v>
      </c>
      <c r="B24" s="99">
        <v>813</v>
      </c>
      <c r="C24" s="111" t="str">
        <f>VLOOKUP(B24,'[1]LISTADO ATM'!$A$2:$B$816,2,0)</f>
        <v>ATM Occidental Mall</v>
      </c>
      <c r="D24" s="112" t="s">
        <v>2455</v>
      </c>
      <c r="E24" s="129">
        <v>335776982</v>
      </c>
    </row>
    <row r="25" spans="1:5" ht="18" x14ac:dyDescent="0.25">
      <c r="A25" s="99" t="str">
        <f>VLOOKUP(B25,'[1]LISTADO ATM'!$A$2:$C$817,3,0)</f>
        <v>DISTRITO NACIONAL</v>
      </c>
      <c r="B25" s="99">
        <v>183</v>
      </c>
      <c r="C25" s="111" t="str">
        <f>VLOOKUP(B25,'[1]LISTADO ATM'!$A$2:$B$816,2,0)</f>
        <v>ATM Estación Nativa Km. 22 Aut. Duarte.</v>
      </c>
      <c r="D25" s="112" t="s">
        <v>2455</v>
      </c>
      <c r="E25" s="129">
        <v>335776993</v>
      </c>
    </row>
    <row r="26" spans="1:5" ht="18" x14ac:dyDescent="0.25">
      <c r="A26" s="99" t="str">
        <f>VLOOKUP(B26,'[1]LISTADO ATM'!$A$2:$C$817,3,0)</f>
        <v>DISTRITO NACIONAL</v>
      </c>
      <c r="B26" s="99">
        <v>983</v>
      </c>
      <c r="C26" s="111" t="str">
        <f>VLOOKUP(B26,'[1]LISTADO ATM'!$A$2:$B$816,2,0)</f>
        <v xml:space="preserve">ATM Bravo República de Colombia </v>
      </c>
      <c r="D26" s="112" t="s">
        <v>2455</v>
      </c>
      <c r="E26" s="129" t="s">
        <v>2506</v>
      </c>
    </row>
    <row r="27" spans="1:5" ht="18" x14ac:dyDescent="0.25">
      <c r="A27" s="99" t="str">
        <f>VLOOKUP(B27,'[1]LISTADO ATM'!$A$2:$C$817,3,0)</f>
        <v>DISTRITO NACIONAL</v>
      </c>
      <c r="B27" s="99">
        <v>706</v>
      </c>
      <c r="C27" s="111" t="str">
        <f>VLOOKUP(B27,'[1]LISTADO ATM'!$A$2:$B$816,2,0)</f>
        <v xml:space="preserve">ATM S/M Pristine </v>
      </c>
      <c r="D27" s="112" t="s">
        <v>2455</v>
      </c>
      <c r="E27" s="129" t="s">
        <v>2509</v>
      </c>
    </row>
    <row r="28" spans="1:5" ht="18" x14ac:dyDescent="0.25">
      <c r="A28" s="99" t="str">
        <f>VLOOKUP(B28,'[1]LISTADO ATM'!$A$2:$C$817,3,0)</f>
        <v>ESTE</v>
      </c>
      <c r="B28" s="99">
        <v>353</v>
      </c>
      <c r="C28" s="111" t="str">
        <f>VLOOKUP(B28,'[1]LISTADO ATM'!$A$2:$B$816,2,0)</f>
        <v xml:space="preserve">ATM Estación Boulevard Juan Dolio </v>
      </c>
      <c r="D28" s="112" t="s">
        <v>2455</v>
      </c>
      <c r="E28" s="129" t="s">
        <v>2513</v>
      </c>
    </row>
    <row r="29" spans="1:5" ht="18" x14ac:dyDescent="0.25">
      <c r="A29" s="99" t="str">
        <f>VLOOKUP(B29,'[1]LISTADO ATM'!$A$2:$C$817,3,0)</f>
        <v>DISTRITO NACIONAL</v>
      </c>
      <c r="B29" s="99">
        <v>989</v>
      </c>
      <c r="C29" s="111" t="str">
        <f>VLOOKUP(B29,'[1]LISTADO ATM'!$A$2:$B$816,2,0)</f>
        <v xml:space="preserve">ATM Ministerio de Deportes </v>
      </c>
      <c r="D29" s="112" t="s">
        <v>2455</v>
      </c>
      <c r="E29" s="129" t="s">
        <v>2512</v>
      </c>
    </row>
    <row r="30" spans="1:5" ht="18" x14ac:dyDescent="0.25">
      <c r="A30" s="99" t="str">
        <f>VLOOKUP(B30,'[1]LISTADO ATM'!$A$2:$C$817,3,0)</f>
        <v>NORTE</v>
      </c>
      <c r="B30" s="99">
        <v>599</v>
      </c>
      <c r="C30" s="111" t="str">
        <f>VLOOKUP(B30,'[1]LISTADO ATM'!$A$2:$B$816,2,0)</f>
        <v xml:space="preserve">ATM Oficina Plaza Internacional (Santiago) </v>
      </c>
      <c r="D30" s="112" t="s">
        <v>2455</v>
      </c>
      <c r="E30" s="129" t="s">
        <v>2531</v>
      </c>
    </row>
    <row r="31" spans="1:5" ht="18" x14ac:dyDescent="0.25">
      <c r="A31" s="99" t="str">
        <f>VLOOKUP(B31,'[1]LISTADO ATM'!$A$2:$C$817,3,0)</f>
        <v>DISTRITO NACIONAL</v>
      </c>
      <c r="B31" s="99">
        <v>96</v>
      </c>
      <c r="C31" s="111" t="str">
        <f>VLOOKUP(B31,'[1]LISTADO ATM'!$A$2:$B$816,2,0)</f>
        <v>ATM S/M Caribe Av. Charles de Gaulle</v>
      </c>
      <c r="D31" s="112" t="s">
        <v>2455</v>
      </c>
      <c r="E31" s="129" t="s">
        <v>2532</v>
      </c>
    </row>
    <row r="32" spans="1:5" ht="18" x14ac:dyDescent="0.25">
      <c r="A32" s="99" t="str">
        <f>VLOOKUP(B32,'[1]LISTADO ATM'!$A$2:$C$817,3,0)</f>
        <v>DISTRITO NACIONAL</v>
      </c>
      <c r="B32" s="99">
        <v>192</v>
      </c>
      <c r="C32" s="111" t="str">
        <f>VLOOKUP(B32,'[1]LISTADO ATM'!$A$2:$B$816,2,0)</f>
        <v xml:space="preserve">ATM Autobanco Luperón II </v>
      </c>
      <c r="D32" s="112" t="s">
        <v>2455</v>
      </c>
      <c r="E32" s="129" t="s">
        <v>2533</v>
      </c>
    </row>
    <row r="33" spans="1:5" ht="18" x14ac:dyDescent="0.25">
      <c r="A33" s="99" t="str">
        <f>VLOOKUP(B33,'[1]LISTADO ATM'!$A$2:$C$817,3,0)</f>
        <v>DISTRITO NACIONAL</v>
      </c>
      <c r="B33" s="99">
        <v>338</v>
      </c>
      <c r="C33" s="111" t="str">
        <f>VLOOKUP(B33,'[1]LISTADO ATM'!$A$2:$B$816,2,0)</f>
        <v>ATM S/M Aprezio Pantoja</v>
      </c>
      <c r="D33" s="112" t="s">
        <v>2455</v>
      </c>
      <c r="E33" s="129" t="s">
        <v>2534</v>
      </c>
    </row>
    <row r="34" spans="1:5" ht="18" x14ac:dyDescent="0.25">
      <c r="A34" s="99" t="str">
        <f>VLOOKUP(B34,'[1]LISTADO ATM'!$A$2:$C$817,3,0)</f>
        <v>ESTE</v>
      </c>
      <c r="B34" s="99">
        <v>630</v>
      </c>
      <c r="C34" s="111" t="str">
        <f>VLOOKUP(B34,'[1]LISTADO ATM'!$A$2:$B$816,2,0)</f>
        <v xml:space="preserve">ATM Oficina Plaza Zaglul (SPM) </v>
      </c>
      <c r="D34" s="112" t="s">
        <v>2455</v>
      </c>
      <c r="E34" s="129" t="s">
        <v>2535</v>
      </c>
    </row>
    <row r="35" spans="1:5" ht="18" x14ac:dyDescent="0.25">
      <c r="A35" s="99" t="str">
        <f>VLOOKUP(B35,'[1]LISTADO ATM'!$A$2:$C$817,3,0)</f>
        <v>ESTE</v>
      </c>
      <c r="B35" s="99">
        <v>673</v>
      </c>
      <c r="C35" s="111" t="str">
        <f>VLOOKUP(B35,'[1]LISTADO ATM'!$A$2:$B$816,2,0)</f>
        <v>ATM Clínica Dr. Cruz Jiminián</v>
      </c>
      <c r="D35" s="112" t="s">
        <v>2455</v>
      </c>
      <c r="E35" s="129" t="s">
        <v>2536</v>
      </c>
    </row>
    <row r="36" spans="1:5" ht="18" x14ac:dyDescent="0.25">
      <c r="A36" s="99" t="str">
        <f>VLOOKUP(B36,'[1]LISTADO ATM'!$A$2:$C$817,3,0)</f>
        <v>DISTRITO NACIONAL</v>
      </c>
      <c r="B36" s="99">
        <v>678</v>
      </c>
      <c r="C36" s="111" t="str">
        <f>VLOOKUP(B36,'[1]LISTADO ATM'!$A$2:$B$816,2,0)</f>
        <v>ATM Eco Petroleo San Isidro</v>
      </c>
      <c r="D36" s="112" t="s">
        <v>2455</v>
      </c>
      <c r="E36" s="129" t="s">
        <v>2537</v>
      </c>
    </row>
    <row r="37" spans="1:5" ht="18" x14ac:dyDescent="0.25">
      <c r="A37" s="99" t="str">
        <f>VLOOKUP(B37,'[1]LISTADO ATM'!$A$2:$C$817,3,0)</f>
        <v>DISTRITO NACIONAL</v>
      </c>
      <c r="B37" s="99">
        <v>540</v>
      </c>
      <c r="C37" s="111" t="str">
        <f>VLOOKUP(B37,'[1]LISTADO ATM'!$A$2:$B$816,2,0)</f>
        <v xml:space="preserve">ATM Autoservicio Sambil I </v>
      </c>
      <c r="D37" s="112" t="s">
        <v>2455</v>
      </c>
      <c r="E37" s="129" t="s">
        <v>2556</v>
      </c>
    </row>
    <row r="38" spans="1:5" ht="18" x14ac:dyDescent="0.25">
      <c r="A38" s="99" t="str">
        <f>VLOOKUP(B38,'[1]LISTADO ATM'!$A$2:$C$817,3,0)</f>
        <v>ESTE</v>
      </c>
      <c r="B38" s="99">
        <v>963</v>
      </c>
      <c r="C38" s="111" t="str">
        <f>VLOOKUP(B38,'[1]LISTADO ATM'!$A$2:$B$816,2,0)</f>
        <v xml:space="preserve">ATM Multiplaza La Romana </v>
      </c>
      <c r="D38" s="112" t="s">
        <v>2455</v>
      </c>
      <c r="E38" s="129" t="s">
        <v>2557</v>
      </c>
    </row>
    <row r="39" spans="1:5" ht="18" x14ac:dyDescent="0.25">
      <c r="A39" s="99" t="str">
        <f>VLOOKUP(B39,'[1]LISTADO ATM'!$A$2:$C$817,3,0)</f>
        <v>DISTRITO NACIONAL</v>
      </c>
      <c r="B39" s="99">
        <v>927</v>
      </c>
      <c r="C39" s="111" t="str">
        <f>VLOOKUP(B39,'[1]LISTADO ATM'!$A$2:$B$816,2,0)</f>
        <v>ATM S/M Bravo La Esperilla</v>
      </c>
      <c r="D39" s="112" t="s">
        <v>2455</v>
      </c>
      <c r="E39" s="129" t="s">
        <v>2558</v>
      </c>
    </row>
    <row r="40" spans="1:5" ht="18" x14ac:dyDescent="0.25">
      <c r="A40" s="99" t="str">
        <f>VLOOKUP(B40,'[1]LISTADO ATM'!$A$2:$C$817,3,0)</f>
        <v>SUR</v>
      </c>
      <c r="B40" s="99">
        <v>592</v>
      </c>
      <c r="C40" s="111" t="str">
        <f>VLOOKUP(B40,'[1]LISTADO ATM'!$A$2:$B$816,2,0)</f>
        <v xml:space="preserve">ATM Centro de Caja San Cristóbal I </v>
      </c>
      <c r="D40" s="112" t="s">
        <v>2455</v>
      </c>
      <c r="E40" s="129" t="s">
        <v>2559</v>
      </c>
    </row>
    <row r="41" spans="1:5" ht="18" x14ac:dyDescent="0.25">
      <c r="A41" s="99" t="str">
        <f>VLOOKUP(B41,'[1]LISTADO ATM'!$A$2:$C$817,3,0)</f>
        <v>DISTRITO NACIONAL</v>
      </c>
      <c r="B41" s="99">
        <v>931</v>
      </c>
      <c r="C41" s="111" t="str">
        <f>VLOOKUP(B41,'[1]LISTADO ATM'!$A$2:$B$816,2,0)</f>
        <v xml:space="preserve">ATM Autobanco Luperón I </v>
      </c>
      <c r="D41" s="112" t="s">
        <v>2455</v>
      </c>
      <c r="E41" s="129" t="s">
        <v>2560</v>
      </c>
    </row>
    <row r="42" spans="1:5" ht="18" x14ac:dyDescent="0.25">
      <c r="A42" s="99" t="str">
        <f>VLOOKUP(B42,'[1]LISTADO ATM'!$A$2:$C$817,3,0)</f>
        <v>DISTRITO NACIONAL</v>
      </c>
      <c r="B42" s="99">
        <v>994</v>
      </c>
      <c r="C42" s="111" t="str">
        <f>VLOOKUP(B42,'[1]LISTADO ATM'!$A$2:$B$816,2,0)</f>
        <v>ATM Telemicro</v>
      </c>
      <c r="D42" s="112" t="s">
        <v>2455</v>
      </c>
      <c r="E42" s="129" t="s">
        <v>2561</v>
      </c>
    </row>
    <row r="43" spans="1:5" ht="18" x14ac:dyDescent="0.25">
      <c r="A43" s="99" t="str">
        <f>VLOOKUP(B43,'[1]LISTADO ATM'!$A$2:$C$817,3,0)</f>
        <v>NORTE</v>
      </c>
      <c r="B43" s="99">
        <v>304</v>
      </c>
      <c r="C43" s="111" t="str">
        <f>VLOOKUP(B43,'[1]LISTADO ATM'!$A$2:$B$816,2,0)</f>
        <v xml:space="preserve">ATM Multicentro La Sirena Estrella Sadhala </v>
      </c>
      <c r="D43" s="112" t="s">
        <v>2455</v>
      </c>
      <c r="E43" s="129" t="s">
        <v>2564</v>
      </c>
    </row>
    <row r="44" spans="1:5" ht="18" x14ac:dyDescent="0.25">
      <c r="A44" s="99" t="str">
        <f>VLOOKUP(B44,'[1]LISTADO ATM'!$A$2:$C$817,3,0)</f>
        <v>DISTRITO NACIONAL</v>
      </c>
      <c r="B44" s="99">
        <v>231</v>
      </c>
      <c r="C44" s="111" t="str">
        <f>VLOOKUP(B44,'[1]LISTADO ATM'!$A$2:$B$816,2,0)</f>
        <v xml:space="preserve">ATM Oficina Zona Oriental </v>
      </c>
      <c r="D44" s="112" t="s">
        <v>2455</v>
      </c>
      <c r="E44" s="129" t="s">
        <v>2566</v>
      </c>
    </row>
    <row r="45" spans="1:5" ht="18" x14ac:dyDescent="0.25">
      <c r="A45" s="99" t="str">
        <f>VLOOKUP(B45,'[1]LISTADO ATM'!$A$2:$C$817,3,0)</f>
        <v>NORTE</v>
      </c>
      <c r="B45" s="99">
        <v>605</v>
      </c>
      <c r="C45" s="111" t="str">
        <f>VLOOKUP(B45,'[1]LISTADO ATM'!$A$2:$B$816,2,0)</f>
        <v xml:space="preserve">ATM Oficina Bonao I </v>
      </c>
      <c r="D45" s="112" t="s">
        <v>2455</v>
      </c>
      <c r="E45" s="129" t="s">
        <v>2571</v>
      </c>
    </row>
    <row r="46" spans="1:5" ht="18" x14ac:dyDescent="0.25">
      <c r="A46" s="99" t="str">
        <f>VLOOKUP(B46,'[1]LISTADO ATM'!$A$2:$C$817,3,0)</f>
        <v>DISTRITO NACIONAL</v>
      </c>
      <c r="B46" s="99">
        <v>32</v>
      </c>
      <c r="C46" s="111" t="str">
        <f>VLOOKUP(B46,'[1]LISTADO ATM'!$A$2:$B$816,2,0)</f>
        <v xml:space="preserve">ATM Oficina San Martín II </v>
      </c>
      <c r="D46" s="112" t="s">
        <v>2455</v>
      </c>
      <c r="E46" s="129" t="s">
        <v>2574</v>
      </c>
    </row>
    <row r="47" spans="1:5" ht="18" x14ac:dyDescent="0.25">
      <c r="A47" s="99" t="str">
        <f>VLOOKUP(B47,'[1]LISTADO ATM'!$A$2:$C$817,3,0)</f>
        <v>NORTE</v>
      </c>
      <c r="B47" s="99">
        <v>283</v>
      </c>
      <c r="C47" s="111" t="str">
        <f>VLOOKUP(B47,'[1]LISTADO ATM'!$A$2:$B$816,2,0)</f>
        <v xml:space="preserve">ATM Oficina Nibaje </v>
      </c>
      <c r="D47" s="112" t="s">
        <v>2455</v>
      </c>
      <c r="E47" s="129" t="s">
        <v>2577</v>
      </c>
    </row>
    <row r="48" spans="1:5" ht="18" x14ac:dyDescent="0.25">
      <c r="A48" s="99" t="str">
        <f>VLOOKUP(B48,'[1]LISTADO ATM'!$A$2:$C$817,3,0)</f>
        <v>DISTRITO NACIONAL</v>
      </c>
      <c r="B48" s="99">
        <v>234</v>
      </c>
      <c r="C48" s="111" t="str">
        <f>VLOOKUP(B48,'[1]LISTADO ATM'!$A$2:$B$816,2,0)</f>
        <v xml:space="preserve">ATM Oficina Boca Chica I </v>
      </c>
      <c r="D48" s="112" t="s">
        <v>2455</v>
      </c>
      <c r="E48" s="129" t="s">
        <v>2584</v>
      </c>
    </row>
    <row r="49" spans="1:5" ht="18" x14ac:dyDescent="0.25">
      <c r="A49" s="99" t="str">
        <f>VLOOKUP(B49,'[1]LISTADO ATM'!$A$2:$C$817,3,0)</f>
        <v>DISTRITO NACIONAL</v>
      </c>
      <c r="B49" s="99">
        <v>355</v>
      </c>
      <c r="C49" s="111" t="str">
        <f>VLOOKUP(B49,'[1]LISTADO ATM'!$A$2:$B$816,2,0)</f>
        <v xml:space="preserve">ATM UNP Metro II </v>
      </c>
      <c r="D49" s="112" t="s">
        <v>2455</v>
      </c>
      <c r="E49" s="129" t="s">
        <v>2600</v>
      </c>
    </row>
    <row r="50" spans="1:5" ht="18" x14ac:dyDescent="0.25">
      <c r="A50" s="99" t="str">
        <f>VLOOKUP(B50,'[1]LISTADO ATM'!$A$2:$C$817,3,0)</f>
        <v>DISTRITO NACIONAL</v>
      </c>
      <c r="B50" s="99">
        <v>525</v>
      </c>
      <c r="C50" s="111" t="str">
        <f>VLOOKUP(B50,'[1]LISTADO ATM'!$A$2:$B$816,2,0)</f>
        <v>ATM S/M Bravo Las Americas</v>
      </c>
      <c r="D50" s="112" t="s">
        <v>2455</v>
      </c>
      <c r="E50" s="129" t="s">
        <v>2599</v>
      </c>
    </row>
    <row r="51" spans="1:5" ht="18" x14ac:dyDescent="0.25">
      <c r="A51" s="99" t="str">
        <f>VLOOKUP(B51,'[1]LISTADO ATM'!$A$2:$C$817,3,0)</f>
        <v>SUR</v>
      </c>
      <c r="B51" s="99">
        <v>995</v>
      </c>
      <c r="C51" s="111" t="e">
        <f>VLOOKUP(B51,'[1]LISTADO ATM'!$A$2:$B$816,2,0)</f>
        <v>#N/A</v>
      </c>
      <c r="D51" s="112" t="s">
        <v>2455</v>
      </c>
      <c r="E51" s="129" t="s">
        <v>2594</v>
      </c>
    </row>
    <row r="52" spans="1:5" ht="18" x14ac:dyDescent="0.25">
      <c r="A52" s="99" t="str">
        <f>VLOOKUP(B52,'[1]LISTADO ATM'!$A$2:$C$817,3,0)</f>
        <v>NORTE</v>
      </c>
      <c r="B52" s="99">
        <v>171</v>
      </c>
      <c r="C52" s="111" t="str">
        <f>VLOOKUP(B52,'[1]LISTADO ATM'!$A$2:$B$816,2,0)</f>
        <v xml:space="preserve">ATM Oficina Moca </v>
      </c>
      <c r="D52" s="112" t="s">
        <v>2455</v>
      </c>
      <c r="E52" s="129" t="s">
        <v>2593</v>
      </c>
    </row>
    <row r="53" spans="1:5" ht="18" x14ac:dyDescent="0.25">
      <c r="A53" s="99" t="str">
        <f>VLOOKUP(B53,'[1]LISTADO ATM'!$A$2:$C$817,3,0)</f>
        <v>NORTE</v>
      </c>
      <c r="B53" s="99">
        <v>154</v>
      </c>
      <c r="C53" s="111" t="str">
        <f>VLOOKUP(B53,'[1]LISTADO ATM'!$A$2:$B$816,2,0)</f>
        <v xml:space="preserve">ATM Oficina Sánchez </v>
      </c>
      <c r="D53" s="112" t="s">
        <v>2455</v>
      </c>
      <c r="E53" s="129" t="s">
        <v>2588</v>
      </c>
    </row>
    <row r="54" spans="1:5" ht="18" x14ac:dyDescent="0.25">
      <c r="A54" s="99" t="str">
        <f>VLOOKUP(B54,'[1]LISTADO ATM'!$A$2:$C$817,3,0)</f>
        <v>NORTE</v>
      </c>
      <c r="B54" s="99">
        <v>720</v>
      </c>
      <c r="C54" s="111" t="str">
        <f>VLOOKUP(B54,'[1]LISTADO ATM'!$A$2:$B$816,2,0)</f>
        <v xml:space="preserve">ATM OMSA (Santiago) </v>
      </c>
      <c r="D54" s="112" t="s">
        <v>2455</v>
      </c>
      <c r="E54" s="129">
        <v>335778672</v>
      </c>
    </row>
    <row r="55" spans="1:5" ht="18" x14ac:dyDescent="0.25">
      <c r="A55" s="99" t="str">
        <f>VLOOKUP(B55,'[1]LISTADO ATM'!$A$2:$C$817,3,0)</f>
        <v>SUR</v>
      </c>
      <c r="B55" s="99">
        <v>750</v>
      </c>
      <c r="C55" s="111" t="str">
        <f>VLOOKUP(B55,'[1]LISTADO ATM'!$A$2:$B$816,2,0)</f>
        <v xml:space="preserve">ATM UNP Duvergé </v>
      </c>
      <c r="D55" s="112" t="s">
        <v>2455</v>
      </c>
      <c r="E55" s="129">
        <v>335778673</v>
      </c>
    </row>
    <row r="56" spans="1:5" ht="18" x14ac:dyDescent="0.25">
      <c r="A56" s="99" t="str">
        <f>VLOOKUP(B56,'[1]LISTADO ATM'!$A$2:$C$817,3,0)</f>
        <v>DISTRITO NACIONAL</v>
      </c>
      <c r="B56" s="99">
        <v>707</v>
      </c>
      <c r="C56" s="111" t="str">
        <f>VLOOKUP(B56,'[1]LISTADO ATM'!$A$2:$B$816,2,0)</f>
        <v xml:space="preserve">ATM IAD </v>
      </c>
      <c r="D56" s="112" t="s">
        <v>2455</v>
      </c>
      <c r="E56" s="129" t="s">
        <v>2617</v>
      </c>
    </row>
    <row r="57" spans="1:5" ht="18" x14ac:dyDescent="0.25">
      <c r="A57" s="99" t="str">
        <f>VLOOKUP(B57,'[1]LISTADO ATM'!$A$2:$C$817,3,0)</f>
        <v>SUR</v>
      </c>
      <c r="B57" s="99">
        <v>615</v>
      </c>
      <c r="C57" s="111" t="str">
        <f>VLOOKUP(B57,'[1]LISTADO ATM'!$A$2:$B$816,2,0)</f>
        <v xml:space="preserve">ATM Estación Sunix Cabral (Barahona) </v>
      </c>
      <c r="D57" s="112" t="s">
        <v>2455</v>
      </c>
      <c r="E57" s="129">
        <v>335778675</v>
      </c>
    </row>
    <row r="58" spans="1:5" ht="18" x14ac:dyDescent="0.25">
      <c r="A58" s="99" t="str">
        <f>VLOOKUP(B58,'[1]LISTADO ATM'!$A$2:$C$817,3,0)</f>
        <v>ESTE</v>
      </c>
      <c r="B58" s="99">
        <v>121</v>
      </c>
      <c r="C58" s="111" t="str">
        <f>VLOOKUP(B58,'[1]LISTADO ATM'!$A$2:$B$816,2,0)</f>
        <v xml:space="preserve">ATM Oficina Bayaguana </v>
      </c>
      <c r="D58" s="112" t="s">
        <v>2455</v>
      </c>
      <c r="E58" s="129">
        <v>335778676</v>
      </c>
    </row>
    <row r="59" spans="1:5" ht="18" x14ac:dyDescent="0.25">
      <c r="A59" s="99" t="str">
        <f>VLOOKUP(B59,'[1]LISTADO ATM'!$A$2:$C$817,3,0)</f>
        <v>DISTRITO NACIONAL</v>
      </c>
      <c r="B59" s="99">
        <v>524</v>
      </c>
      <c r="C59" s="111" t="str">
        <f>VLOOKUP(B59,'[1]LISTADO ATM'!$A$2:$B$816,2,0)</f>
        <v xml:space="preserve">ATM DNCD </v>
      </c>
      <c r="D59" s="112" t="s">
        <v>2455</v>
      </c>
      <c r="E59" s="129">
        <v>335778677</v>
      </c>
    </row>
    <row r="60" spans="1:5" ht="18" x14ac:dyDescent="0.25">
      <c r="A60" s="99" t="str">
        <f>VLOOKUP(B60,'[1]LISTADO ATM'!$A$2:$C$817,3,0)</f>
        <v>ESTE</v>
      </c>
      <c r="B60" s="99">
        <v>114</v>
      </c>
      <c r="C60" s="111" t="str">
        <f>VLOOKUP(B60,'[1]LISTADO ATM'!$A$2:$B$816,2,0)</f>
        <v xml:space="preserve">ATM Oficina Hato Mayor </v>
      </c>
      <c r="D60" s="112" t="s">
        <v>2455</v>
      </c>
      <c r="E60" s="129">
        <v>335778687</v>
      </c>
    </row>
    <row r="61" spans="1:5" ht="18" x14ac:dyDescent="0.25">
      <c r="A61" s="99" t="str">
        <f>VLOOKUP(B61,'[1]LISTADO ATM'!$A$2:$C$817,3,0)</f>
        <v>ESTE</v>
      </c>
      <c r="B61" s="99">
        <v>427</v>
      </c>
      <c r="C61" s="111" t="str">
        <f>VLOOKUP(B61,'[1]LISTADO ATM'!$A$2:$B$816,2,0)</f>
        <v xml:space="preserve">ATM Almacenes Iberia (Hato Mayor) </v>
      </c>
      <c r="D61" s="112" t="s">
        <v>2455</v>
      </c>
      <c r="E61" s="129">
        <v>335778688</v>
      </c>
    </row>
    <row r="62" spans="1:5" ht="18" x14ac:dyDescent="0.25">
      <c r="A62" s="99" t="str">
        <f>VLOOKUP(B62,'[1]LISTADO ATM'!$A$2:$C$817,3,0)</f>
        <v>ESTE</v>
      </c>
      <c r="B62" s="99">
        <v>612</v>
      </c>
      <c r="C62" s="111" t="str">
        <f>VLOOKUP(B62,'[1]LISTADO ATM'!$A$2:$B$816,2,0)</f>
        <v xml:space="preserve">ATM Plaza Orense (La Romana) </v>
      </c>
      <c r="D62" s="112" t="s">
        <v>2455</v>
      </c>
      <c r="E62" s="129">
        <v>335778981</v>
      </c>
    </row>
    <row r="63" spans="1:5" ht="18" x14ac:dyDescent="0.25">
      <c r="A63" s="99" t="str">
        <f>VLOOKUP(B63,'[1]LISTADO ATM'!$A$2:$C$817,3,0)</f>
        <v>ESTE</v>
      </c>
      <c r="B63" s="99">
        <v>776</v>
      </c>
      <c r="C63" s="111" t="str">
        <f>VLOOKUP(B63,'[1]LISTADO ATM'!$A$2:$B$816,2,0)</f>
        <v xml:space="preserve">ATM Oficina Monte Plata </v>
      </c>
      <c r="D63" s="112" t="s">
        <v>2455</v>
      </c>
      <c r="E63" s="129">
        <v>335778983</v>
      </c>
    </row>
    <row r="64" spans="1:5" ht="18" x14ac:dyDescent="0.25">
      <c r="A64" s="99" t="str">
        <f>VLOOKUP(B64,'[1]LISTADO ATM'!$A$2:$C$817,3,0)</f>
        <v>ESTE</v>
      </c>
      <c r="B64" s="99">
        <v>609</v>
      </c>
      <c r="C64" s="111" t="str">
        <f>VLOOKUP(B64,'[1]LISTADO ATM'!$A$2:$B$816,2,0)</f>
        <v xml:space="preserve">ATM S/M Jumbo (San Pedro) </v>
      </c>
      <c r="D64" s="112" t="s">
        <v>2455</v>
      </c>
      <c r="E64" s="129">
        <v>335778992</v>
      </c>
    </row>
    <row r="65" spans="1:5" ht="18" x14ac:dyDescent="0.25">
      <c r="A65" s="99" t="str">
        <f>VLOOKUP(B65,'[1]LISTADO ATM'!$A$2:$C$817,3,0)</f>
        <v>SUR</v>
      </c>
      <c r="B65" s="99">
        <v>403</v>
      </c>
      <c r="C65" s="111" t="str">
        <f>VLOOKUP(B65,'[1]LISTADO ATM'!$A$2:$B$816,2,0)</f>
        <v xml:space="preserve">ATM Oficina Vicente Noble </v>
      </c>
      <c r="D65" s="112" t="s">
        <v>2455</v>
      </c>
      <c r="E65" s="129">
        <v>335779000</v>
      </c>
    </row>
    <row r="66" spans="1:5" ht="18" x14ac:dyDescent="0.25">
      <c r="A66" s="99" t="str">
        <f>VLOOKUP(B66,'[1]LISTADO ATM'!$A$2:$C$817,3,0)</f>
        <v>NORTE</v>
      </c>
      <c r="B66" s="99">
        <v>990</v>
      </c>
      <c r="C66" s="111" t="str">
        <f>VLOOKUP(B66,'[1]LISTADO ATM'!$A$2:$B$816,2,0)</f>
        <v xml:space="preserve">ATM Autoservicio Bonao II </v>
      </c>
      <c r="D66" s="112" t="s">
        <v>2455</v>
      </c>
      <c r="E66" s="129">
        <v>335779072</v>
      </c>
    </row>
    <row r="67" spans="1:5" ht="18" x14ac:dyDescent="0.25">
      <c r="A67" s="99" t="str">
        <f>VLOOKUP(B67,'[1]LISTADO ATM'!$A$2:$C$817,3,0)</f>
        <v>DISTRITO NACIONAL</v>
      </c>
      <c r="B67" s="99">
        <v>684</v>
      </c>
      <c r="C67" s="111" t="str">
        <f>VLOOKUP(B67,'[1]LISTADO ATM'!$A$2:$B$816,2,0)</f>
        <v>ATM Estación Texaco Prolongación 27 Febrero</v>
      </c>
      <c r="D67" s="112" t="s">
        <v>2455</v>
      </c>
      <c r="E67" s="129">
        <v>335779081</v>
      </c>
    </row>
    <row r="68" spans="1:5" ht="18" x14ac:dyDescent="0.25">
      <c r="A68" s="99" t="str">
        <f>VLOOKUP(B68,'[1]LISTADO ATM'!$A$2:$C$817,3,0)</f>
        <v>DISTRITO NACIONAL</v>
      </c>
      <c r="B68" s="99">
        <v>31</v>
      </c>
      <c r="C68" s="111" t="str">
        <f>VLOOKUP(B68,'[1]LISTADO ATM'!$A$2:$B$816,2,0)</f>
        <v xml:space="preserve">ATM Oficina San Martín I </v>
      </c>
      <c r="D68" s="112" t="s">
        <v>2455</v>
      </c>
      <c r="E68" s="129">
        <v>335779097</v>
      </c>
    </row>
    <row r="69" spans="1:5" ht="18" x14ac:dyDescent="0.25">
      <c r="A69" s="99" t="str">
        <f>VLOOKUP(B69,'[1]LISTADO ATM'!$A$2:$C$817,3,0)</f>
        <v>NORTE</v>
      </c>
      <c r="B69" s="99">
        <v>809</v>
      </c>
      <c r="C69" s="111" t="str">
        <f>VLOOKUP(B69,'[1]LISTADO ATM'!$A$2:$B$816,2,0)</f>
        <v>ATM Yoma (Cotuí)</v>
      </c>
      <c r="D69" s="112" t="s">
        <v>2455</v>
      </c>
      <c r="E69" s="129">
        <v>335779108</v>
      </c>
    </row>
    <row r="70" spans="1:5" ht="18" x14ac:dyDescent="0.25">
      <c r="A70" s="99" t="str">
        <f>VLOOKUP(B70,'[1]LISTADO ATM'!$A$2:$C$817,3,0)</f>
        <v>DISTRITO NACIONAL</v>
      </c>
      <c r="B70" s="99">
        <v>390</v>
      </c>
      <c r="C70" s="111" t="str">
        <f>VLOOKUP(B70,'[1]LISTADO ATM'!$A$2:$B$816,2,0)</f>
        <v xml:space="preserve">ATM Oficina Boca Chica II </v>
      </c>
      <c r="D70" s="112" t="s">
        <v>2455</v>
      </c>
      <c r="E70" s="129">
        <v>335779147</v>
      </c>
    </row>
    <row r="71" spans="1:5" ht="18" x14ac:dyDescent="0.25">
      <c r="A71" s="99" t="str">
        <f>VLOOKUP(B71,'[1]LISTADO ATM'!$A$2:$C$817,3,0)</f>
        <v>DISTRITO NACIONAL</v>
      </c>
      <c r="B71" s="99">
        <v>755</v>
      </c>
      <c r="C71" s="111" t="str">
        <f>VLOOKUP(B71,'[1]LISTADO ATM'!$A$2:$B$816,2,0)</f>
        <v xml:space="preserve">ATM Oficina Galería del Este (Plaza) </v>
      </c>
      <c r="D71" s="112" t="s">
        <v>2455</v>
      </c>
      <c r="E71" s="129" t="s">
        <v>2647</v>
      </c>
    </row>
    <row r="72" spans="1:5" ht="18" x14ac:dyDescent="0.25">
      <c r="A72" s="99" t="str">
        <f>VLOOKUP(B72,'[1]LISTADO ATM'!$A$2:$C$817,3,0)</f>
        <v>ESTE</v>
      </c>
      <c r="B72" s="99">
        <v>211</v>
      </c>
      <c r="C72" s="111" t="str">
        <f>VLOOKUP(B72,'[1]LISTADO ATM'!$A$2:$B$816,2,0)</f>
        <v xml:space="preserve">ATM Oficina La Romana I </v>
      </c>
      <c r="D72" s="112" t="s">
        <v>2455</v>
      </c>
      <c r="E72" s="129">
        <v>335779166</v>
      </c>
    </row>
    <row r="73" spans="1:5" ht="18" x14ac:dyDescent="0.25">
      <c r="A73" s="99" t="str">
        <f>VLOOKUP(B73,'[1]LISTADO ATM'!$A$2:$C$817,3,0)</f>
        <v>DISTRITO NACIONAL</v>
      </c>
      <c r="B73" s="99">
        <v>889</v>
      </c>
      <c r="C73" s="111" t="str">
        <f>VLOOKUP(B73,'[1]LISTADO ATM'!$A$2:$B$816,2,0)</f>
        <v>ATM Oficina Plaza Lama Máximo Gómez II</v>
      </c>
      <c r="D73" s="112" t="s">
        <v>2455</v>
      </c>
      <c r="E73" s="129" t="s">
        <v>2648</v>
      </c>
    </row>
    <row r="74" spans="1:5" ht="18.75" thickBot="1" x14ac:dyDescent="0.3">
      <c r="A74" s="99" t="str">
        <f>VLOOKUP(B74,'[1]LISTADO ATM'!$A$2:$C$817,3,0)</f>
        <v>DISTRITO NACIONAL</v>
      </c>
      <c r="B74" s="99">
        <v>272</v>
      </c>
      <c r="C74" s="111" t="str">
        <f>VLOOKUP(B74,'[1]LISTADO ATM'!$A$2:$B$816,2,0)</f>
        <v xml:space="preserve">ATM Cámara de Diputados </v>
      </c>
      <c r="D74" s="112" t="s">
        <v>2455</v>
      </c>
      <c r="E74" s="129">
        <v>335779158</v>
      </c>
    </row>
    <row r="75" spans="1:5" ht="18.75" thickBot="1" x14ac:dyDescent="0.3">
      <c r="A75" s="113" t="s">
        <v>2428</v>
      </c>
      <c r="B75" s="130">
        <f>COUNT(B23:B74)</f>
        <v>52</v>
      </c>
      <c r="C75" s="114"/>
      <c r="D75" s="114"/>
      <c r="E75" s="114"/>
    </row>
    <row r="76" spans="1:5" ht="15.75" thickBot="1" x14ac:dyDescent="0.3">
      <c r="B76" s="107"/>
      <c r="E76" s="107"/>
    </row>
    <row r="77" spans="1:5" ht="18.75" thickBot="1" x14ac:dyDescent="0.3">
      <c r="A77" s="140" t="s">
        <v>2431</v>
      </c>
      <c r="B77" s="141"/>
      <c r="C77" s="141"/>
      <c r="D77" s="141"/>
      <c r="E77" s="142"/>
    </row>
    <row r="78" spans="1:5" ht="18" x14ac:dyDescent="0.25">
      <c r="A78" s="91" t="s">
        <v>15</v>
      </c>
      <c r="B78" s="92" t="s">
        <v>2426</v>
      </c>
      <c r="C78" s="92" t="s">
        <v>46</v>
      </c>
      <c r="D78" s="92" t="s">
        <v>2433</v>
      </c>
      <c r="E78" s="92" t="s">
        <v>2427</v>
      </c>
    </row>
    <row r="79" spans="1:5" ht="18" x14ac:dyDescent="0.25">
      <c r="A79" s="111" t="str">
        <f>VLOOKUP(B79,'[1]LISTADO ATM'!$A$2:$C$817,3,0)</f>
        <v>DISTRITO NACIONAL</v>
      </c>
      <c r="B79" s="99">
        <v>152</v>
      </c>
      <c r="C79" s="111" t="str">
        <f>VLOOKUP(B79,'[1]LISTADO ATM'!$A$2:$B$816,2,0)</f>
        <v xml:space="preserve">ATM Kiosco Megacentro II </v>
      </c>
      <c r="D79" s="111" t="s">
        <v>2459</v>
      </c>
      <c r="E79" s="129">
        <v>335777021</v>
      </c>
    </row>
    <row r="80" spans="1:5" ht="18" x14ac:dyDescent="0.25">
      <c r="A80" s="111" t="str">
        <f>VLOOKUP(B80,'[1]LISTADO ATM'!$A$2:$C$817,3,0)</f>
        <v>DISTRITO NACIONAL</v>
      </c>
      <c r="B80" s="99">
        <v>713</v>
      </c>
      <c r="C80" s="111" t="str">
        <f>VLOOKUP(B80,'[1]LISTADO ATM'!$A$2:$B$816,2,0)</f>
        <v xml:space="preserve">ATM Oficina Las Américas </v>
      </c>
      <c r="D80" s="111" t="s">
        <v>2459</v>
      </c>
      <c r="E80" s="129">
        <v>335777027</v>
      </c>
    </row>
    <row r="81" spans="1:5" ht="18" x14ac:dyDescent="0.25">
      <c r="A81" s="111" t="str">
        <f>VLOOKUP(B81,'[1]LISTADO ATM'!$A$2:$C$817,3,0)</f>
        <v>DISTRITO NACIONAL</v>
      </c>
      <c r="B81" s="99">
        <v>734</v>
      </c>
      <c r="C81" s="111" t="str">
        <f>VLOOKUP(B81,'[1]LISTADO ATM'!$A$2:$B$816,2,0)</f>
        <v xml:space="preserve">ATM Oficina Independencia I </v>
      </c>
      <c r="D81" s="111" t="s">
        <v>2459</v>
      </c>
      <c r="E81" s="129">
        <v>335777028</v>
      </c>
    </row>
    <row r="82" spans="1:5" ht="18" x14ac:dyDescent="0.25">
      <c r="A82" s="111" t="str">
        <f>VLOOKUP(B82,'[1]LISTADO ATM'!$A$2:$C$817,3,0)</f>
        <v>DISTRITO NACIONAL</v>
      </c>
      <c r="B82" s="99">
        <v>993</v>
      </c>
      <c r="C82" s="111" t="str">
        <f>VLOOKUP(B82,'[1]LISTADO ATM'!$A$2:$B$816,2,0)</f>
        <v xml:space="preserve">ATM Centro Medico Integral II </v>
      </c>
      <c r="D82" s="111" t="s">
        <v>2459</v>
      </c>
      <c r="E82" s="129">
        <v>335777032</v>
      </c>
    </row>
    <row r="83" spans="1:5" ht="18" x14ac:dyDescent="0.25">
      <c r="A83" s="111" t="str">
        <f>VLOOKUP(B83,'[1]LISTADO ATM'!$A$2:$C$817,3,0)</f>
        <v>DISTRITO NACIONAL</v>
      </c>
      <c r="B83" s="99">
        <v>541</v>
      </c>
      <c r="C83" s="111" t="str">
        <f>VLOOKUP(B83,'[1]LISTADO ATM'!$A$2:$B$816,2,0)</f>
        <v xml:space="preserve">ATM Oficina Sambil II </v>
      </c>
      <c r="D83" s="111" t="s">
        <v>2459</v>
      </c>
      <c r="E83" s="129" t="s">
        <v>2505</v>
      </c>
    </row>
    <row r="84" spans="1:5" ht="18" x14ac:dyDescent="0.25">
      <c r="A84" s="111" t="str">
        <f>VLOOKUP(B84,'[1]LISTADO ATM'!$A$2:$C$817,3,0)</f>
        <v>DISTRITO NACIONAL</v>
      </c>
      <c r="B84" s="99">
        <v>125</v>
      </c>
      <c r="C84" s="111" t="str">
        <f>VLOOKUP(B84,'[1]LISTADO ATM'!$A$2:$B$816,2,0)</f>
        <v xml:space="preserve">ATM Dirección General de Aduanas II </v>
      </c>
      <c r="D84" s="111" t="s">
        <v>2459</v>
      </c>
      <c r="E84" s="129" t="s">
        <v>2538</v>
      </c>
    </row>
    <row r="85" spans="1:5" ht="18" x14ac:dyDescent="0.25">
      <c r="A85" s="111" t="str">
        <f>VLOOKUP(B85,'[1]LISTADO ATM'!$A$2:$C$817,3,0)</f>
        <v>DISTRITO NACIONAL</v>
      </c>
      <c r="B85" s="99">
        <v>336</v>
      </c>
      <c r="C85" s="111" t="str">
        <f>VLOOKUP(B85,'[1]LISTADO ATM'!$A$2:$B$816,2,0)</f>
        <v>ATM Instituto Nacional de Cancer (incart)</v>
      </c>
      <c r="D85" s="111" t="s">
        <v>2459</v>
      </c>
      <c r="E85" s="129" t="s">
        <v>2539</v>
      </c>
    </row>
    <row r="86" spans="1:5" ht="18" x14ac:dyDescent="0.25">
      <c r="A86" s="111" t="str">
        <f>VLOOKUP(B86,'[1]LISTADO ATM'!$A$2:$C$817,3,0)</f>
        <v>DISTRITO NACIONAL</v>
      </c>
      <c r="B86" s="99">
        <v>406</v>
      </c>
      <c r="C86" s="111" t="str">
        <f>VLOOKUP(B86,'[1]LISTADO ATM'!$A$2:$B$816,2,0)</f>
        <v xml:space="preserve">ATM UNP Plaza Lama Máximo Gómez </v>
      </c>
      <c r="D86" s="111" t="s">
        <v>2459</v>
      </c>
      <c r="E86" s="129" t="s">
        <v>2540</v>
      </c>
    </row>
    <row r="87" spans="1:5" ht="18" x14ac:dyDescent="0.25">
      <c r="A87" s="111" t="str">
        <f>VLOOKUP(B87,'[1]LISTADO ATM'!$A$2:$C$817,3,0)</f>
        <v>DISTRITO NACIONAL</v>
      </c>
      <c r="B87" s="99">
        <v>640</v>
      </c>
      <c r="C87" s="111" t="str">
        <f>VLOOKUP(B87,'[1]LISTADO ATM'!$A$2:$B$816,2,0)</f>
        <v xml:space="preserve">ATM Ministerio Obras Públicas </v>
      </c>
      <c r="D87" s="111" t="s">
        <v>2459</v>
      </c>
      <c r="E87" s="129" t="s">
        <v>2542</v>
      </c>
    </row>
    <row r="88" spans="1:5" ht="18" x14ac:dyDescent="0.25">
      <c r="A88" s="111" t="str">
        <f>VLOOKUP(B88,'[1]LISTADO ATM'!$A$2:$C$817,3,0)</f>
        <v>SUR</v>
      </c>
      <c r="B88" s="99">
        <v>356</v>
      </c>
      <c r="C88" s="111" t="str">
        <f>VLOOKUP(B88,'[1]LISTADO ATM'!$A$2:$B$816,2,0)</f>
        <v xml:space="preserve">ATM Estación Sigma (San Cristóbal) </v>
      </c>
      <c r="D88" s="111" t="s">
        <v>2459</v>
      </c>
      <c r="E88" s="129" t="s">
        <v>2572</v>
      </c>
    </row>
    <row r="89" spans="1:5" ht="18" x14ac:dyDescent="0.25">
      <c r="A89" s="111" t="str">
        <f>VLOOKUP(B89,'[1]LISTADO ATM'!$A$2:$C$817,3,0)</f>
        <v>SUR</v>
      </c>
      <c r="B89" s="99">
        <v>765</v>
      </c>
      <c r="C89" s="111" t="str">
        <f>VLOOKUP(B89,'[1]LISTADO ATM'!$A$2:$B$816,2,0)</f>
        <v xml:space="preserve">ATM Oficina Azua I </v>
      </c>
      <c r="D89" s="111" t="s">
        <v>2459</v>
      </c>
      <c r="E89" s="129" t="s">
        <v>2598</v>
      </c>
    </row>
    <row r="90" spans="1:5" ht="18" x14ac:dyDescent="0.25">
      <c r="A90" s="111" t="str">
        <f>VLOOKUP(B90,'[1]LISTADO ATM'!$A$2:$C$817,3,0)</f>
        <v>SUR</v>
      </c>
      <c r="B90" s="99">
        <v>817</v>
      </c>
      <c r="C90" s="111" t="str">
        <f>VLOOKUP(B90,'[1]LISTADO ATM'!$A$2:$B$816,2,0)</f>
        <v xml:space="preserve">ATM Ayuntamiento Sabana Larga (San José de Ocoa) </v>
      </c>
      <c r="D90" s="111" t="s">
        <v>2459</v>
      </c>
      <c r="E90" s="129" t="s">
        <v>2597</v>
      </c>
    </row>
    <row r="91" spans="1:5" ht="18" x14ac:dyDescent="0.25">
      <c r="A91" s="111" t="str">
        <f>VLOOKUP(B91,'[1]LISTADO ATM'!$A$2:$C$817,3,0)</f>
        <v>DISTRITO NACIONAL</v>
      </c>
      <c r="B91" s="99">
        <v>938</v>
      </c>
      <c r="C91" s="111" t="str">
        <f>VLOOKUP(B91,'[1]LISTADO ATM'!$A$2:$B$816,2,0)</f>
        <v xml:space="preserve">ATM Autobanco Oficina Filadelfia Plaza </v>
      </c>
      <c r="D91" s="111" t="s">
        <v>2459</v>
      </c>
      <c r="E91" s="129" t="s">
        <v>2595</v>
      </c>
    </row>
    <row r="92" spans="1:5" ht="18" x14ac:dyDescent="0.25">
      <c r="A92" s="111" t="e">
        <f>VLOOKUP(B92,'[1]LISTADO ATM'!$A$2:$C$817,3,0)</f>
        <v>#N/A</v>
      </c>
      <c r="B92" s="99">
        <v>600</v>
      </c>
      <c r="C92" s="111" t="e">
        <f>VLOOKUP(B92,'[1]LISTADO ATM'!$A$2:$B$816,2,0)</f>
        <v>#N/A</v>
      </c>
      <c r="D92" s="111" t="s">
        <v>2459</v>
      </c>
      <c r="E92" s="129">
        <v>335778706</v>
      </c>
    </row>
    <row r="93" spans="1:5" ht="18" x14ac:dyDescent="0.25">
      <c r="A93" s="111" t="str">
        <f>VLOOKUP(B93,'[1]LISTADO ATM'!$A$2:$C$817,3,0)</f>
        <v>NORTE</v>
      </c>
      <c r="B93" s="99">
        <v>501</v>
      </c>
      <c r="C93" s="111" t="str">
        <f>VLOOKUP(B93,'[1]LISTADO ATM'!$A$2:$B$816,2,0)</f>
        <v xml:space="preserve">ATM UNP La Canela </v>
      </c>
      <c r="D93" s="111" t="s">
        <v>2459</v>
      </c>
      <c r="E93" s="129">
        <v>335778975</v>
      </c>
    </row>
    <row r="94" spans="1:5" ht="18" x14ac:dyDescent="0.25">
      <c r="A94" s="111" t="str">
        <f>VLOOKUP(B94,'[1]LISTADO ATM'!$A$2:$C$817,3,0)</f>
        <v>DISTRITO NACIONAL</v>
      </c>
      <c r="B94" s="99">
        <v>568</v>
      </c>
      <c r="C94" s="111" t="str">
        <f>VLOOKUP(B94,'[1]LISTADO ATM'!$A$2:$B$816,2,0)</f>
        <v xml:space="preserve">ATM Ministerio de Educación </v>
      </c>
      <c r="D94" s="111" t="s">
        <v>2459</v>
      </c>
      <c r="E94" s="129">
        <v>335779026</v>
      </c>
    </row>
    <row r="95" spans="1:5" ht="18" x14ac:dyDescent="0.25">
      <c r="A95" s="111" t="str">
        <f>VLOOKUP(B95,'[1]LISTADO ATM'!$A$2:$C$817,3,0)</f>
        <v>NORTE</v>
      </c>
      <c r="B95" s="99">
        <v>604</v>
      </c>
      <c r="C95" s="111" t="str">
        <f>VLOOKUP(B95,'[1]LISTADO ATM'!$A$2:$B$816,2,0)</f>
        <v xml:space="preserve">ATM Oficina Estancia Nueva (Moca) </v>
      </c>
      <c r="D95" s="111" t="s">
        <v>2459</v>
      </c>
      <c r="E95" s="129">
        <v>335779088</v>
      </c>
    </row>
    <row r="96" spans="1:5" ht="18" x14ac:dyDescent="0.25">
      <c r="A96" s="111" t="str">
        <f>VLOOKUP(B96,'[1]LISTADO ATM'!$A$2:$C$817,3,0)</f>
        <v>DISTRITO NACIONAL</v>
      </c>
      <c r="B96" s="99">
        <v>437</v>
      </c>
      <c r="C96" s="111" t="str">
        <f>VLOOKUP(B96,'[1]LISTADO ATM'!$A$2:$B$816,2,0)</f>
        <v xml:space="preserve">ATM Autobanco Torre III </v>
      </c>
      <c r="D96" s="111" t="s">
        <v>2459</v>
      </c>
      <c r="E96" s="129">
        <v>335779129</v>
      </c>
    </row>
    <row r="97" spans="1:5" ht="18" x14ac:dyDescent="0.25">
      <c r="A97" s="111" t="str">
        <f>VLOOKUP(B97,'[1]LISTADO ATM'!$A$2:$C$817,3,0)</f>
        <v>DISTRITO NACIONAL</v>
      </c>
      <c r="B97" s="99">
        <v>13</v>
      </c>
      <c r="C97" s="111" t="str">
        <f>VLOOKUP(B97,'[1]LISTADO ATM'!$A$2:$B$816,2,0)</f>
        <v xml:space="preserve">ATM CDEEE </v>
      </c>
      <c r="D97" s="111" t="s">
        <v>2459</v>
      </c>
      <c r="E97" s="129">
        <v>335779144</v>
      </c>
    </row>
    <row r="98" spans="1:5" ht="18" x14ac:dyDescent="0.25">
      <c r="A98" s="111" t="str">
        <f>VLOOKUP(B98,'[1]LISTADO ATM'!$A$2:$C$817,3,0)</f>
        <v>DISTRITO NACIONAL</v>
      </c>
      <c r="B98" s="99">
        <v>724</v>
      </c>
      <c r="C98" s="111" t="str">
        <f>VLOOKUP(B98,'[1]LISTADO ATM'!$A$2:$B$816,2,0)</f>
        <v xml:space="preserve">ATM El Huacal I </v>
      </c>
      <c r="D98" s="111" t="s">
        <v>2459</v>
      </c>
      <c r="E98" s="129">
        <v>335779196</v>
      </c>
    </row>
    <row r="99" spans="1:5" ht="18" x14ac:dyDescent="0.25">
      <c r="A99" s="111" t="e">
        <f>VLOOKUP(B99,'[1]LISTADO ATM'!$A$2:$C$817,3,0)</f>
        <v>#N/A</v>
      </c>
      <c r="B99" s="99"/>
      <c r="C99" s="111"/>
      <c r="D99" s="111"/>
      <c r="E99" s="169"/>
    </row>
    <row r="100" spans="1:5" ht="18" x14ac:dyDescent="0.25">
      <c r="A100" s="111" t="str">
        <f>VLOOKUP(B100,'[1]LISTADO ATM'!$A$2:$C$817,3,0)</f>
        <v>DISTRITO NACIONAL</v>
      </c>
      <c r="B100" s="99">
        <v>642</v>
      </c>
      <c r="C100" s="111" t="str">
        <f>VLOOKUP(B100,'[1]LISTADO ATM'!$A$2:$B$816,2,0)</f>
        <v xml:space="preserve">ATM OMSA Sto. Dgo. </v>
      </c>
      <c r="D100" s="111" t="s">
        <v>2459</v>
      </c>
      <c r="E100" s="77">
        <v>335778649</v>
      </c>
    </row>
    <row r="101" spans="1:5" ht="18.75" thickBot="1" x14ac:dyDescent="0.3">
      <c r="A101" s="95" t="s">
        <v>2428</v>
      </c>
      <c r="B101" s="116">
        <f>COUNT(B79:B100)</f>
        <v>21</v>
      </c>
      <c r="C101" s="114"/>
      <c r="D101" s="93"/>
      <c r="E101" s="94"/>
    </row>
    <row r="102" spans="1:5" ht="15.75" thickBot="1" x14ac:dyDescent="0.3">
      <c r="B102" s="107"/>
      <c r="E102" s="107"/>
    </row>
    <row r="103" spans="1:5" ht="18.75" thickBot="1" x14ac:dyDescent="0.3">
      <c r="A103" s="154" t="s">
        <v>2429</v>
      </c>
      <c r="B103" s="155"/>
      <c r="E103" s="107"/>
    </row>
    <row r="104" spans="1:5" ht="18.75" thickBot="1" x14ac:dyDescent="0.3">
      <c r="A104" s="156">
        <f>+B75+B101</f>
        <v>73</v>
      </c>
      <c r="B104" s="157"/>
      <c r="E104" s="107"/>
    </row>
    <row r="105" spans="1:5" ht="15.75" thickBot="1" x14ac:dyDescent="0.3">
      <c r="B105" s="107"/>
      <c r="E105" s="107"/>
    </row>
    <row r="106" spans="1:5" ht="18.75" thickBot="1" x14ac:dyDescent="0.3">
      <c r="A106" s="140" t="s">
        <v>2432</v>
      </c>
      <c r="B106" s="141"/>
      <c r="C106" s="141"/>
      <c r="D106" s="141"/>
      <c r="E106" s="142"/>
    </row>
    <row r="107" spans="1:5" ht="18" x14ac:dyDescent="0.25">
      <c r="A107" s="91" t="s">
        <v>15</v>
      </c>
      <c r="B107" s="92" t="s">
        <v>2426</v>
      </c>
      <c r="C107" s="96" t="s">
        <v>46</v>
      </c>
      <c r="D107" s="149" t="s">
        <v>2433</v>
      </c>
      <c r="E107" s="150"/>
    </row>
    <row r="108" spans="1:5" ht="18" x14ac:dyDescent="0.25">
      <c r="A108" s="99" t="str">
        <f>VLOOKUP(B108,'[1]LISTADO ATM'!$A$2:$C$817,3,0)</f>
        <v>DISTRITO NACIONAL</v>
      </c>
      <c r="B108" s="99">
        <v>557</v>
      </c>
      <c r="C108" s="111" t="str">
        <f>VLOOKUP(B108,'[1]LISTADO ATM'!$A$2:$B$816,2,0)</f>
        <v xml:space="preserve">ATM Multicentro La Sirena Ave. Mella </v>
      </c>
      <c r="D108" s="138" t="s">
        <v>2500</v>
      </c>
      <c r="E108" s="139"/>
    </row>
    <row r="109" spans="1:5" ht="18" x14ac:dyDescent="0.25">
      <c r="A109" s="99" t="str">
        <f>VLOOKUP(B109,'[1]LISTADO ATM'!$A$2:$C$817,3,0)</f>
        <v>DISTRITO NACIONAL</v>
      </c>
      <c r="B109" s="99">
        <v>560</v>
      </c>
      <c r="C109" s="111" t="str">
        <f>VLOOKUP(B109,'[1]LISTADO ATM'!$A$2:$B$816,2,0)</f>
        <v xml:space="preserve">ATM Junta Central Electoral </v>
      </c>
      <c r="D109" s="137" t="s">
        <v>2476</v>
      </c>
      <c r="E109" s="137"/>
    </row>
    <row r="110" spans="1:5" ht="18" x14ac:dyDescent="0.25">
      <c r="A110" s="99" t="str">
        <f>VLOOKUP(B110,'[1]LISTADO ATM'!$A$2:$C$817,3,0)</f>
        <v>DISTRITO NACIONAL</v>
      </c>
      <c r="B110" s="99">
        <v>147</v>
      </c>
      <c r="C110" s="111" t="str">
        <f>VLOOKUP(B110,'[1]LISTADO ATM'!$A$2:$B$816,2,0)</f>
        <v xml:space="preserve">ATM Kiosco Megacentro I </v>
      </c>
      <c r="D110" s="137" t="s">
        <v>2476</v>
      </c>
      <c r="E110" s="137"/>
    </row>
    <row r="111" spans="1:5" ht="18" x14ac:dyDescent="0.25">
      <c r="A111" s="99" t="str">
        <f>VLOOKUP(B111,'[1]LISTADO ATM'!$A$2:$C$817,3,0)</f>
        <v>SUR</v>
      </c>
      <c r="B111" s="99">
        <v>297</v>
      </c>
      <c r="C111" s="111" t="str">
        <f>VLOOKUP(B111,'[1]LISTADO ATM'!$A$2:$B$816,2,0)</f>
        <v xml:space="preserve">ATM S/M Cadena Ocoa </v>
      </c>
      <c r="D111" s="138" t="s">
        <v>2500</v>
      </c>
      <c r="E111" s="139"/>
    </row>
    <row r="112" spans="1:5" ht="18" x14ac:dyDescent="0.25">
      <c r="A112" s="99" t="str">
        <f>VLOOKUP(B112,'[1]LISTADO ATM'!$A$2:$C$817,3,0)</f>
        <v>DISTRITO NACIONAL</v>
      </c>
      <c r="B112" s="99">
        <v>438</v>
      </c>
      <c r="C112" s="111" t="str">
        <f>VLOOKUP(B112,'[1]LISTADO ATM'!$A$2:$B$816,2,0)</f>
        <v xml:space="preserve">ATM Autobanco Torre IV </v>
      </c>
      <c r="D112" s="137" t="s">
        <v>2476</v>
      </c>
      <c r="E112" s="137"/>
    </row>
    <row r="113" spans="1:5" ht="18" x14ac:dyDescent="0.25">
      <c r="A113" s="99" t="str">
        <f>VLOOKUP(B113,'[1]LISTADO ATM'!$A$2:$C$817,3,0)</f>
        <v>DISTRITO NACIONAL</v>
      </c>
      <c r="B113" s="99">
        <v>26</v>
      </c>
      <c r="C113" s="111" t="str">
        <f>VLOOKUP(B113,'[1]LISTADO ATM'!$A$2:$B$816,2,0)</f>
        <v>ATM S/M Jumbo San Isidro</v>
      </c>
      <c r="D113" s="137" t="s">
        <v>2476</v>
      </c>
      <c r="E113" s="137"/>
    </row>
    <row r="114" spans="1:5" ht="18" x14ac:dyDescent="0.25">
      <c r="A114" s="99" t="str">
        <f>VLOOKUP(B114,'[1]LISTADO ATM'!$A$2:$C$817,3,0)</f>
        <v>DISTRITO NACIONAL</v>
      </c>
      <c r="B114" s="99">
        <v>710</v>
      </c>
      <c r="C114" s="111" t="str">
        <f>VLOOKUP(B114,'[1]LISTADO ATM'!$A$2:$B$816,2,0)</f>
        <v xml:space="preserve">ATM S/M Soberano </v>
      </c>
      <c r="D114" s="137" t="s">
        <v>2476</v>
      </c>
      <c r="E114" s="137"/>
    </row>
    <row r="115" spans="1:5" ht="18" x14ac:dyDescent="0.25">
      <c r="A115" s="99" t="str">
        <f>VLOOKUP(B115,'[1]LISTADO ATM'!$A$2:$C$817,3,0)</f>
        <v>DISTRITO NACIONAL</v>
      </c>
      <c r="B115" s="99">
        <v>715</v>
      </c>
      <c r="C115" s="111" t="str">
        <f>VLOOKUP(B115,'[1]LISTADO ATM'!$A$2:$B$816,2,0)</f>
        <v xml:space="preserve">ATM Oficina 27 de Febrero (Lobby) </v>
      </c>
      <c r="D115" s="137" t="s">
        <v>2476</v>
      </c>
      <c r="E115" s="137"/>
    </row>
    <row r="116" spans="1:5" ht="18" x14ac:dyDescent="0.25">
      <c r="A116" s="99" t="str">
        <f>VLOOKUP(B116,'[1]LISTADO ATM'!$A$2:$C$817,3,0)</f>
        <v>DISTRITO NACIONAL</v>
      </c>
      <c r="B116" s="99">
        <v>883</v>
      </c>
      <c r="C116" s="111" t="str">
        <f>VLOOKUP(B116,'[1]LISTADO ATM'!$A$2:$B$816,2,0)</f>
        <v xml:space="preserve">ATM Oficina Filadelfia Plaza </v>
      </c>
      <c r="D116" s="137" t="s">
        <v>2476</v>
      </c>
      <c r="E116" s="137"/>
    </row>
    <row r="117" spans="1:5" ht="18" x14ac:dyDescent="0.25">
      <c r="A117" s="99" t="str">
        <f>VLOOKUP(B117,'[1]LISTADO ATM'!$A$2:$C$817,3,0)</f>
        <v>NORTE</v>
      </c>
      <c r="B117" s="99">
        <v>894</v>
      </c>
      <c r="C117" s="111" t="str">
        <f>VLOOKUP(B117,'[1]LISTADO ATM'!$A$2:$B$816,2,0)</f>
        <v>ATM Eco Petroleo Estero Hondo</v>
      </c>
      <c r="D117" s="137" t="s">
        <v>2476</v>
      </c>
      <c r="E117" s="137"/>
    </row>
    <row r="118" spans="1:5" ht="18" x14ac:dyDescent="0.25">
      <c r="A118" s="99" t="str">
        <f>VLOOKUP(B118,'[1]LISTADO ATM'!$A$2:$C$817,3,0)</f>
        <v>NORTE</v>
      </c>
      <c r="B118" s="99">
        <v>172</v>
      </c>
      <c r="C118" s="111" t="str">
        <f>VLOOKUP(B118,'[1]LISTADO ATM'!$A$2:$B$816,2,0)</f>
        <v xml:space="preserve">ATM UNP Guaucí </v>
      </c>
      <c r="D118" s="137" t="s">
        <v>2476</v>
      </c>
      <c r="E118" s="137"/>
    </row>
    <row r="119" spans="1:5" ht="18" x14ac:dyDescent="0.25">
      <c r="A119" s="99" t="str">
        <f>VLOOKUP(B119,'[1]LISTADO ATM'!$A$2:$C$817,3,0)</f>
        <v>DISTRITO NACIONAL</v>
      </c>
      <c r="B119" s="99">
        <v>235</v>
      </c>
      <c r="C119" s="111" t="str">
        <f>VLOOKUP(B119,'[1]LISTADO ATM'!$A$2:$B$816,2,0)</f>
        <v xml:space="preserve">ATM Oficina Multicentro La Sirena San Isidro </v>
      </c>
      <c r="D119" s="137" t="s">
        <v>2476</v>
      </c>
      <c r="E119" s="137"/>
    </row>
    <row r="120" spans="1:5" ht="18" x14ac:dyDescent="0.25">
      <c r="A120" s="99" t="str">
        <f>VLOOKUP(B120,'[1]LISTADO ATM'!$A$2:$C$817,3,0)</f>
        <v>NORTE</v>
      </c>
      <c r="B120" s="99">
        <v>405</v>
      </c>
      <c r="C120" s="111" t="str">
        <f>VLOOKUP(B120,'[1]LISTADO ATM'!$A$2:$B$816,2,0)</f>
        <v xml:space="preserve">ATM UNP Loma de Cabrera </v>
      </c>
      <c r="D120" s="138" t="s">
        <v>2500</v>
      </c>
      <c r="E120" s="139"/>
    </row>
    <row r="121" spans="1:5" ht="18" x14ac:dyDescent="0.25">
      <c r="A121" s="99" t="str">
        <f>VLOOKUP(B121,'[1]LISTADO ATM'!$A$2:$C$817,3,0)</f>
        <v>DISTRITO NACIONAL</v>
      </c>
      <c r="B121" s="99">
        <v>577</v>
      </c>
      <c r="C121" s="111" t="str">
        <f>VLOOKUP(B121,'[1]LISTADO ATM'!$A$2:$B$816,2,0)</f>
        <v xml:space="preserve">ATM Olé Ave. Duarte </v>
      </c>
      <c r="D121" s="138" t="s">
        <v>2500</v>
      </c>
      <c r="E121" s="139"/>
    </row>
    <row r="122" spans="1:5" ht="18" x14ac:dyDescent="0.25">
      <c r="A122" s="99" t="str">
        <f>VLOOKUP(B122,'[1]LISTADO ATM'!$A$2:$C$817,3,0)</f>
        <v>NORTE</v>
      </c>
      <c r="B122" s="99">
        <v>603</v>
      </c>
      <c r="C122" s="111" t="str">
        <f>VLOOKUP(B122,'[1]LISTADO ATM'!$A$2:$B$816,2,0)</f>
        <v xml:space="preserve">ATM Zona Franca (Santiago) II </v>
      </c>
      <c r="D122" s="137" t="s">
        <v>2476</v>
      </c>
      <c r="E122" s="137"/>
    </row>
    <row r="123" spans="1:5" ht="18" x14ac:dyDescent="0.25">
      <c r="A123" s="99" t="str">
        <f>VLOOKUP(B123,'[1]LISTADO ATM'!$A$2:$C$817,3,0)</f>
        <v>NORTE</v>
      </c>
      <c r="B123" s="99">
        <v>53</v>
      </c>
      <c r="C123" s="111" t="str">
        <f>VLOOKUP(B123,'[1]LISTADO ATM'!$A$2:$B$816,2,0)</f>
        <v xml:space="preserve">ATM Oficina Constanza </v>
      </c>
      <c r="D123" s="138" t="s">
        <v>2649</v>
      </c>
      <c r="E123" s="139"/>
    </row>
    <row r="124" spans="1:5" ht="18" x14ac:dyDescent="0.25">
      <c r="A124" s="99" t="str">
        <f>VLOOKUP(B124,'[1]LISTADO ATM'!$A$2:$C$817,3,0)</f>
        <v>SUR</v>
      </c>
      <c r="B124" s="99">
        <v>84</v>
      </c>
      <c r="C124" s="111" t="str">
        <f>VLOOKUP(B124,'[1]LISTADO ATM'!$A$2:$B$816,2,0)</f>
        <v xml:space="preserve">ATM Oficina Multicentro Sirena San Cristóbal </v>
      </c>
      <c r="D124" s="137" t="s">
        <v>2476</v>
      </c>
      <c r="E124" s="137"/>
    </row>
    <row r="125" spans="1:5" ht="18" x14ac:dyDescent="0.25">
      <c r="A125" s="99" t="str">
        <f>VLOOKUP(B125,'[1]LISTADO ATM'!$A$2:$C$817,3,0)</f>
        <v>NORTE</v>
      </c>
      <c r="B125" s="99">
        <v>151</v>
      </c>
      <c r="C125" s="111" t="str">
        <f>VLOOKUP(B125,'[1]LISTADO ATM'!$A$2:$B$816,2,0)</f>
        <v xml:space="preserve">ATM Oficina Nagua </v>
      </c>
      <c r="D125" s="137" t="s">
        <v>2476</v>
      </c>
      <c r="E125" s="137"/>
    </row>
    <row r="126" spans="1:5" ht="18" x14ac:dyDescent="0.25">
      <c r="A126" s="99" t="str">
        <f>VLOOKUP(B126,'[1]LISTADO ATM'!$A$2:$C$817,3,0)</f>
        <v>SUR</v>
      </c>
      <c r="B126" s="99">
        <v>301</v>
      </c>
      <c r="C126" s="111" t="str">
        <f>VLOOKUP(B126,'[1]LISTADO ATM'!$A$2:$B$816,2,0)</f>
        <v xml:space="preserve">ATM UNP Alfa y Omega (Barahona) </v>
      </c>
      <c r="D126" s="137" t="s">
        <v>2476</v>
      </c>
      <c r="E126" s="137"/>
    </row>
    <row r="127" spans="1:5" ht="18" x14ac:dyDescent="0.25">
      <c r="A127" s="99" t="str">
        <f>VLOOKUP(B127,'[1]LISTADO ATM'!$A$2:$C$817,3,0)</f>
        <v>ESTE</v>
      </c>
      <c r="B127" s="99">
        <v>399</v>
      </c>
      <c r="C127" s="111" t="str">
        <f>VLOOKUP(B127,'[1]LISTADO ATM'!$A$2:$B$816,2,0)</f>
        <v xml:space="preserve">ATM Oficina La Romana II </v>
      </c>
      <c r="D127" s="137" t="s">
        <v>2476</v>
      </c>
      <c r="E127" s="137"/>
    </row>
    <row r="128" spans="1:5" ht="18" x14ac:dyDescent="0.25">
      <c r="A128" s="99" t="str">
        <f>VLOOKUP(B128,'[1]LISTADO ATM'!$A$2:$C$817,3,0)</f>
        <v>DISTRITO NACIONAL</v>
      </c>
      <c r="B128" s="99">
        <v>435</v>
      </c>
      <c r="C128" s="111" t="str">
        <f>VLOOKUP(B128,'[1]LISTADO ATM'!$A$2:$B$816,2,0)</f>
        <v xml:space="preserve">ATM Autobanco Torre I </v>
      </c>
      <c r="D128" s="138" t="s">
        <v>2500</v>
      </c>
      <c r="E128" s="139"/>
    </row>
    <row r="129" spans="1:5" ht="18" x14ac:dyDescent="0.25">
      <c r="A129" s="99" t="str">
        <f>VLOOKUP(B129,'[1]LISTADO ATM'!$A$2:$C$817,3,0)</f>
        <v>DISTRITO NACIONAL</v>
      </c>
      <c r="B129" s="99">
        <v>458</v>
      </c>
      <c r="C129" s="111" t="str">
        <f>VLOOKUP(B129,'[1]LISTADO ATM'!$A$2:$B$816,2,0)</f>
        <v>ATM Hospital Dario Contreras</v>
      </c>
      <c r="D129" s="137" t="s">
        <v>2476</v>
      </c>
      <c r="E129" s="137"/>
    </row>
    <row r="130" spans="1:5" ht="18" x14ac:dyDescent="0.25">
      <c r="A130" s="99" t="str">
        <f>VLOOKUP(B130,'[1]LISTADO ATM'!$A$2:$C$817,3,0)</f>
        <v>DISTRITO NACIONAL</v>
      </c>
      <c r="B130" s="99">
        <v>493</v>
      </c>
      <c r="C130" s="111" t="str">
        <f>VLOOKUP(B130,'[1]LISTADO ATM'!$A$2:$B$816,2,0)</f>
        <v xml:space="preserve">ATM Oficina Haina Occidental II </v>
      </c>
      <c r="D130" s="137" t="s">
        <v>2476</v>
      </c>
      <c r="E130" s="137"/>
    </row>
    <row r="131" spans="1:5" ht="18" x14ac:dyDescent="0.25">
      <c r="A131" s="99" t="str">
        <f>VLOOKUP(B131,'[1]LISTADO ATM'!$A$2:$C$817,3,0)</f>
        <v>NORTE</v>
      </c>
      <c r="B131" s="99">
        <v>496</v>
      </c>
      <c r="C131" s="111" t="str">
        <f>VLOOKUP(B131,'[1]LISTADO ATM'!$A$2:$B$816,2,0)</f>
        <v xml:space="preserve">ATM Multicentro La Sirena Bonao </v>
      </c>
      <c r="D131" s="137" t="s">
        <v>2476</v>
      </c>
      <c r="E131" s="137"/>
    </row>
    <row r="132" spans="1:5" ht="18" x14ac:dyDescent="0.25">
      <c r="A132" s="99" t="str">
        <f>VLOOKUP(B132,'[1]LISTADO ATM'!$A$2:$C$817,3,0)</f>
        <v>NORTE</v>
      </c>
      <c r="B132" s="99">
        <v>511</v>
      </c>
      <c r="C132" s="111" t="str">
        <f>VLOOKUP(B132,'[1]LISTADO ATM'!$A$2:$B$816,2,0)</f>
        <v xml:space="preserve">ATM UNP Río San Juan (Nagua) </v>
      </c>
      <c r="D132" s="137" t="s">
        <v>2650</v>
      </c>
      <c r="E132" s="137"/>
    </row>
    <row r="133" spans="1:5" ht="18.75" thickBot="1" x14ac:dyDescent="0.3">
      <c r="A133" s="99" t="str">
        <f>VLOOKUP(B133,'[1]LISTADO ATM'!$A$2:$C$817,3,0)</f>
        <v>NORTE</v>
      </c>
      <c r="B133" s="99">
        <v>882</v>
      </c>
      <c r="C133" s="111" t="str">
        <f>VLOOKUP(B133,'[1]LISTADO ATM'!$A$2:$B$816,2,0)</f>
        <v xml:space="preserve">ATM Oficina Moca II </v>
      </c>
      <c r="D133" s="138" t="s">
        <v>2500</v>
      </c>
      <c r="E133" s="139"/>
    </row>
    <row r="134" spans="1:5" ht="18.75" thickBot="1" x14ac:dyDescent="0.3">
      <c r="A134" s="95" t="s">
        <v>2428</v>
      </c>
      <c r="B134" s="119">
        <f>COUNT(B108:B133)</f>
        <v>26</v>
      </c>
      <c r="C134" s="114"/>
      <c r="D134" s="93"/>
      <c r="E134" s="94"/>
    </row>
  </sheetData>
  <mergeCells count="37">
    <mergeCell ref="D132:E132"/>
    <mergeCell ref="D133:E133"/>
    <mergeCell ref="A103:B103"/>
    <mergeCell ref="A104:B104"/>
    <mergeCell ref="A106:E106"/>
    <mergeCell ref="D129:E129"/>
    <mergeCell ref="D131:E131"/>
    <mergeCell ref="A1:E1"/>
    <mergeCell ref="A8:E8"/>
    <mergeCell ref="C19:E19"/>
    <mergeCell ref="A21:E21"/>
    <mergeCell ref="A77:E77"/>
    <mergeCell ref="D130:E130"/>
    <mergeCell ref="D124:E124"/>
    <mergeCell ref="D125:E125"/>
    <mergeCell ref="D126:E126"/>
    <mergeCell ref="D127:E127"/>
    <mergeCell ref="D128:E128"/>
    <mergeCell ref="D119:E119"/>
    <mergeCell ref="D120:E120"/>
    <mergeCell ref="D121:E121"/>
    <mergeCell ref="D122:E122"/>
    <mergeCell ref="D123:E123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13:E113"/>
    <mergeCell ref="D107:E107"/>
    <mergeCell ref="D108:E108"/>
    <mergeCell ref="A2:E2"/>
    <mergeCell ref="A3:E3"/>
  </mergeCells>
  <phoneticPr fontId="47" type="noConversion"/>
  <conditionalFormatting sqref="B1:B33 B42:B134">
    <cfRule type="cellIs" dxfId="206" priority="54" operator="equal">
      <formula>22099.125</formula>
    </cfRule>
  </conditionalFormatting>
  <conditionalFormatting sqref="B100">
    <cfRule type="duplicateValues" dxfId="205" priority="55"/>
  </conditionalFormatting>
  <conditionalFormatting sqref="B34:B41">
    <cfRule type="cellIs" dxfId="204" priority="51" operator="equal">
      <formula>22099.125</formula>
    </cfRule>
  </conditionalFormatting>
  <conditionalFormatting sqref="B34:B41">
    <cfRule type="duplicateValues" dxfId="203" priority="52"/>
  </conditionalFormatting>
  <conditionalFormatting sqref="B34:B41">
    <cfRule type="duplicateValues" dxfId="202" priority="53"/>
  </conditionalFormatting>
  <conditionalFormatting sqref="B46:B52 B18">
    <cfRule type="duplicateValues" dxfId="201" priority="50"/>
  </conditionalFormatting>
  <conditionalFormatting sqref="B79:B99 B17">
    <cfRule type="duplicateValues" dxfId="200" priority="49"/>
  </conditionalFormatting>
  <conditionalFormatting sqref="B79:B99 B17">
    <cfRule type="duplicateValues" dxfId="199" priority="47"/>
    <cfRule type="duplicateValues" dxfId="198" priority="48"/>
  </conditionalFormatting>
  <conditionalFormatting sqref="B79:B99 B17">
    <cfRule type="duplicateValues" dxfId="197" priority="44"/>
    <cfRule type="duplicateValues" dxfId="196" priority="45"/>
    <cfRule type="duplicateValues" dxfId="195" priority="46"/>
  </conditionalFormatting>
  <conditionalFormatting sqref="E79:E91 E17 E99">
    <cfRule type="duplicateValues" dxfId="194" priority="43"/>
  </conditionalFormatting>
  <conditionalFormatting sqref="E79:E91 E17 E99">
    <cfRule type="duplicateValues" dxfId="193" priority="40"/>
    <cfRule type="duplicateValues" dxfId="192" priority="41"/>
    <cfRule type="duplicateValues" dxfId="191" priority="42"/>
  </conditionalFormatting>
  <conditionalFormatting sqref="E79:E91 E17 E99">
    <cfRule type="duplicateValues" dxfId="190" priority="38"/>
    <cfRule type="duplicateValues" dxfId="189" priority="39"/>
  </conditionalFormatting>
  <conditionalFormatting sqref="E54:E61">
    <cfRule type="duplicateValues" dxfId="188" priority="37"/>
  </conditionalFormatting>
  <conditionalFormatting sqref="E54:E61">
    <cfRule type="duplicateValues" dxfId="187" priority="34"/>
    <cfRule type="duplicateValues" dxfId="186" priority="35"/>
    <cfRule type="duplicateValues" dxfId="185" priority="36"/>
  </conditionalFormatting>
  <conditionalFormatting sqref="E54:E61">
    <cfRule type="duplicateValues" dxfId="184" priority="32"/>
    <cfRule type="duplicateValues" dxfId="183" priority="33"/>
  </conditionalFormatting>
  <conditionalFormatting sqref="E92">
    <cfRule type="duplicateValues" dxfId="182" priority="31"/>
  </conditionalFormatting>
  <conditionalFormatting sqref="E92">
    <cfRule type="duplicateValues" dxfId="181" priority="28"/>
    <cfRule type="duplicateValues" dxfId="180" priority="29"/>
    <cfRule type="duplicateValues" dxfId="179" priority="30"/>
  </conditionalFormatting>
  <conditionalFormatting sqref="E92">
    <cfRule type="duplicateValues" dxfId="178" priority="26"/>
    <cfRule type="duplicateValues" dxfId="177" priority="27"/>
  </conditionalFormatting>
  <conditionalFormatting sqref="E93">
    <cfRule type="duplicateValues" dxfId="176" priority="25"/>
  </conditionalFormatting>
  <conditionalFormatting sqref="E93">
    <cfRule type="duplicateValues" dxfId="175" priority="22"/>
    <cfRule type="duplicateValues" dxfId="174" priority="23"/>
    <cfRule type="duplicateValues" dxfId="173" priority="24"/>
  </conditionalFormatting>
  <conditionalFormatting sqref="E93">
    <cfRule type="duplicateValues" dxfId="172" priority="20"/>
    <cfRule type="duplicateValues" dxfId="171" priority="21"/>
  </conditionalFormatting>
  <conditionalFormatting sqref="E62:E64">
    <cfRule type="duplicateValues" dxfId="170" priority="19"/>
  </conditionalFormatting>
  <conditionalFormatting sqref="E62:E64">
    <cfRule type="duplicateValues" dxfId="169" priority="16"/>
    <cfRule type="duplicateValues" dxfId="168" priority="17"/>
    <cfRule type="duplicateValues" dxfId="167" priority="18"/>
  </conditionalFormatting>
  <conditionalFormatting sqref="E62:E64">
    <cfRule type="duplicateValues" dxfId="166" priority="14"/>
    <cfRule type="duplicateValues" dxfId="165" priority="15"/>
  </conditionalFormatting>
  <conditionalFormatting sqref="E94:E98">
    <cfRule type="duplicateValues" dxfId="164" priority="13"/>
  </conditionalFormatting>
  <conditionalFormatting sqref="E94:E98">
    <cfRule type="duplicateValues" dxfId="163" priority="10"/>
    <cfRule type="duplicateValues" dxfId="162" priority="11"/>
    <cfRule type="duplicateValues" dxfId="161" priority="12"/>
  </conditionalFormatting>
  <conditionalFormatting sqref="E94:E98">
    <cfRule type="duplicateValues" dxfId="160" priority="8"/>
    <cfRule type="duplicateValues" dxfId="159" priority="9"/>
  </conditionalFormatting>
  <conditionalFormatting sqref="B42:B45 B11:B14">
    <cfRule type="duplicateValues" dxfId="158" priority="56"/>
  </conditionalFormatting>
  <conditionalFormatting sqref="E23:E50 E11:E14">
    <cfRule type="duplicateValues" dxfId="157" priority="57"/>
  </conditionalFormatting>
  <conditionalFormatting sqref="E23:E50 E11:E14">
    <cfRule type="duplicateValues" dxfId="156" priority="58"/>
    <cfRule type="duplicateValues" dxfId="155" priority="59"/>
    <cfRule type="duplicateValues" dxfId="154" priority="60"/>
  </conditionalFormatting>
  <conditionalFormatting sqref="E23:E50 E11:E14">
    <cfRule type="duplicateValues" dxfId="153" priority="61"/>
    <cfRule type="duplicateValues" dxfId="152" priority="62"/>
  </conditionalFormatting>
  <conditionalFormatting sqref="B110:B112">
    <cfRule type="duplicateValues" dxfId="151" priority="71"/>
  </conditionalFormatting>
  <conditionalFormatting sqref="B114:B115">
    <cfRule type="duplicateValues" dxfId="150" priority="72"/>
  </conditionalFormatting>
  <conditionalFormatting sqref="E51:E53 E15:E16 E18">
    <cfRule type="duplicateValues" dxfId="149" priority="73"/>
  </conditionalFormatting>
  <conditionalFormatting sqref="E51:E53 E15:E16 E18">
    <cfRule type="duplicateValues" dxfId="148" priority="74"/>
    <cfRule type="duplicateValues" dxfId="147" priority="75"/>
    <cfRule type="duplicateValues" dxfId="146" priority="76"/>
  </conditionalFormatting>
  <conditionalFormatting sqref="E51:E53 E15:E16 E18">
    <cfRule type="duplicateValues" dxfId="145" priority="77"/>
    <cfRule type="duplicateValues" dxfId="144" priority="78"/>
  </conditionalFormatting>
  <conditionalFormatting sqref="B18">
    <cfRule type="duplicateValues" dxfId="143" priority="7"/>
  </conditionalFormatting>
  <conditionalFormatting sqref="B18">
    <cfRule type="duplicateValues" dxfId="142" priority="5"/>
    <cfRule type="duplicateValues" dxfId="141" priority="6"/>
  </conditionalFormatting>
  <conditionalFormatting sqref="B18">
    <cfRule type="duplicateValues" dxfId="140" priority="2"/>
    <cfRule type="duplicateValues" dxfId="139" priority="3"/>
    <cfRule type="duplicateValues" dxfId="138" priority="4"/>
  </conditionalFormatting>
  <conditionalFormatting sqref="B10">
    <cfRule type="duplicateValues" dxfId="137" priority="79"/>
  </conditionalFormatting>
  <conditionalFormatting sqref="B116:B133 B113 B108:B109">
    <cfRule type="duplicateValues" dxfId="136" priority="80"/>
  </conditionalFormatting>
  <conditionalFormatting sqref="B116:B133 B113 B108:B109 B23:B33 B10 B53:B74 B100 B15:B16">
    <cfRule type="duplicateValues" dxfId="135" priority="81"/>
  </conditionalFormatting>
  <conditionalFormatting sqref="B1:B1048576">
    <cfRule type="duplicateValues" dxfId="134" priority="1"/>
  </conditionalFormatting>
  <conditionalFormatting sqref="B1:B134">
    <cfRule type="duplicateValues" dxfId="78" priority="355075"/>
  </conditionalFormatting>
  <conditionalFormatting sqref="E65:E74">
    <cfRule type="duplicateValues" dxfId="77" priority="355077"/>
  </conditionalFormatting>
  <conditionalFormatting sqref="E65:E74">
    <cfRule type="duplicateValues" dxfId="76" priority="355078"/>
    <cfRule type="duplicateValues" dxfId="75" priority="355079"/>
    <cfRule type="duplicateValues" dxfId="74" priority="355080"/>
  </conditionalFormatting>
  <conditionalFormatting sqref="E65:E74">
    <cfRule type="duplicateValues" dxfId="73" priority="355081"/>
    <cfRule type="duplicateValues" dxfId="72" priority="355082"/>
  </conditionalFormatting>
  <conditionalFormatting sqref="B53:B74 B23:B33 B15:B16">
    <cfRule type="duplicateValues" dxfId="71" priority="35508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33" priority="119152"/>
  </conditionalFormatting>
  <conditionalFormatting sqref="A7:A11">
    <cfRule type="duplicateValues" dxfId="132" priority="119156"/>
    <cfRule type="duplicateValues" dxfId="131" priority="119157"/>
  </conditionalFormatting>
  <conditionalFormatting sqref="A7:A11">
    <cfRule type="duplicateValues" dxfId="130" priority="119160"/>
    <cfRule type="duplicateValues" dxfId="129" priority="119161"/>
  </conditionalFormatting>
  <conditionalFormatting sqref="B37:B39">
    <cfRule type="duplicateValues" dxfId="128" priority="219"/>
    <cfRule type="duplicateValues" dxfId="127" priority="220"/>
  </conditionalFormatting>
  <conditionalFormatting sqref="B37:B39">
    <cfRule type="duplicateValues" dxfId="126" priority="218"/>
  </conditionalFormatting>
  <conditionalFormatting sqref="B37:B39">
    <cfRule type="duplicateValues" dxfId="125" priority="217"/>
  </conditionalFormatting>
  <conditionalFormatting sqref="B37:B39">
    <cfRule type="duplicateValues" dxfId="124" priority="215"/>
    <cfRule type="duplicateValues" dxfId="123" priority="216"/>
  </conditionalFormatting>
  <conditionalFormatting sqref="B3">
    <cfRule type="duplicateValues" dxfId="122" priority="193"/>
    <cfRule type="duplicateValues" dxfId="121" priority="194"/>
  </conditionalFormatting>
  <conditionalFormatting sqref="B3">
    <cfRule type="duplicateValues" dxfId="120" priority="192"/>
  </conditionalFormatting>
  <conditionalFormatting sqref="B3">
    <cfRule type="duplicateValues" dxfId="119" priority="191"/>
  </conditionalFormatting>
  <conditionalFormatting sqref="B3">
    <cfRule type="duplicateValues" dxfId="118" priority="189"/>
    <cfRule type="duplicateValues" dxfId="117" priority="190"/>
  </conditionalFormatting>
  <conditionalFormatting sqref="A4:A6">
    <cfRule type="duplicateValues" dxfId="116" priority="188"/>
  </conditionalFormatting>
  <conditionalFormatting sqref="A4:A6">
    <cfRule type="duplicateValues" dxfId="115" priority="186"/>
    <cfRule type="duplicateValues" dxfId="114" priority="187"/>
  </conditionalFormatting>
  <conditionalFormatting sqref="A4:A6">
    <cfRule type="duplicateValues" dxfId="113" priority="184"/>
    <cfRule type="duplicateValues" dxfId="112" priority="185"/>
  </conditionalFormatting>
  <conditionalFormatting sqref="A3:A6">
    <cfRule type="duplicateValues" dxfId="111" priority="165"/>
  </conditionalFormatting>
  <conditionalFormatting sqref="A3:A6">
    <cfRule type="duplicateValues" dxfId="110" priority="163"/>
    <cfRule type="duplicateValues" dxfId="109" priority="164"/>
  </conditionalFormatting>
  <conditionalFormatting sqref="A3:A6">
    <cfRule type="duplicateValues" dxfId="108" priority="161"/>
    <cfRule type="duplicateValues" dxfId="107" priority="162"/>
  </conditionalFormatting>
  <conditionalFormatting sqref="B4:B6">
    <cfRule type="duplicateValues" dxfId="106" priority="158"/>
    <cfRule type="duplicateValues" dxfId="105" priority="159"/>
  </conditionalFormatting>
  <conditionalFormatting sqref="B4:B6">
    <cfRule type="duplicateValues" dxfId="104" priority="157"/>
  </conditionalFormatting>
  <conditionalFormatting sqref="B4:B6">
    <cfRule type="duplicateValues" dxfId="103" priority="156"/>
  </conditionalFormatting>
  <conditionalFormatting sqref="B4:B6">
    <cfRule type="duplicateValues" dxfId="102" priority="154"/>
    <cfRule type="duplicateValues" dxfId="10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0" priority="51"/>
  </conditionalFormatting>
  <conditionalFormatting sqref="E9:E1048576 E1:E2">
    <cfRule type="duplicateValues" dxfId="99" priority="99232"/>
  </conditionalFormatting>
  <conditionalFormatting sqref="E4">
    <cfRule type="duplicateValues" dxfId="98" priority="44"/>
  </conditionalFormatting>
  <conditionalFormatting sqref="E5:E8">
    <cfRule type="duplicateValues" dxfId="97" priority="42"/>
  </conditionalFormatting>
  <conditionalFormatting sqref="B12">
    <cfRule type="duplicateValues" dxfId="96" priority="16"/>
    <cfRule type="duplicateValues" dxfId="95" priority="17"/>
    <cfRule type="duplicateValues" dxfId="94" priority="18"/>
  </conditionalFormatting>
  <conditionalFormatting sqref="B12">
    <cfRule type="duplicateValues" dxfId="93" priority="15"/>
  </conditionalFormatting>
  <conditionalFormatting sqref="B12">
    <cfRule type="duplicateValues" dxfId="92" priority="13"/>
    <cfRule type="duplicateValues" dxfId="91" priority="14"/>
  </conditionalFormatting>
  <conditionalFormatting sqref="B12">
    <cfRule type="duplicateValues" dxfId="90" priority="10"/>
    <cfRule type="duplicateValues" dxfId="89" priority="11"/>
    <cfRule type="duplicateValues" dxfId="88" priority="12"/>
  </conditionalFormatting>
  <conditionalFormatting sqref="B12">
    <cfRule type="duplicateValues" dxfId="87" priority="9"/>
  </conditionalFormatting>
  <conditionalFormatting sqref="B12">
    <cfRule type="duplicateValues" dxfId="86" priority="7"/>
    <cfRule type="duplicateValues" dxfId="85" priority="8"/>
  </conditionalFormatting>
  <conditionalFormatting sqref="B12">
    <cfRule type="duplicateValues" dxfId="84" priority="6"/>
  </conditionalFormatting>
  <conditionalFormatting sqref="B12">
    <cfRule type="duplicateValues" dxfId="83" priority="3"/>
    <cfRule type="duplicateValues" dxfId="82" priority="4"/>
    <cfRule type="duplicateValues" dxfId="81" priority="5"/>
  </conditionalFormatting>
  <conditionalFormatting sqref="B12">
    <cfRule type="duplicateValues" dxfId="80" priority="2"/>
  </conditionalFormatting>
  <conditionalFormatting sqref="B12">
    <cfRule type="duplicateValues" dxfId="7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2021-02-02T15:23:30Z</dcterms:modified>
</cp:coreProperties>
</file>