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3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0" i="1" l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A90" i="1"/>
  <c r="A91" i="1"/>
  <c r="A92" i="1"/>
  <c r="A93" i="1"/>
  <c r="A94" i="1"/>
  <c r="B132" i="16" l="1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A113" i="16"/>
  <c r="B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89" i="1"/>
  <c r="A88" i="1"/>
  <c r="A87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86" i="1" l="1"/>
  <c r="A85" i="1"/>
  <c r="A84" i="1"/>
  <c r="A83" i="1"/>
  <c r="A82" i="1"/>
  <c r="A81" i="1"/>
  <c r="A80" i="1"/>
  <c r="A79" i="1"/>
  <c r="A78" i="1"/>
  <c r="A77" i="1"/>
  <c r="A76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75" i="1" l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43" i="1"/>
  <c r="A42" i="1"/>
  <c r="A41" i="1"/>
  <c r="A40" i="1"/>
  <c r="A39" i="1"/>
  <c r="A38" i="1"/>
  <c r="A37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0" i="1"/>
  <c r="A23" i="1"/>
  <c r="A22" i="1"/>
  <c r="A21" i="1"/>
  <c r="F20" i="1" l="1"/>
  <c r="G20" i="1"/>
  <c r="H20" i="1"/>
  <c r="I20" i="1"/>
  <c r="J20" i="1"/>
  <c r="K20" i="1"/>
  <c r="F19" i="1" l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F17" i="1"/>
  <c r="G17" i="1"/>
  <c r="H17" i="1"/>
  <c r="I17" i="1"/>
  <c r="J17" i="1"/>
  <c r="K17" i="1"/>
  <c r="F16" i="1"/>
  <c r="G16" i="1"/>
  <c r="H16" i="1"/>
  <c r="I16" i="1"/>
  <c r="J16" i="1"/>
  <c r="K16" i="1"/>
  <c r="A17" i="1" l="1"/>
  <c r="A16" i="1"/>
  <c r="F15" i="1" l="1"/>
  <c r="G15" i="1"/>
  <c r="H15" i="1"/>
  <c r="I15" i="1"/>
  <c r="J15" i="1"/>
  <c r="K15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G10" i="1" l="1"/>
  <c r="H10" i="1"/>
  <c r="I10" i="1"/>
  <c r="J10" i="1"/>
  <c r="K10" i="1"/>
  <c r="F10" i="1"/>
  <c r="A10" i="1"/>
  <c r="F8" i="1" l="1"/>
  <c r="G8" i="1"/>
  <c r="H8" i="1"/>
  <c r="I8" i="1"/>
  <c r="J8" i="1"/>
  <c r="K8" i="1"/>
  <c r="A8" i="1"/>
  <c r="A9" i="1" l="1"/>
  <c r="F9" i="1"/>
  <c r="G9" i="1"/>
  <c r="H9" i="1"/>
  <c r="I9" i="1"/>
  <c r="J9" i="1"/>
  <c r="K9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5" i="1" l="1"/>
  <c r="H5" i="1"/>
  <c r="I5" i="1"/>
  <c r="J5" i="1"/>
  <c r="K5" i="1"/>
  <c r="F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<sst xmlns="http://schemas.openxmlformats.org/spreadsheetml/2006/main" count="13427" uniqueCount="2590">
  <si>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</si>
  <si>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</si>
  <si>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</si>
  <si>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</si>
  <si>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</si>
  <si>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</si>
  <si>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</si>
  <si>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</si>
  <si>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</si>
  <si>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</si>
  <si>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</si>
  <si>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</si>
  <si>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</si>
  <si>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</si>
  <si>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</si>
  <si>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</si>
  <si>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</si>
  <si>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</si>
  <si>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</si>
  <si>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</si>
  <si>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</si>
  <si>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</si>
  <si>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</si>
  <si>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</si>
  <si>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</si>
  <si>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</si>
  <si>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</si>
  <si>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</si>
  <si>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</si>
  <si>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</si>
  <si>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</si>
  <si>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</si>
  <si>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</si>
  <si>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</si>
  <si>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</si>
  <si>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</si>
  <si>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</si>
  <si>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</si>
  <si>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</si>
  <si>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</si>
  <si>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</si>
  <si>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</si>
  <si>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</si>
  <si>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</si>
  <si>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</si>
  <si>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</si>
  <si>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</si>
  <si>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</si>
  <si>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</si>
  <si>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</si>
  <si>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</si>
  <si>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</si>
  <si>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</si>
  <si>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</si>
  <si>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</si>
  <si>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</si>
  <si>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</si>
  <si>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</si>
  <si>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</si>
  <si>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</si>
  <si>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</si>
  <si>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</si>
  <si>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</si>
  <si>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</si>
  <si>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</si>
  <si>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</si>
  <si>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</si>
  <si>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</si>
  <si>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</si>
  <si>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</si>
  <si>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</si>
  <si>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</si>
  <si>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</si>
  <si>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</si>
  <si>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</si>
  <si>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</si>
  <si>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</si>
  <si>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</si>
  <si>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</si>
  <si>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</si>
  <si>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</si>
  <si>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</si>
  <si>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</si>
  <si>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</si>
  <si>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</si>
  <si>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</si>
  <si>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</si>
  <si>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</si>
  <si>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</si>
  <si>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</si>
  <si>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</si>
  <si>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</si>
  <si>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</si>
  <si>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</si>
  <si>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</si>
  <si>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</si>
  <si>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</si>
  <si>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</si>
  <si>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</si>
  <si>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</si>
  <si>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</si>
  <si>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</si>
  <si>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</si>
  <si>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</si>
  <si>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</si>
  <si>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</si>
  <si>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</si>
  <si>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</si>
  <si>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</si>
  <si>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</si>
  <si>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</si>
  <si>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</si>
  <si>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</si>
  <si>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</si>
  <si>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</si>
  <si>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</si>
  <si>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</si>
  <si>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</si>
  <si>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</si>
  <si>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</si>
  <si>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</si>
  <si>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</si>
  <si>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</si>
  <si>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</si>
  <si>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</si>
  <si>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</si>
  <si>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</si>
  <si>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</si>
  <si>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</si>
  <si>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</si>
  <si>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</si>
  <si>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</si>
  <si>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</si>
  <si>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</si>
  <si>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</si>
  <si>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</si>
  <si>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</si>
  <si>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</si>
  <si>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</si>
  <si>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</si>
  <si>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</si>
  <si>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</si>
  <si>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</si>
  <si>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</si>
  <si>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</si>
  <si>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</si>
  <si>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</si>
  <si>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</si>
  <si>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</si>
  <si>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</si>
  <si>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</si>
  <si>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</si>
  <si>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</si>
  <si>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</si>
  <si>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</si>
  <si>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</si>
  <si>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</si>
  <si>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</si>
  <si>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</si>
  <si>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</si>
  <si>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</si>
  <si>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</si>
  <si>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</si>
  <si>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</si>
  <si>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</si>
  <si>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</si>
  <si>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</si>
  <si>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</si>
  <si>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</si>
  <si>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</si>
  <si>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</si>
  <si>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</si>
  <si>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</si>
  <si>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</si>
  <si>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</si>
  <si>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</si>
  <si>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</si>
  <si>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</si>
  <si>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</si>
  <si>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</si>
  <si>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</si>
  <si>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</si>
  <si>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</si>
  <si>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</si>
  <si>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</si>
  <si>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</si>
  <si>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</si>
  <si>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</si>
  <si>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</si>
  <si>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</si>
  <si>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</si>
  <si>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</si>
  <si>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</si>
  <si>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</si>
  <si>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</si>
  <si>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</si>
  <si>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</si>
  <si>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</si>
  <si>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</si>
  <si>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</si>
  <si>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</si>
  <si>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</si>
  <si>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</si>
  <si>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</si>
  <si>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</si>
  <si>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</si>
  <si>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</si>
  <si>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</si>
  <si>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</si>
  <si>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</si>
  <si>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</si>
  <si>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</si>
  <si>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</si>
  <si>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</si>
  <si>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</si>
  <si>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</si>
  <si>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</si>
  <si>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</si>
  <si>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</si>
  <si>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</si>
  <si>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</si>
  <si>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</si>
  <si>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</si>
  <si>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</si>
  <si>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</si>
  <si>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</si>
  <si>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</si>
  <si>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</si>
  <si>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</si>
  <si>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</si>
  <si>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</si>
  <si>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</si>
  <si>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</si>
  <si>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</si>
  <si>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</si>
  <si>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</si>
  <si>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</si>
  <si>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</si>
  <si>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</si>
  <si>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</si>
  <si>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</si>
  <si>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</si>
  <si>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</si>
  <si>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</si>
  <si>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</si>
  <si>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</si>
  <si>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</si>
  <si>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</si>
  <si>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</si>
  <si>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</si>
  <si>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</si>
  <si>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</si>
  <si>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</si>
  <si>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</si>
  <si>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</si>
  <si>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</si>
  <si>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</si>
  <si>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</si>
  <si>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</si>
  <si>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</si>
  <si>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</si>
  <si>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</si>
  <si>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</si>
  <si>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</si>
  <si>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</si>
  <si>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</si>
  <si>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</si>
  <si>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</si>
  <si>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</si>
  <si>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</si>
  <si>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</si>
  <si>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</si>
  <si>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</si>
  <si>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</si>
  <si>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</si>
  <si>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</si>
  <si>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</si>
  <si>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</si>
  <si>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</si>
  <si>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</si>
  <si>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</si>
  <si>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</si>
  <si>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</si>
  <si>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</si>
  <si>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</si>
  <si>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</si>
  <si>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</si>
  <si>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</si>
  <si>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</si>
  <si>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</si>
  <si>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</si>
  <si>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</si>
  <si>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</si>
  <si>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</si>
  <si>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</si>
  <si>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</si>
  <si>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</si>
  <si>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</si>
  <si>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</si>
  <si>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</si>
  <si>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</si>
  <si>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</si>
  <si>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</si>
  <si>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</si>
  <si>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</si>
  <si>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</si>
  <si>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</si>
  <si>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</si>
  <si>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</si>
  <si>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</si>
  <si>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</si>
  <si>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</si>
  <si>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</si>
  <si>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</si>
  <si>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</si>
  <si>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</si>
  <si>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</si>
  <si>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</si>
  <si>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</si>
  <si>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</si>
  <si>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</si>
  <si>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</si>
  <si>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</si>
  <si>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</si>
  <si>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</si>
  <si>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</si>
  <si>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</si>
  <si>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</si>
  <si>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</si>
  <si>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</si>
  <si>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</si>
  <si>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</si>
  <si>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</si>
  <si>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</si>
  <si>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</si>
  <si>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</si>
  <si>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</si>
  <si>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</si>
  <si>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</si>
  <si>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</si>
  <si>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</si>
  <si>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</si>
  <si>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</si>
  <si>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</si>
  <si>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</si>
  <si>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</si>
  <si>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</si>
  <si>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</si>
  <si>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</si>
  <si>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</si>
  <si>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</si>
  <si>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</si>
  <si>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</si>
  <si>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</si>
  <si>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</si>
  <si>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</si>
  <si>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</si>
  <si>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</si>
  <si>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</si>
  <si>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</si>
  <si>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</si>
  <si>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</si>
  <si>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</si>
  <si>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</si>
  <si>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</si>
  <si>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</si>
  <si>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</si>
  <si>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</si>
  <si>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</si>
  <si>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</si>
  <si>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</si>
  <si>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</si>
  <si>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</si>
  <si>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</si>
  <si>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</si>
  <si>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</si>
  <si>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</si>
  <si>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</si>
  <si>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</si>
  <si>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</si>
  <si>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</si>
  <si>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</si>
  <si>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</si>
  <si>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</si>
  <si>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</si>
  <si>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</si>
  <si>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</si>
  <si>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</si>
  <si>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</si>
  <si>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</si>
  <si>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</si>
  <si>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</si>
  <si>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</si>
  <si>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</si>
  <si>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</si>
  <si>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</si>
  <si>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</si>
  <si>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</si>
  <si>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</si>
  <si>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</si>
  <si>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</si>
  <si>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</si>
  <si>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</si>
  <si>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</si>
  <si>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</si>
  <si>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</si>
  <si>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</si>
  <si>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</si>
  <si>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</si>
  <si>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</si>
  <si>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</si>
  <si>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</si>
  <si>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</si>
  <si>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</si>
  <si>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</si>
  <si>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</si>
  <si>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</si>
  <si>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</si>
  <si>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</si>
  <si>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</si>
  <si>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</si>
  <si>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</si>
  <si>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</si>
  <si>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</si>
  <si>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</si>
  <si>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</si>
  <si>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</si>
  <si>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</si>
  <si>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</si>
  <si>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</si>
  <si>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</si>
  <si>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</si>
  <si>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</si>
  <si>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</si>
  <si>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</si>
  <si>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</si>
  <si>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</si>
  <si>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</si>
  <si>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</si>
  <si>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</si>
  <si>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</si>
  <si>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</si>
  <si>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</si>
  <si>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</si>
  <si>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</si>
  <si>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</si>
  <si>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</si>
  <si>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</si>
  <si>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</si>
  <si>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</si>
  <si>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</si>
  <si>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</si>
  <si>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</si>
  <si>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</si>
  <si>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</si>
  <si>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</si>
  <si>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</si>
  <si>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</si>
  <si>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</si>
  <si>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</si>
  <si>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</si>
  <si>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</si>
  <si>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</si>
  <si>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</si>
  <si>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</si>
  <si>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</si>
  <si>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</si>
  <si>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</si>
  <si>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</si>
  <si>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</si>
  <si>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</si>
  <si>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</si>
  <si>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</si>
  <si>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</si>
  <si>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</si>
  <si>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</si>
  <si>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</si>
  <si>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</si>
  <si>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</si>
  <si>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</si>
  <si>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</si>
  <si>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</si>
  <si>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</si>
  <si>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</si>
  <si>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</si>
  <si>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</si>
  <si>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</si>
  <si>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</si>
  <si>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</si>
  <si>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</si>
  <si>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</si>
  <si>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</si>
  <si>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</si>
  <si>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</si>
  <si>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</si>
  <si>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</si>
  <si>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</si>
  <si>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</si>
  <si>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</si>
  <si>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</si>
  <si>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</si>
  <si>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</si>
  <si>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</si>
  <si>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</si>
  <si>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</si>
  <si>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</si>
  <si>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</si>
  <si>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</si>
  <si>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</si>
  <si>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</si>
  <si>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</si>
  <si>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</si>
  <si>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</si>
  <si>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</si>
  <si>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</si>
  <si>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</si>
  <si>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</si>
  <si>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</si>
  <si>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</si>
  <si>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</si>
  <si>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</si>
  <si>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</si>
  <si>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</si>
  <si>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</si>
  <si>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</si>
  <si>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</si>
  <si>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</si>
  <si>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</si>
  <si>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</si>
  <si>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</si>
  <si>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</si>
  <si>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</si>
  <si>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</si>
  <si>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</si>
  <si>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</si>
  <si>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</si>
  <si>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</si>
  <si>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</si>
  <si>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</si>
  <si>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</si>
  <si>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</si>
  <si>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</si>
  <si>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</si>
  <si>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</si>
  <si>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</si>
  <si>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</si>
  <si>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</si>
  <si>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</si>
  <si>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</si>
  <si>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</si>
  <si>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</si>
  <si>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</si>
  <si>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</si>
  <si>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</si>
  <si>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</si>
  <si>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</si>
  <si>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</si>
  <si>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</si>
  <si>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</si>
  <si>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</si>
  <si>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</si>
  <si>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</si>
  <si>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</si>
  <si>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</si>
  <si>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</si>
  <si>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</si>
  <si>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</si>
  <si>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</si>
  <si>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</si>
  <si>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</si>
  <si>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</si>
  <si>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</si>
  <si>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</si>
  <si>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</si>
  <si>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</si>
  <si>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</si>
  <si>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</si>
  <si>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</si>
  <si>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</si>
  <si>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</si>
  <si>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</si>
  <si>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</si>
  <si>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</si>
  <si>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</si>
  <si>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</si>
  <si>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</si>
  <si>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</si>
  <si>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</si>
  <si>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</si>
  <si>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</si>
  <si>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</si>
  <si>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</si>
  <si>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</si>
  <si>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</si>
  <si>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</si>
  <si>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</si>
  <si>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</si>
  <si>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</si>
  <si>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</si>
  <si>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</si>
  <si>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</si>
  <si>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</si>
  <si>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</si>
  <si>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</si>
  <si>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</si>
  <si>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</si>
  <si>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</si>
  <si>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</si>
  <si>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</si>
  <si>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</si>
  <si>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</si>
  <si>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</si>
  <si>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</si>
  <si>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</si>
  <si>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</si>
  <si>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</si>
  <si>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</si>
  <si>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</si>
  <si>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</si>
  <si>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</si>
  <si>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</si>
  <si>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</si>
  <si>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</si>
  <si>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</si>
  <si>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</si>
  <si>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</si>
  <si>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</si>
  <si>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</si>
  <si>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</si>
  <si>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</si>
  <si>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</si>
  <si>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</si>
  <si>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</si>
  <si>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</si>
  <si>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</si>
  <si>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</si>
  <si>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</si>
  <si>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</si>
  <si>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</si>
  <si>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</si>
  <si>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</si>
  <si>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</si>
  <si>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</si>
  <si>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</si>
  <si>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</si>
  <si>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</si>
  <si>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</si>
  <si>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</si>
  <si>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</si>
  <si>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</si>
  <si>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</si>
  <si>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</si>
  <si>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</si>
  <si>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</si>
  <si>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</si>
  <si>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</si>
  <si>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</si>
  <si>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</si>
  <si>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</si>
  <si>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</si>
  <si>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</si>
  <si>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</si>
  <si>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</si>
  <si>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</si>
  <si>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</si>
  <si>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</si>
  <si>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</si>
  <si>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</si>
  <si>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</si>
  <si>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</si>
  <si>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</si>
  <si>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</si>
  <si>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</si>
  <si>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</si>
  <si>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</si>
  <si>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</si>
  <si>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</si>
  <si>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</si>
  <si>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</si>
  <si>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</si>
  <si>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</si>
  <si>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</si>
  <si>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</si>
  <si>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</si>
  <si>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</si>
  <si>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</si>
  <si>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</si>
  <si>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</si>
  <si>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</si>
  <si>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</si>
  <si>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</si>
  <si>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</si>
  <si>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</si>
  <si>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</si>
  <si>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</si>
  <si>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</si>
  <si>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</si>
  <si>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</si>
  <si>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</si>
  <si>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</si>
  <si>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</si>
  <si>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</si>
  <si>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</si>
  <si>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</si>
  <si>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</si>
  <si>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</si>
  <si>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</si>
  <si>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</si>
  <si>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</si>
  <si>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</si>
  <si>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</si>
  <si>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</si>
  <si>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</si>
  <si>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</si>
  <si>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</si>
  <si>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</si>
  <si>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</si>
  <si>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</si>
  <si>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</si>
  <si>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</si>
  <si>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</si>
  <si>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</si>
  <si>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</si>
  <si>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</si>
  <si>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</si>
  <si>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</si>
  <si>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</si>
  <si>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</si>
  <si>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</si>
  <si>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</si>
  <si>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</si>
  <si>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</si>
  <si>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</si>
  <si>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</si>
  <si>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</si>
  <si>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</si>
  <si>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</si>
  <si>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</si>
  <si>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</si>
  <si>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</si>
  <si>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</si>
  <si>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</si>
  <si>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</si>
  <si>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</si>
  <si>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</si>
  <si>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</si>
  <si>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</si>
  <si>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</si>
  <si>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</si>
  <si>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</si>
  <si>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</si>
  <si>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</si>
  <si>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</si>
  <si>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</si>
  <si>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</si>
  <si>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</si>
  <si>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</si>
  <si>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</si>
  <si>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</si>
  <si>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</si>
  <si>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</si>
  <si>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</si>
  <si>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</si>
  <si>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</si>
  <si>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</si>
  <si>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</si>
  <si>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</si>
  <si>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</si>
  <si>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</si>
  <si>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</si>
  <si>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</si>
  <si>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</si>
  <si>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</si>
  <si>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</si>
  <si>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</si>
  <si>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</si>
  <si>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</si>
  <si>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</si>
  <si>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</si>
  <si>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</si>
  <si>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</si>
  <si>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</si>
  <si>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</si>
  <si>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</si>
  <si>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</si>
  <si>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</si>
  <si>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</si>
  <si>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</si>
  <si>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</si>
  <si>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</si>
  <si>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</si>
  <si>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</si>
  <si>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</si>
  <si>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</si>
  <si>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</si>
  <si>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</si>
  <si>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</si>
  <si>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</si>
  <si>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</si>
  <si>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</si>
  <si>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</si>
  <si>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</si>
  <si>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</si>
  <si>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</si>
  <si>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</si>
  <si>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</si>
  <si>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</si>
  <si>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</si>
  <si>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</si>
  <si>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</si>
  <si>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</si>
  <si>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</si>
  <si>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</si>
  <si>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</si>
  <si>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</si>
  <si>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</si>
  <si>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</si>
  <si>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</si>
  <si>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</si>
  <si>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</si>
  <si>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</si>
  <si>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</si>
  <si>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</si>
  <si>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</si>
  <si>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</si>
  <si>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</si>
  <si>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</si>
  <si>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</si>
  <si>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</si>
  <si>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</si>
  <si>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</si>
  <si>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</si>
  <si>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</si>
  <si>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</si>
  <si>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</si>
  <si>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</si>
  <si>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</si>
  <si>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</si>
  <si>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</si>
  <si>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</si>
  <si>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</si>
  <si>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</si>
  <si>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</si>
  <si>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</si>
  <si>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</si>
  <si>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</si>
  <si>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</si>
  <si>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</si>
  <si>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</si>
  <si>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</si>
  <si>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</si>
  <si>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</si>
  <si>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</si>
  <si>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</si>
  <si>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</si>
  <si>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</si>
  <si>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</si>
  <si>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</si>
  <si>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</si>
  <si>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</si>
  <si>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</si>
  <si>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</si>
  <si>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</si>
  <si>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</si>
  <si>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</si>
  <si>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</si>
  <si>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</si>
  <si>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</si>
  <si>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</si>
  <si>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</si>
  <si>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</si>
  <si>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</si>
  <si>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</si>
  <si>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</si>
  <si>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</si>
  <si>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</si>
  <si>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</si>
  <si>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</si>
  <si>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</si>
  <si>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</si>
  <si>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</si>
  <si>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</si>
  <si>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</si>
  <si>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</si>
  <si>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</si>
  <si>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</si>
  <si>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</si>
  <si>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</si>
  <si>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</si>
  <si>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</si>
  <si>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</si>
  <si>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</si>
  <si>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</si>
  <si>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</si>
  <si>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</si>
  <si>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</si>
  <si>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</si>
  <si>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</si>
  <si>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</si>
  <si>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</si>
  <si>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</si>
  <si>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</si>
  <si>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</si>
  <si>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</si>
  <si>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</si>
  <si>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</si>
  <si>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</si>
  <si>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</si>
  <si>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</si>
  <si>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</si>
  <si>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</si>
  <si>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</si>
  <si>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</si>
  <si>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</si>
  <si>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</si>
  <si>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</si>
  <si>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</si>
  <si>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</si>
  <si>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</si>
  <si>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</si>
  <si>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</si>
  <si>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</si>
  <si>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</si>
  <si>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</si>
  <si>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</si>
  <si>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</si>
  <si>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</si>
  <si>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</si>
  <si>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</si>
  <si>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</si>
  <si>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</si>
  <si>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</si>
  <si>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</si>
  <si>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</si>
  <si>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</si>
  <si>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</si>
  <si>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</si>
  <si>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</si>
  <si>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</si>
  <si>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</si>
  <si>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</si>
  <si>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</si>
  <si>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</si>
  <si>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</si>
  <si>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</si>
  <si>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</si>
  <si>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</si>
  <si>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</si>
  <si>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</si>
  <si>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</si>
  <si>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</si>
  <si>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</si>
  <si>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</si>
  <si>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</si>
  <si>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</si>
  <si>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</si>
  <si>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</si>
  <si>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</si>
  <si>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</si>
  <si>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</si>
  <si>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</si>
  <si>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</si>
  <si>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</si>
  <si>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</si>
  <si>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</si>
  <si>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</si>
  <si>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</si>
  <si>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</si>
  <si>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</si>
  <si>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</si>
  <si>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</si>
  <si>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</si>
  <si>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</si>
  <si>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</si>
  <si>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</si>
  <si>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</si>
  <si>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</si>
  <si>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</si>
  <si>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</si>
  <si>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</si>
  <si>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</si>
  <si>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</si>
  <si>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</si>
  <si>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</si>
  <si>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</si>
  <si>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</si>
  <si>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</si>
  <si>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</si>
  <si>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</si>
  <si>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</si>
  <si>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</si>
  <si>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</si>
  <si>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</si>
  <si>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</si>
  <si>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</si>
  <si>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</si>
  <si>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</si>
  <si>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</si>
  <si>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</si>
  <si>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</si>
  <si>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</si>
  <si>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</si>
  <si>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</si>
  <si>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</si>
  <si>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</si>
  <si>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</si>
  <si>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</si>
  <si>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</si>
  <si>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</si>
  <si>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</si>
  <si>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</si>
  <si>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</si>
  <si>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</si>
  <si>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</si>
  <si>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</si>
  <si>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</si>
  <si>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</si>
  <si>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</si>
  <si>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</si>
  <si>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</si>
  <si>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</si>
  <si>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</si>
  <si>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</si>
  <si>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</si>
  <si>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</si>
  <si>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</si>
  <si>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</si>
  <si>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</si>
  <si>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</si>
  <si>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</si>
  <si>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</si>
  <si>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</si>
  <si>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</si>
  <si>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</si>
  <si>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</si>
  <si>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</si>
  <si>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</si>
  <si>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</si>
  <si>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</si>
  <si>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</si>
  <si>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</si>
  <si>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</si>
  <si>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</si>
  <si>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</si>
  <si>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</si>
  <si>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</si>
  <si>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</si>
  <si>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</si>
  <si>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</si>
  <si>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</si>
  <si>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</si>
  <si>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</si>
  <si>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</si>
  <si>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</si>
  <si>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</si>
  <si>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</si>
  <si>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</si>
  <si>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</si>
  <si>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</si>
  <si>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</si>
  <si>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</si>
  <si>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</si>
  <si>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</si>
  <si>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</si>
  <si>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</si>
  <si>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</si>
  <si>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</si>
  <si>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</si>
  <si>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</si>
  <si>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</si>
  <si>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</si>
  <si>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</si>
  <si>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</si>
  <si>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</si>
  <si>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</si>
  <si>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</si>
  <si>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</si>
  <si>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</si>
  <si>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</si>
  <si>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</si>
  <si>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</si>
  <si>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</si>
  <si>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</si>
  <si>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</si>
  <si>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</si>
  <si>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</si>
  <si>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</si>
  <si>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</si>
  <si>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</si>
  <si>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</si>
  <si>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</si>
  <si>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</si>
  <si>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</si>
  <si>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</si>
  <si>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</si>
  <si>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</si>
  <si>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</si>
  <si>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</si>
  <si>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</si>
  <si>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</si>
  <si>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</si>
  <si>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</si>
  <si>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</si>
  <si>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</si>
  <si>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</si>
  <si>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</si>
  <si>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</si>
  <si>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</si>
  <si>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</si>
  <si>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</si>
  <si>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</si>
  <si>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</si>
  <si>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</si>
  <si>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</si>
  <si>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</si>
  <si>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</si>
  <si>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</si>
  <si>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</si>
  <si>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</si>
  <si>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</si>
  <si>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</si>
  <si>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</si>
  <si>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</si>
  <si>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</si>
  <si>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</si>
  <si>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</si>
  <si>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</si>
  <si>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</si>
  <si>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</si>
  <si>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</si>
  <si>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</si>
  <si>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</si>
  <si>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</si>
  <si>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</si>
  <si>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</si>
  <si>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</si>
  <si>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</si>
  <si>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</si>
  <si>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</si>
  <si>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</si>
  <si>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</si>
  <si>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</si>
  <si>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</si>
  <si>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</si>
  <si>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</si>
  <si>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</si>
  <si>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</si>
  <si>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</si>
  <si>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</si>
  <si>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</si>
  <si>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</si>
  <si>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</si>
  <si>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</si>
  <si>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</si>
  <si>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</si>
  <si>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</si>
  <si>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</si>
  <si>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</si>
  <si>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</si>
  <si>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</si>
  <si>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</si>
  <si>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</si>
  <si>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</si>
  <si>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</si>
  <si>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</si>
  <si>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</si>
  <si>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</si>
  <si>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</si>
  <si>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</si>
  <si>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</si>
  <si>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</si>
  <si>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</si>
  <si>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</si>
  <si>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</si>
  <si>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</si>
  <si>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</si>
  <si>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</si>
  <si>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</si>
  <si>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</si>
  <si>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</si>
  <si>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</si>
  <si>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</si>
  <si>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</si>
  <si>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</si>
  <si>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</si>
  <si>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</si>
  <si>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</si>
  <si>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</si>
  <si>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</si>
  <si>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</si>
  <si>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</si>
  <si>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</si>
  <si>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</si>
  <si>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</si>
  <si>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</si>
  <si>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</si>
  <si>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</si>
  <si>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</si>
  <si>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</si>
  <si>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</si>
  <si>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</si>
  <si>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</si>
  <si>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</si>
  <si>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</si>
  <si>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</si>
  <si>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</si>
  <si>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</si>
  <si>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</si>
  <si>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</si>
  <si>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</si>
  <si>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</si>
  <si>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</si>
  <si>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</si>
  <si>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</si>
  <si>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</si>
  <si>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</si>
  <si>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</si>
  <si>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</si>
  <si>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</si>
  <si>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</si>
  <si>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</si>
  <si>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</si>
  <si>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</si>
  <si>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</si>
  <si>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</si>
  <si>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</si>
  <si>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</si>
  <si>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</si>
  <si>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</si>
  <si>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</si>
  <si>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</si>
  <si>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</si>
  <si>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</si>
  <si>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</si>
  <si>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</si>
  <si>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</si>
  <si>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</si>
  <si>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</si>
  <si>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</si>
  <si>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</si>
  <si>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</si>
  <si>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</si>
  <si>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</si>
  <si>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</si>
  <si>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</si>
  <si>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</si>
  <si>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</si>
  <si>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</si>
  <si>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</si>
  <si>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</si>
  <si>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</si>
  <si>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</si>
  <si>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</si>
  <si>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</si>
  <si>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</si>
  <si>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</si>
  <si>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</si>
  <si>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</si>
  <si>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</si>
  <si>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</si>
  <si>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</si>
  <si>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</si>
  <si>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</si>
  <si>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</si>
  <si>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</si>
  <si>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</si>
  <si>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</si>
  <si>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</si>
  <si>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</si>
  <si>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</si>
  <si>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</si>
  <si>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</si>
  <si>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</si>
  <si>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</si>
  <si>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</si>
  <si>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</si>
  <si>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</si>
  <si>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</si>
  <si>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</si>
  <si>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</si>
  <si>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</si>
  <si>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</si>
  <si>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</si>
  <si>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</si>
  <si>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</si>
  <si>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</si>
  <si>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</si>
  <si>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</si>
  <si>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</si>
  <si>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</si>
  <si>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</si>
  <si>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</si>
  <si>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</si>
  <si>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</si>
  <si>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</si>
  <si>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</si>
  <si>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</si>
  <si>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</si>
  <si>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</si>
  <si>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</si>
  <si>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</si>
  <si>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</si>
  <si>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</si>
  <si>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</si>
  <si>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</si>
  <si>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</si>
  <si>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</si>
  <si>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</si>
  <si>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</si>
  <si>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</si>
  <si>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</si>
  <si>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</si>
  <si>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</si>
  <si>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</si>
  <si>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</si>
  <si>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</si>
  <si>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</si>
  <si>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</si>
  <si>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</si>
  <si>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</si>
  <si>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</si>
  <si>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</si>
  <si>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</si>
  <si>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</si>
  <si>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</si>
  <si>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</si>
  <si>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</si>
  <si>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</si>
  <si>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</si>
  <si>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</si>
  <si>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</si>
  <si>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</si>
  <si>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</si>
  <si>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</si>
  <si>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</si>
  <si>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</si>
  <si>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</si>
  <si>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</si>
  <si>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</si>
  <si>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</si>
  <si>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</si>
  <si>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</si>
  <si>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</si>
  <si>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</si>
  <si>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</si>
  <si>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</si>
  <si>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</si>
  <si>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</si>
  <si>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</si>
  <si>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</si>
  <si>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</si>
  <si>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</si>
  <si>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</si>
  <si>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</si>
  <si>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</si>
  <si>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</si>
  <si>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</si>
  <si>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</si>
  <si>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</si>
  <si>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</si>
  <si>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</si>
  <si>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</si>
  <si>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</si>
  <si>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</si>
  <si>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</si>
  <si>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</si>
  <si>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</si>
  <si>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</si>
  <si>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</si>
  <si>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</si>
  <si>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</si>
  <si>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</si>
  <si>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</si>
  <si>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</si>
  <si>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</si>
  <si>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</si>
  <si>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</si>
  <si>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</si>
  <si>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</si>
  <si>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</si>
  <si>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</si>
  <si>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</si>
  <si>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</si>
  <si>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</si>
  <si>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</si>
  <si>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</si>
  <si>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</si>
  <si>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</si>
  <si>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</si>
  <si>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</si>
  <si>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</si>
  <si>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</si>
  <si>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</si>
  <si>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</si>
  <si>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</si>
  <si>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</si>
  <si>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</si>
  <si>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</si>
  <si>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</si>
  <si>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</si>
  <si>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</si>
  <si>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</si>
  <si>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</si>
  <si>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</si>
  <si>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</si>
  <si>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</si>
  <si>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</si>
  <si>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</si>
  <si>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</si>
  <si>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</si>
  <si>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</si>
  <si>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</si>
  <si>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</si>
  <si>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</si>
  <si>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</si>
  <si>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</si>
  <si>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</si>
  <si>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</si>
  <si>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</si>
  <si>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</si>
  <si>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</si>
  <si>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</si>
  <si>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</si>
  <si>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</si>
  <si>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</si>
  <si>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</si>
  <si>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</si>
  <si>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</si>
  <si>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</si>
  <si>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</si>
  <si>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</si>
  <si>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</si>
  <si>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</si>
  <si>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</si>
  <si>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</si>
  <si>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</si>
  <si>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</si>
  <si>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</si>
  <si>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</si>
  <si>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</si>
  <si>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</si>
  <si>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</si>
  <si>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</si>
  <si>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</si>
  <si>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</si>
  <si>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</si>
  <si>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</si>
  <si>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</si>
  <si>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</si>
  <si>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</si>
  <si>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</si>
  <si>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</si>
  <si>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</si>
  <si>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</si>
  <si>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</si>
  <si>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</si>
  <si>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</si>
  <si>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</si>
  <si>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</si>
  <si>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</si>
  <si>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</si>
  <si>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</si>
  <si>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</si>
  <si>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</si>
  <si>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</si>
  <si>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</si>
  <si>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</si>
  <si>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</si>
  <si>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</si>
  <si>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</si>
  <si>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</si>
  <si>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</si>
  <si>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</si>
  <si>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</si>
  <si>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</si>
  <si>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</si>
  <si>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</si>
  <si>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</si>
  <si>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</si>
  <si>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</si>
  <si>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</si>
  <si>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</si>
  <si>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</si>
  <si>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</si>
  <si>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</si>
  <si>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</si>
  <si>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</si>
  <si>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</si>
  <si>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</si>
  <si>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</si>
  <si>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</si>
  <si>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</si>
  <si>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</si>
  <si>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</si>
  <si>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</si>
  <si>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</si>
  <si>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</si>
  <si>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</si>
  <si>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</si>
  <si>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</si>
  <si>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</si>
  <si>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</si>
  <si>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</si>
  <si>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</si>
  <si>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</si>
  <si>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</si>
  <si>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</si>
  <si>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</si>
  <si>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</si>
  <si>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</si>
  <si>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</si>
  <si>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</si>
  <si>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</si>
  <si>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</si>
  <si>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</si>
  <si>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</si>
  <si>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</si>
  <si>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</si>
  <si>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</si>
  <si>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</si>
  <si>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</si>
  <si>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</si>
  <si>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</si>
  <si>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</si>
  <si>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</si>
  <si>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</si>
  <si>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</si>
  <si>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</si>
  <si>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</si>
  <si>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</si>
  <si>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</si>
  <si>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</si>
  <si>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</si>
  <si>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</si>
  <si>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</si>
  <si>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</si>
  <si>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</si>
  <si>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</si>
  <si>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</si>
  <si>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</si>
  <si>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</si>
  <si>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</si>
  <si>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</si>
  <si>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</si>
  <si>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</si>
  <si>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</si>
  <si>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</si>
  <si>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</si>
  <si>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</si>
  <si>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</si>
  <si>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</si>
  <si>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</si>
  <si>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</si>
  <si>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</si>
  <si>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</si>
  <si>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</si>
  <si>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</si>
  <si>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</si>
  <si>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</si>
  <si>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</si>
  <si>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</si>
  <si>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</si>
  <si>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</si>
  <si>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</si>
  <si>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</si>
  <si>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</si>
  <si>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</si>
  <si>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</si>
  <si>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</si>
  <si>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</si>
  <si>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</si>
  <si>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</si>
  <si>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</si>
  <si>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</si>
  <si>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</si>
  <si>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</si>
  <si>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</si>
  <si>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</si>
  <si>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</si>
  <si>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</si>
  <si>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</si>
  <si>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</si>
  <si>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</si>
  <si>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</si>
  <si>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</si>
  <si>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</si>
  <si>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</si>
  <si>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</si>
  <si>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</si>
  <si>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</si>
  <si>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</si>
  <si>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</si>
  <si>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</si>
  <si>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</si>
  <si>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</si>
  <si>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</si>
  <si>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</si>
  <si>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</si>
  <si>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</si>
  <si>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</si>
  <si>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</si>
  <si>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</si>
  <si>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</si>
  <si>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</si>
  <si>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</si>
  <si>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</si>
  <si>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</si>
  <si>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</si>
  <si>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</si>
  <si>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</si>
  <si>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</si>
  <si>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</si>
  <si>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</si>
  <si>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</si>
  <si>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</si>
  <si>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</si>
  <si>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</si>
  <si>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</si>
  <si>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</si>
  <si>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</si>
  <si>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</si>
  <si>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</si>
  <si>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</si>
  <si>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</si>
  <si>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</si>
  <si>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</si>
  <si>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</si>
  <si>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</si>
  <si>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</si>
  <si>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</si>
  <si>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</si>
  <si>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</si>
  <si>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</si>
  <si>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</si>
  <si>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</si>
  <si>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</si>
  <si>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</si>
  <si>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</si>
  <si>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</si>
  <si>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</si>
  <si>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</si>
  <si>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</si>
  <si>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</si>
  <si>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</si>
  <si>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</si>
  <si>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</si>
  <si>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</si>
  <si>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</si>
  <si>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</si>
  <si>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</si>
  <si>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</si>
  <si>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</si>
  <si>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</si>
  <si>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</si>
  <si>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</si>
  <si>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</si>
  <si>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</si>
  <si>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</si>
  <si>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</si>
  <si>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</si>
  <si>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</si>
  <si>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</si>
  <si>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</si>
  <si>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</si>
  <si>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</si>
  <si>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</si>
  <si>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</si>
  <si>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</si>
  <si>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</si>
  <si>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</si>
  <si>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</si>
  <si>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</si>
  <si>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</si>
  <si>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</si>
  <si>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</si>
  <si>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</si>
  <si>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</si>
  <si>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</si>
  <si>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</si>
  <si>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</si>
  <si>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</si>
  <si>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</si>
  <si>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</si>
  <si>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</si>
  <si>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</si>
  <si>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</si>
  <si>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</si>
  <si>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</si>
  <si>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</si>
  <si>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</si>
  <si>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</si>
  <si>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</si>
  <si>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</si>
  <si>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</si>
  <si>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</si>
  <si>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</si>
  <si>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</si>
  <si>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</si>
  <si>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</si>
  <si>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</si>
  <si>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</si>
  <si>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</si>
  <si>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</si>
  <si>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</si>
  <si>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</si>
  <si>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</si>
  <si>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</si>
  <si>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</si>
  <si>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</si>
  <si>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</si>
  <si>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</si>
  <si>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</si>
  <si>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</si>
  <si>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</si>
  <si>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</si>
  <si>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</si>
  <si>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</si>
  <si>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</si>
  <si>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</si>
  <si>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</si>
  <si>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</si>
  <si>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</si>
  <si>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</si>
  <si>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</si>
  <si>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</si>
  <si>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</si>
  <si>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</si>
  <si>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</si>
  <si>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</si>
  <si>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</si>
  <si>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</si>
  <si>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</si>
  <si>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</si>
  <si>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</si>
  <si>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</si>
  <si>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</si>
  <si>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</si>
  <si>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</si>
  <si>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</si>
  <si>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</si>
  <si>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</si>
  <si>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</si>
  <si>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</si>
  <si>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</si>
  <si>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</si>
  <si>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</si>
  <si>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</si>
  <si>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</si>
  <si>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</si>
  <si>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</si>
  <si>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</si>
  <si>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</si>
  <si>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</si>
  <si>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</si>
  <si>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</si>
  <si>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</si>
  <si>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</si>
  <si>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</si>
  <si>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</si>
  <si>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</si>
  <si>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</si>
  <si>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</si>
  <si>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</si>
  <si>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</si>
  <si>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</si>
  <si>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</si>
  <si>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</si>
  <si>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</si>
  <si>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</si>
  <si>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</si>
  <si>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</si>
  <si>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</si>
  <si>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</si>
  <si>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</si>
  <si>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</si>
  <si>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</si>
  <si>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</si>
  <si>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</si>
  <si>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</si>
  <si>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</si>
  <si>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</si>
  <si>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</si>
  <si>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</si>
  <si>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</si>
  <si>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</si>
  <si>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</si>
  <si>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</si>
  <si>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</si>
  <si>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</si>
  <si>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</si>
  <si>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</si>
  <si>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</si>
  <si>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</si>
  <si>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</si>
  <si>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</si>
  <si>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</si>
  <si>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</si>
  <si>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</si>
  <si>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</si>
  <si>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</si>
  <si>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</si>
  <si>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</si>
  <si>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</si>
  <si>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</si>
  <si>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</si>
  <si>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</si>
  <si>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</si>
  <si>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</si>
  <si>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</si>
  <si>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</si>
  <si>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</si>
  <si>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</si>
  <si>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</si>
  <si>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</si>
  <si>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</si>
  <si>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</si>
  <si>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</si>
  <si>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</si>
  <si>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</si>
  <si>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</si>
  <si>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</si>
  <si>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</si>
  <si>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</si>
  <si>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</si>
  <si>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</si>
  <si>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</si>
  <si>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</si>
  <si>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</si>
  <si>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</si>
  <si>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</si>
  <si>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</si>
  <si>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</si>
  <si>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</si>
  <si>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</si>
  <si>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</si>
  <si>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</si>
  <si>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</si>
  <si>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</si>
  <si>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</si>
  <si>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</si>
  <si>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</si>
  <si>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</si>
  <si>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</si>
  <si>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</si>
  <si>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</si>
  <si>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</si>
  <si>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</si>
  <si>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</si>
  <si>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</si>
  <si>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</si>
  <si>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</si>
  <si>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</si>
  <si>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</si>
  <si>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</si>
  <si>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</si>
  <si>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</si>
  <si>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</si>
  <si>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</si>
  <si>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</si>
  <si>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</si>
  <si>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</si>
  <si>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</si>
  <si>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</si>
  <si>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</si>
  <si>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</si>
  <si>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</si>
  <si>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</si>
  <si>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</si>
  <si>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</si>
  <si>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</si>
  <si>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</si>
  <si>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</si>
  <si>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</si>
  <si>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</si>
  <si>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</si>
  <si>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</si>
  <si>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</si>
  <si>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</si>
  <si>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</si>
  <si>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</si>
  <si>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</si>
  <si>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</si>
  <si>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</si>
  <si>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</si>
  <si>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</si>
  <si>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</si>
  <si>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</si>
  <si>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</si>
  <si>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</si>
  <si>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</si>
  <si>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</si>
  <si>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</si>
  <si>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</si>
  <si>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</si>
  <si>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</si>
  <si>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</si>
  <si>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</si>
  <si>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</si>
  <si>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</si>
  <si>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</si>
  <si>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</si>
  <si>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</si>
  <si>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</si>
  <si>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</si>
  <si>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</si>
  <si>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</si>
  <si>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</si>
  <si>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</si>
  <si>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</si>
  <si>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</si>
  <si>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</si>
  <si>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</si>
  <si>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</si>
  <si>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</si>
  <si>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</si>
  <si>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</si>
  <si>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</si>
  <si>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</si>
  <si>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</si>
  <si>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</si>
  <si>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</si>
  <si>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</si>
  <si>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</si>
  <si>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</si>
  <si>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</si>
  <si>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</si>
  <si>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</si>
  <si>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</si>
  <si>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</si>
  <si>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</si>
  <si>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</si>
  <si>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</si>
  <si>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</si>
  <si>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</si>
  <si>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</si>
  <si>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</si>
  <si>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</si>
  <si>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</si>
  <si>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</si>
  <si>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</si>
  <si>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</si>
  <si>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</si>
  <si>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</si>
  <si>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</si>
  <si>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</si>
  <si>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</si>
  <si>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</si>
  <si>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</si>
  <si>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</si>
  <si>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</si>
  <si>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</si>
  <si>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</si>
  <si>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</si>
  <si>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</si>
  <si>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</si>
  <si>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</si>
  <si>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</si>
  <si>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</si>
  <si>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</si>
  <si>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</si>
  <si>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</si>
  <si>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</si>
  <si>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</si>
  <si>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</si>
  <si>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</si>
  <si>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</si>
  <si>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</si>
  <si>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</si>
  <si>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</si>
  <si>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</si>
  <si>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</si>
  <si>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</si>
  <si>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</si>
  <si>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</si>
  <si>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</si>
  <si>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</si>
  <si>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</si>
  <si>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</si>
  <si>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</si>
  <si>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</si>
  <si>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</si>
  <si>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</si>
  <si>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</si>
  <si>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</si>
  <si>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</si>
  <si>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</si>
  <si>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</si>
  <si>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</si>
  <si>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</si>
  <si>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</si>
  <si>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</si>
  <si>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</si>
  <si>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</si>
  <si>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</si>
  <si>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</si>
  <si>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</si>
  <si>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</si>
  <si>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</si>
  <si>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</si>
  <si>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</si>
  <si>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</si>
  <si>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</si>
  <si>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</si>
  <si>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</si>
  <si>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</si>
  <si>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</si>
  <si>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</si>
  <si>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</si>
  <si>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</si>
  <si>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</si>
  <si>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</si>
  <si>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</si>
  <si>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</si>
  <si>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</si>
  <si>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</si>
  <si>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</si>
  <si>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</si>
  <si>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</si>
  <si>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</si>
  <si>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</si>
  <si>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</si>
  <si>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</si>
  <si>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</si>
  <si>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</si>
  <si>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</si>
  <si>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</si>
  <si>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</si>
  <si>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</si>
  <si>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</si>
  <si>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</si>
  <si>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</si>
  <si>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</si>
  <si>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</si>
  <si>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</si>
  <si>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</si>
  <si>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</si>
  <si>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</si>
  <si>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</si>
  <si>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</si>
  <si>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</si>
  <si>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</si>
  <si>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</si>
  <si>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</si>
  <si>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</si>
  <si>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</si>
  <si>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</si>
  <si>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</si>
  <si>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</si>
  <si>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</si>
  <si>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</si>
  <si>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</si>
  <si>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</si>
  <si>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</si>
  <si>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</si>
  <si>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</si>
  <si>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</si>
  <si>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</si>
  <si>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</si>
  <si>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</si>
  <si>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</si>
  <si>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</si>
  <si>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</si>
  <si>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</si>
  <si>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</si>
  <si>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</si>
  <si>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</si>
  <si>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</si>
  <si>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</si>
  <si>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</si>
  <si>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</si>
  <si>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</si>
  <si>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</si>
  <si>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</si>
  <si>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</si>
  <si>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</si>
  <si>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</si>
  <si>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</si>
  <si>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</si>
  <si>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</si>
  <si>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</si>
  <si>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</si>
  <si>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</si>
  <si>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</si>
  <si>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</si>
  <si>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</si>
  <si>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</si>
  <si>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</si>
  <si>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</si>
  <si>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</si>
  <si>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</si>
  <si>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</si>
  <si>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</si>
  <si>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</si>
  <si>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</si>
  <si>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</si>
  <si>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</si>
  <si>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</si>
  <si>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</si>
  <si>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</si>
  <si>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</si>
  <si>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</si>
  <si>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</si>
  <si>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</si>
  <si>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</si>
  <si>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</si>
  <si>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</si>
  <si>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</si>
  <si>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</si>
  <si>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</si>
  <si>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</si>
  <si>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</si>
  <si>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</si>
  <si>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</si>
  <si>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</si>
  <si>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</si>
  <si>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</si>
  <si>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</si>
  <si>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</si>
  <si>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</si>
  <si>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</si>
  <si>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</si>
  <si>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</si>
  <si>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</si>
  <si>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</si>
  <si>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</si>
  <si>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</si>
  <si>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</si>
  <si>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</si>
  <si>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</si>
  <si>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</si>
  <si>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</si>
  <si>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</si>
  <si>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</si>
  <si>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</si>
  <si>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</si>
  <si>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</si>
  <si>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</si>
  <si>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</si>
  <si>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</si>
  <si>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</si>
  <si>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</si>
  <si>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</si>
  <si>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</si>
  <si>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</si>
  <si>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</si>
  <si>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</si>
  <si>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</si>
  <si>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</si>
  <si>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</si>
  <si>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</si>
  <si>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</si>
  <si>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</si>
  <si>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</si>
  <si>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</si>
  <si>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</si>
  <si>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</si>
  <si>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</si>
  <si>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</si>
  <si>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</si>
  <si>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</si>
  <si>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</si>
  <si>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</si>
  <si>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</si>
  <si>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</si>
  <si>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</si>
  <si>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</si>
  <si>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</si>
  <si>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</si>
  <si>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</si>
  <si>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</si>
  <si>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</si>
  <si>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</si>
  <si>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</si>
  <si>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</si>
  <si>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</si>
  <si>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</si>
  <si>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</si>
  <si>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</si>
  <si>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</si>
  <si>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</si>
  <si>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</si>
  <si>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</si>
  <si>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</si>
  <si>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</si>
  <si>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</si>
  <si>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</si>
  <si>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</si>
  <si>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</si>
  <si>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</si>
  <si>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</si>
  <si>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</si>
  <si>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</si>
  <si>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</si>
  <si>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</si>
  <si>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</si>
  <si>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</si>
  <si>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</si>
  <si>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</si>
  <si>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</si>
  <si>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</si>
  <si>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</si>
  <si>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</si>
  <si>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</si>
  <si>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</si>
  <si>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</si>
  <si>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</si>
  <si>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</si>
  <si>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</si>
  <si>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</si>
  <si>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</si>
  <si>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</si>
  <si>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</si>
  <si>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</si>
  <si>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</si>
  <si>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</si>
  <si>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</si>
  <si>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</si>
  <si>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</si>
  <si>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</si>
  <si>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</si>
  <si>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</si>
  <si>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</si>
  <si>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</si>
  <si>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</si>
  <si>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</si>
  <si>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</si>
  <si>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</si>
  <si>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</si>
  <si>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</si>
  <si>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</si>
  <si>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</si>
  <si>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</si>
  <si>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</si>
  <si>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</si>
  <si>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</si>
  <si>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</si>
  <si>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</si>
  <si>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</si>
  <si>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</si>
  <si>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</si>
  <si>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</si>
  <si>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</si>
  <si>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</si>
  <si>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</si>
  <si>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</si>
  <si>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</si>
  <si>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</si>
  <si>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</si>
  <si>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</si>
  <si>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</si>
  <si>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</si>
  <si>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</si>
  <si>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</si>
  <si>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</si>
  <si>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</si>
  <si>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</si>
  <si>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</si>
  <si>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</si>
  <si>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</si>
  <si>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</si>
  <si>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</si>
  <si>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</si>
  <si>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</si>
  <si>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</si>
  <si>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</si>
  <si>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</si>
  <si>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</si>
  <si>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</si>
  <si>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</si>
  <si>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</si>
  <si>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</si>
  <si>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</si>
  <si>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</si>
  <si>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</si>
  <si>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</si>
  <si>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</si>
  <si>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</si>
  <si>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</si>
  <si>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</si>
  <si>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</si>
  <si>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</si>
  <si>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</si>
  <si>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</si>
  <si>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</si>
  <si>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</si>
  <si>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</si>
  <si>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</si>
  <si>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</si>
  <si>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</si>
  <si>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</si>
  <si>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</si>
  <si>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</si>
  <si>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</si>
  <si>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</si>
  <si>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</si>
  <si>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</si>
  <si>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</si>
  <si>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</si>
  <si>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</si>
  <si>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</si>
  <si>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</si>
  <si>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</si>
  <si>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</si>
  <si>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</si>
  <si>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</si>
  <si>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</si>
  <si>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</si>
  <si>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</si>
  <si>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</si>
  <si>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</si>
  <si>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</si>
  <si>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</si>
  <si>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</si>
  <si>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</si>
  <si>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</si>
  <si>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</si>
  <si>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</si>
  <si>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</si>
  <si>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</si>
  <si>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</si>
  <si>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</si>
  <si>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</si>
  <si>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</si>
  <si>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</si>
  <si>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</si>
  <si>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</si>
  <si>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</si>
  <si>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</si>
  <si>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</si>
  <si>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</si>
  <si>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</si>
  <si>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</si>
  <si>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</si>
  <si>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</si>
  <si>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</si>
  <si>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</si>
  <si>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</si>
  <si>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</si>
  <si>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</si>
  <si>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</si>
  <si>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</si>
  <si>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</si>
  <si>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</si>
  <si>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</si>
  <si>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</si>
  <si>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</si>
  <si>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</si>
  <si>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</si>
  <si>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</si>
  <si>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</si>
  <si>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</si>
  <si>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</si>
  <si>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</si>
  <si>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</si>
  <si>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</si>
  <si>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</si>
  <si>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</si>
  <si>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</si>
  <si>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</si>
  <si>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</si>
  <si>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</si>
  <si>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</si>
  <si>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</si>
  <si>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</si>
  <si>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</si>
  <si>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</si>
  <si>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</si>
  <si>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</si>
  <si>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</si>
  <si>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</si>
  <si>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</si>
  <si>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</si>
  <si>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</si>
  <si>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</si>
  <si>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</si>
  <si>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</si>
  <si>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</si>
  <si>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</si>
  <si>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</si>
  <si>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</si>
  <si>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</si>
  <si>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</si>
  <si>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</si>
  <si>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</si>
  <si>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</si>
  <si>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</si>
  <si>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</si>
  <si>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</si>
  <si>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</si>
  <si>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</si>
  <si>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</si>
  <si>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</si>
  <si>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</si>
  <si>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</si>
  <si>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</si>
  <si>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</si>
  <si>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</si>
  <si>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</si>
  <si>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</si>
  <si>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</si>
  <si>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</si>
  <si>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</si>
  <si>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</si>
  <si>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</si>
  <si>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</si>
  <si>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</si>
  <si>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</si>
  <si>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</si>
  <si>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</si>
  <si>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</si>
  <si>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</si>
  <si>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</si>
  <si>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</si>
  <si>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</si>
  <si>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</si>
  <si>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</si>
  <si>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</si>
  <si>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</si>
  <si>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</si>
  <si>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</si>
  <si>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</si>
  <si>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</si>
  <si>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</si>
  <si>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</si>
  <si>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</si>
  <si>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</si>
  <si>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</si>
  <si>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</si>
  <si>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</si>
  <si>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</si>
  <si>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</si>
  <si>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</si>
  <si>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</si>
  <si>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</si>
  <si>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</si>
  <si>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</si>
  <si>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</si>
  <si>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</si>
  <si>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</si>
  <si>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</si>
  <si>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</si>
  <si>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</si>
  <si>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</si>
  <si>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</si>
  <si>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</si>
  <si>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</si>
  <si>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</si>
  <si>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</si>
  <si>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</si>
  <si>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</si>
  <si>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</si>
  <si>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</si>
  <si>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</si>
  <si>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</si>
  <si>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</si>
  <si>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</si>
  <si>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</si>
  <si>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</si>
  <si>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</si>
  <si>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</si>
  <si>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</si>
  <si>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</si>
  <si>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</si>
  <si>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</si>
  <si>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</si>
  <si>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</si>
  <si>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</si>
  <si>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</si>
  <si>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</si>
  <si>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</si>
  <si>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</si>
  <si>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</si>
  <si>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</si>
  <si>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</si>
  <si>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</si>
  <si>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</si>
  <si>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</si>
  <si>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</si>
  <si>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</si>
  <si>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</si>
  <si>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</si>
  <si>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</si>
  <si>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</si>
  <si>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</si>
  <si>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</si>
  <si>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</si>
  <si>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</si>
  <si>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</si>
  <si>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</si>
  <si>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</si>
  <si>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</si>
  <si>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</si>
  <si>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</si>
  <si>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</si>
  <si>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</si>
  <si>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</si>
  <si>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</si>
  <si>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</si>
  <si>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</si>
  <si>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</si>
  <si>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Cepeda, Ricardo Alberto</t>
  </si>
  <si>
    <t>GAVETA DE RECHAZO LLENA</t>
  </si>
  <si>
    <t>Morales Payano, Wilfredy Leandro</t>
  </si>
  <si>
    <t>GAVTEAS VACIAS + GAVETAS FALLANDO</t>
  </si>
  <si>
    <t>In Progress</t>
  </si>
  <si>
    <t>ATM S/M Bravo Hipica</t>
  </si>
  <si>
    <t>SIN ACTIVIDAD DE RETIRO</t>
  </si>
  <si>
    <t>335780200</t>
  </si>
  <si>
    <t>TECLADO</t>
  </si>
  <si>
    <t>3 Febrero de 2021</t>
  </si>
  <si>
    <t>335780631</t>
  </si>
  <si>
    <t>335780539</t>
  </si>
  <si>
    <t>335780423</t>
  </si>
  <si>
    <t>Acevedo Dominguez, Victor Leonardo</t>
  </si>
  <si>
    <t>335781130</t>
  </si>
  <si>
    <t>335781128</t>
  </si>
  <si>
    <t>335781125</t>
  </si>
  <si>
    <t>335781123</t>
  </si>
  <si>
    <t>335781111</t>
  </si>
  <si>
    <t>335781064</t>
  </si>
  <si>
    <t>335781000</t>
  </si>
  <si>
    <t>335780971</t>
  </si>
  <si>
    <t>335780961</t>
  </si>
  <si>
    <t>335780950</t>
  </si>
  <si>
    <t>335780934</t>
  </si>
  <si>
    <t>335780924</t>
  </si>
  <si>
    <t>335780907</t>
  </si>
  <si>
    <t>GAVETA DE DEPOSITO LLENA</t>
  </si>
  <si>
    <t>335781261</t>
  </si>
  <si>
    <t>335781256</t>
  </si>
  <si>
    <t>335781245</t>
  </si>
  <si>
    <t>335781244</t>
  </si>
  <si>
    <t>335781222</t>
  </si>
  <si>
    <t>335781187</t>
  </si>
  <si>
    <t>335781149</t>
  </si>
  <si>
    <t>335780519 </t>
  </si>
  <si>
    <t>335781426 </t>
  </si>
  <si>
    <t>2 Gavetas vacias + 1 Fallando</t>
  </si>
  <si>
    <t>335781654</t>
  </si>
  <si>
    <t>335781646</t>
  </si>
  <si>
    <t>335781645</t>
  </si>
  <si>
    <t>335781644</t>
  </si>
  <si>
    <t>335781643</t>
  </si>
  <si>
    <t>335781635</t>
  </si>
  <si>
    <t>335781634</t>
  </si>
  <si>
    <t>335781632</t>
  </si>
  <si>
    <t>335781627</t>
  </si>
  <si>
    <t>335781621</t>
  </si>
  <si>
    <t>335781620</t>
  </si>
  <si>
    <t>335781617</t>
  </si>
  <si>
    <t>335781614</t>
  </si>
  <si>
    <t>335781606</t>
  </si>
  <si>
    <t>335781602</t>
  </si>
  <si>
    <t>335781599</t>
  </si>
  <si>
    <t>335781595</t>
  </si>
  <si>
    <t>335781565</t>
  </si>
  <si>
    <t>335781564</t>
  </si>
  <si>
    <t>335781563</t>
  </si>
  <si>
    <t>335781562</t>
  </si>
  <si>
    <t>335781561</t>
  </si>
  <si>
    <t>335781560</t>
  </si>
  <si>
    <t>335781557</t>
  </si>
  <si>
    <t>335781554</t>
  </si>
  <si>
    <t>335781545</t>
  </si>
  <si>
    <t>335781543</t>
  </si>
  <si>
    <t>335781469</t>
  </si>
  <si>
    <t>335781436</t>
  </si>
  <si>
    <t>335781426</t>
  </si>
  <si>
    <t>335781341</t>
  </si>
  <si>
    <t>335781308</t>
  </si>
  <si>
    <t>335781671</t>
  </si>
  <si>
    <t>335781670</t>
  </si>
  <si>
    <t>335781669</t>
  </si>
  <si>
    <t>335781668</t>
  </si>
  <si>
    <t>335781667</t>
  </si>
  <si>
    <t>335781665</t>
  </si>
  <si>
    <t>335781664</t>
  </si>
  <si>
    <t>335781663</t>
  </si>
  <si>
    <t>335781662</t>
  </si>
  <si>
    <t>335781661</t>
  </si>
  <si>
    <t>335781659</t>
  </si>
  <si>
    <t>335781677</t>
  </si>
  <si>
    <t>335781676</t>
  </si>
  <si>
    <t>335781674</t>
  </si>
  <si>
    <t>335781686</t>
  </si>
  <si>
    <t>335781685</t>
  </si>
  <si>
    <t>335781681</t>
  </si>
  <si>
    <t>335781680</t>
  </si>
  <si>
    <t>335781679</t>
  </si>
  <si>
    <t>GAVETAS VACIAS + GAVETAS FALLA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</si>
</sst>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15"/>
      <tableStyleElement type="headerRow" dxfId="514"/>
      <tableStyleElement type="totalRow" dxfId="513"/>
      <tableStyleElement type="firstColumn" dxfId="512"/>
      <tableStyleElement type="lastColumn" dxfId="511"/>
      <tableStyleElement type="firstRowStripe" dxfId="510"/>
      <tableStyleElement type="firstColumnStripe" dxfId="50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4"/>
  <sheetViews>
    <sheetView tabSelected="1" topLeftCell="H1" zoomScale="80" zoomScaleNormal="80" workbookViewId="0">
      <pane ySplit="4" topLeftCell="A80" activePane="bottomLeft" state="frozen"/>
      <selection pane="bottomLeft" activeCell="P99" sqref="P99"/>
    </sheetView>
  </sheetViews>
  <sheetFormatPr baseColWidth="10" defaultColWidth="25.7109375" defaultRowHeight="15" x14ac:dyDescent="0.25"/>
  <cols>
    <col min="1" max="1" width="25.28515625" style="70" bestFit="1" customWidth="1"/>
    <col min="2" max="2" width="19.5703125" style="114" bestFit="1" customWidth="1"/>
    <col min="3" max="3" width="17.7109375" style="47" bestFit="1" customWidth="1"/>
    <col min="4" max="4" width="27.28515625" style="70" customWidth="1"/>
    <col min="5" max="5" width="11.28515625" style="113" customWidth="1"/>
    <col min="6" max="6" width="11" style="48" customWidth="1"/>
    <col min="7" max="7" width="58.42578125" style="48" customWidth="1"/>
    <col min="8" max="11" width="6.42578125" style="48" customWidth="1"/>
    <col min="12" max="12" width="48.140625" style="48" customWidth="1"/>
    <col min="13" max="13" width="18.7109375" style="70" bestFit="1" customWidth="1"/>
    <col min="14" max="14" width="17.140625" style="85" bestFit="1" customWidth="1"/>
    <col min="15" max="15" width="39.85546875" style="85" customWidth="1"/>
    <col min="16" max="16" width="22.140625" style="74" customWidth="1"/>
    <col min="17" max="17" width="48.140625" style="66" bestFit="1" customWidth="1"/>
    <col min="18" max="16384" width="25.7109375" style="45"/>
  </cols>
  <sheetData>
    <row r="1" spans="1:17" ht="18" x14ac:dyDescent="0.25">
      <c r="A1" s="133" t="s">
        <v>2161</v>
      </c>
      <c r="B1" s="133"/>
      <c r="C1" s="133"/>
      <c r="D1" s="133"/>
      <c r="E1" s="134"/>
      <c r="F1" s="134"/>
      <c r="G1" s="134"/>
      <c r="H1" s="134"/>
      <c r="I1" s="134"/>
      <c r="J1" s="134"/>
      <c r="K1" s="134"/>
      <c r="L1" s="133"/>
      <c r="M1" s="133"/>
      <c r="N1" s="133"/>
      <c r="O1" s="133"/>
      <c r="P1" s="133"/>
      <c r="Q1" s="133"/>
    </row>
    <row r="2" spans="1:17" ht="18" x14ac:dyDescent="0.25">
      <c r="A2" s="131" t="s">
        <v>2158</v>
      </c>
      <c r="B2" s="131"/>
      <c r="C2" s="131"/>
      <c r="D2" s="131"/>
      <c r="E2" s="132"/>
      <c r="F2" s="132"/>
      <c r="G2" s="132"/>
      <c r="H2" s="132"/>
      <c r="I2" s="132"/>
      <c r="J2" s="132"/>
      <c r="K2" s="132"/>
      <c r="L2" s="131"/>
      <c r="M2" s="131"/>
      <c r="N2" s="131"/>
      <c r="O2" s="131"/>
      <c r="P2" s="131"/>
      <c r="Q2" s="131"/>
    </row>
    <row r="3" spans="1:17" ht="18.75" thickBot="1" x14ac:dyDescent="0.3">
      <c r="A3" s="135" t="s">
        <v>2509</v>
      </c>
      <c r="B3" s="135"/>
      <c r="C3" s="135"/>
      <c r="D3" s="135"/>
      <c r="E3" s="136"/>
      <c r="F3" s="136"/>
      <c r="G3" s="136"/>
      <c r="H3" s="136"/>
      <c r="I3" s="136"/>
      <c r="J3" s="136"/>
      <c r="K3" s="136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6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20" t="str">
        <f>VLOOKUP(E5,'LISTADO ATM'!$A$2:$C$896,3,0)</f>
        <v>DISTRITO NACIONAL</v>
      </c>
      <c r="B5" s="109">
        <v>335766639</v>
      </c>
      <c r="C5" s="101">
        <v>44214.57099537037</v>
      </c>
      <c r="D5" s="121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ATM'!$A$2:$B$895,2,0)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4" t="s">
        <v>2228</v>
      </c>
      <c r="M5" s="103" t="s">
        <v>2473</v>
      </c>
      <c r="N5" s="102" t="s">
        <v>2497</v>
      </c>
      <c r="O5" s="120" t="s">
        <v>2483</v>
      </c>
      <c r="P5" s="120"/>
      <c r="Q5" s="103" t="s">
        <v>2228</v>
      </c>
    </row>
    <row r="6" spans="1:17" ht="18" x14ac:dyDescent="0.25">
      <c r="A6" s="120" t="str">
        <f>VLOOKUP(E6,'LISTADO ATM'!$A$2:$C$896,3,0)</f>
        <v>DISTRITO NACIONAL</v>
      </c>
      <c r="B6" s="109">
        <v>335776679</v>
      </c>
      <c r="C6" s="101">
        <v>44226.421793981484</v>
      </c>
      <c r="D6" s="121" t="s">
        <v>2477</v>
      </c>
      <c r="E6" s="99">
        <v>554</v>
      </c>
      <c r="F6" s="84" t="str">
        <f>VLOOKUP(E6,VIP!$A$2:$O11488,2,0)</f>
        <v>DRBR011</v>
      </c>
      <c r="G6" s="98" t="str">
        <f>VLOOKUP(E6,'LISTADO ATM'!$A$2:$B$895,2,0)</f>
        <v xml:space="preserve">ATM Oficina Isabel La Católica I </v>
      </c>
      <c r="H6" s="98" t="str">
        <f>VLOOKUP(E6,VIP!$A$2:$O16408,7,FALSE)</f>
        <v>Si</v>
      </c>
      <c r="I6" s="98" t="str">
        <f>VLOOKUP(E6,VIP!$A$2:$O8373,8,FALSE)</f>
        <v>Si</v>
      </c>
      <c r="J6" s="98" t="str">
        <f>VLOOKUP(E6,VIP!$A$2:$O8323,8,FALSE)</f>
        <v>Si</v>
      </c>
      <c r="K6" s="98" t="str">
        <f>VLOOKUP(E6,VIP!$A$2:$O11897,6,0)</f>
        <v>NO</v>
      </c>
      <c r="L6" s="104" t="s">
        <v>2430</v>
      </c>
      <c r="M6" s="103" t="s">
        <v>2473</v>
      </c>
      <c r="N6" s="102" t="s">
        <v>2481</v>
      </c>
      <c r="O6" s="121" t="s">
        <v>2482</v>
      </c>
      <c r="P6" s="103"/>
      <c r="Q6" s="103" t="s">
        <v>2430</v>
      </c>
    </row>
    <row r="7" spans="1:17" ht="18" x14ac:dyDescent="0.25">
      <c r="A7" s="121" t="str">
        <f>VLOOKUP(E7,'LISTADO ATM'!$A$2:$C$896,3,0)</f>
        <v>ESTE</v>
      </c>
      <c r="B7" s="109">
        <v>335776960</v>
      </c>
      <c r="C7" s="101">
        <v>44226.724131944444</v>
      </c>
      <c r="D7" s="121" t="s">
        <v>2189</v>
      </c>
      <c r="E7" s="99">
        <v>480</v>
      </c>
      <c r="F7" s="84" t="str">
        <f>VLOOKUP(E7,VIP!$A$2:$O11544,2,0)</f>
        <v>DRBR480</v>
      </c>
      <c r="G7" s="98" t="str">
        <f>VLOOKUP(E7,'LISTADO ATM'!$A$2:$B$895,2,0)</f>
        <v>ATM UNP Farmaconal Higuey</v>
      </c>
      <c r="H7" s="98" t="str">
        <f>VLOOKUP(E7,VIP!$A$2:$O16464,7,FALSE)</f>
        <v>N/A</v>
      </c>
      <c r="I7" s="98" t="str">
        <f>VLOOKUP(E7,VIP!$A$2:$O8429,8,FALSE)</f>
        <v>N/A</v>
      </c>
      <c r="J7" s="98" t="str">
        <f>VLOOKUP(E7,VIP!$A$2:$O8379,8,FALSE)</f>
        <v>N/A</v>
      </c>
      <c r="K7" s="98" t="str">
        <f>VLOOKUP(E7,VIP!$A$2:$O11953,6,0)</f>
        <v>N/A</v>
      </c>
      <c r="L7" s="104" t="s">
        <v>2228</v>
      </c>
      <c r="M7" s="103" t="s">
        <v>2473</v>
      </c>
      <c r="N7" s="102" t="s">
        <v>2497</v>
      </c>
      <c r="O7" s="121" t="s">
        <v>2483</v>
      </c>
      <c r="P7" s="115"/>
      <c r="Q7" s="103" t="s">
        <v>2228</v>
      </c>
    </row>
    <row r="8" spans="1:17" ht="18" x14ac:dyDescent="0.25">
      <c r="A8" s="121" t="str">
        <f>VLOOKUP(E8,'LISTADO ATM'!$A$2:$C$896,3,0)</f>
        <v>DISTRITO NACIONAL</v>
      </c>
      <c r="B8" s="109">
        <v>335777032</v>
      </c>
      <c r="C8" s="101">
        <v>44228.217361111114</v>
      </c>
      <c r="D8" s="121" t="s">
        <v>2477</v>
      </c>
      <c r="E8" s="99">
        <v>993</v>
      </c>
      <c r="F8" s="84" t="str">
        <f>VLOOKUP(E8,VIP!$A$2:$O11497,2,0)</f>
        <v>DRBR993</v>
      </c>
      <c r="G8" s="98" t="str">
        <f>VLOOKUP(E8,'LISTADO ATM'!$A$2:$B$895,2,0)</f>
        <v xml:space="preserve">ATM Centro Medico Integral II </v>
      </c>
      <c r="H8" s="98" t="str">
        <f>VLOOKUP(E8,VIP!$A$2:$O16417,7,FALSE)</f>
        <v>Si</v>
      </c>
      <c r="I8" s="98" t="str">
        <f>VLOOKUP(E8,VIP!$A$2:$O8382,8,FALSE)</f>
        <v>Si</v>
      </c>
      <c r="J8" s="98" t="str">
        <f>VLOOKUP(E8,VIP!$A$2:$O8332,8,FALSE)</f>
        <v>Si</v>
      </c>
      <c r="K8" s="98" t="str">
        <f>VLOOKUP(E8,VIP!$A$2:$O11906,6,0)</f>
        <v>NO</v>
      </c>
      <c r="L8" s="104" t="s">
        <v>2466</v>
      </c>
      <c r="M8" s="103" t="s">
        <v>2473</v>
      </c>
      <c r="N8" s="102" t="s">
        <v>2481</v>
      </c>
      <c r="O8" s="121" t="s">
        <v>2482</v>
      </c>
      <c r="P8" s="121"/>
      <c r="Q8" s="103" t="s">
        <v>2466</v>
      </c>
    </row>
    <row r="9" spans="1:17" ht="18" x14ac:dyDescent="0.25">
      <c r="A9" s="121" t="str">
        <f>VLOOKUP(E9,'LISTADO ATM'!$A$2:$C$896,3,0)</f>
        <v>DISTRITO NACIONAL</v>
      </c>
      <c r="B9" s="109">
        <v>335777040</v>
      </c>
      <c r="C9" s="101">
        <v>44228.251388888886</v>
      </c>
      <c r="D9" s="121" t="s">
        <v>2189</v>
      </c>
      <c r="E9" s="99">
        <v>708</v>
      </c>
      <c r="F9" s="84" t="str">
        <f>VLOOKUP(E9,VIP!$A$2:$O11469,2,0)</f>
        <v>DRBR505</v>
      </c>
      <c r="G9" s="98" t="str">
        <f>VLOOKUP(E9,'LISTADO ATM'!$A$2:$B$895,2,0)</f>
        <v xml:space="preserve">ATM El Vestir De Hoy </v>
      </c>
      <c r="H9" s="98" t="str">
        <f>VLOOKUP(E9,VIP!$A$2:$O16389,7,FALSE)</f>
        <v>Si</v>
      </c>
      <c r="I9" s="98" t="str">
        <f>VLOOKUP(E9,VIP!$A$2:$O8354,8,FALSE)</f>
        <v>Si</v>
      </c>
      <c r="J9" s="98" t="str">
        <f>VLOOKUP(E9,VIP!$A$2:$O8304,8,FALSE)</f>
        <v>Si</v>
      </c>
      <c r="K9" s="98" t="str">
        <f>VLOOKUP(E9,VIP!$A$2:$O11878,6,0)</f>
        <v>NO</v>
      </c>
      <c r="L9" s="104" t="s">
        <v>2228</v>
      </c>
      <c r="M9" s="103" t="s">
        <v>2473</v>
      </c>
      <c r="N9" s="102" t="s">
        <v>2497</v>
      </c>
      <c r="O9" s="121" t="s">
        <v>2483</v>
      </c>
      <c r="P9" s="121"/>
      <c r="Q9" s="103" t="s">
        <v>2228</v>
      </c>
    </row>
    <row r="10" spans="1:17" ht="18" x14ac:dyDescent="0.25">
      <c r="A10" s="121" t="str">
        <f>VLOOKUP(E10,'LISTADO ATM'!$A$2:$C$896,3,0)</f>
        <v>ESTE</v>
      </c>
      <c r="B10" s="109">
        <v>335778505</v>
      </c>
      <c r="C10" s="101">
        <v>44228.729560185187</v>
      </c>
      <c r="D10" s="121" t="s">
        <v>2189</v>
      </c>
      <c r="E10" s="99">
        <v>111</v>
      </c>
      <c r="F10" s="84" t="str">
        <f>VLOOKUP(E10,VIP!$A$2:$O11593,2,0)</f>
        <v>DRBR111</v>
      </c>
      <c r="G10" s="98" t="str">
        <f>VLOOKUP(E10,'LISTADO ATM'!$A$2:$B$895,2,0)</f>
        <v xml:space="preserve">ATM Oficina San Pedro </v>
      </c>
      <c r="H10" s="98" t="str">
        <f>VLOOKUP(E10,VIP!$A$2:$O16513,7,FALSE)</f>
        <v>Si</v>
      </c>
      <c r="I10" s="98" t="str">
        <f>VLOOKUP(E10,VIP!$A$2:$O8478,8,FALSE)</f>
        <v>Si</v>
      </c>
      <c r="J10" s="98" t="str">
        <f>VLOOKUP(E10,VIP!$A$2:$O8428,8,FALSE)</f>
        <v>Si</v>
      </c>
      <c r="K10" s="98" t="str">
        <f>VLOOKUP(E10,VIP!$A$2:$O12002,6,0)</f>
        <v>SI</v>
      </c>
      <c r="L10" s="104" t="s">
        <v>2228</v>
      </c>
      <c r="M10" s="103" t="s">
        <v>2473</v>
      </c>
      <c r="N10" s="102" t="s">
        <v>2497</v>
      </c>
      <c r="O10" s="121" t="s">
        <v>2483</v>
      </c>
      <c r="P10" s="121"/>
      <c r="Q10" s="103" t="s">
        <v>2228</v>
      </c>
    </row>
    <row r="11" spans="1:17" ht="18" x14ac:dyDescent="0.25">
      <c r="A11" s="121" t="str">
        <f>VLOOKUP(E11,'LISTADO ATM'!$A$2:$C$896,3,0)</f>
        <v>DISTRITO NACIONAL</v>
      </c>
      <c r="B11" s="109">
        <v>335778625</v>
      </c>
      <c r="C11" s="101">
        <v>44228.855219907404</v>
      </c>
      <c r="D11" s="121" t="s">
        <v>2477</v>
      </c>
      <c r="E11" s="99">
        <v>355</v>
      </c>
      <c r="F11" s="84" t="str">
        <f>VLOOKUP(E11,VIP!$A$2:$O11643,2,0)</f>
        <v>DRBR355</v>
      </c>
      <c r="G11" s="98" t="str">
        <f>VLOOKUP(E11,'LISTADO ATM'!$A$2:$B$895,2,0)</f>
        <v xml:space="preserve">ATM UNP Metro II </v>
      </c>
      <c r="H11" s="98" t="str">
        <f>VLOOKUP(E11,VIP!$A$2:$O16563,7,FALSE)</f>
        <v>Si</v>
      </c>
      <c r="I11" s="98" t="str">
        <f>VLOOKUP(E11,VIP!$A$2:$O8528,8,FALSE)</f>
        <v>Si</v>
      </c>
      <c r="J11" s="98" t="str">
        <f>VLOOKUP(E11,VIP!$A$2:$O8478,8,FALSE)</f>
        <v>Si</v>
      </c>
      <c r="K11" s="98" t="str">
        <f>VLOOKUP(E11,VIP!$A$2:$O12052,6,0)</f>
        <v>SI</v>
      </c>
      <c r="L11" s="104" t="s">
        <v>2430</v>
      </c>
      <c r="M11" s="103" t="s">
        <v>2473</v>
      </c>
      <c r="N11" s="102" t="s">
        <v>2481</v>
      </c>
      <c r="O11" s="121" t="s">
        <v>2482</v>
      </c>
      <c r="P11" s="121"/>
      <c r="Q11" s="103" t="s">
        <v>2430</v>
      </c>
    </row>
    <row r="12" spans="1:17" ht="18" x14ac:dyDescent="0.25">
      <c r="A12" s="121" t="str">
        <f>VLOOKUP(E12,'LISTADO ATM'!$A$2:$C$896,3,0)</f>
        <v>SUR</v>
      </c>
      <c r="B12" s="109">
        <v>335778631</v>
      </c>
      <c r="C12" s="101">
        <v>44228.887152777781</v>
      </c>
      <c r="D12" s="121" t="s">
        <v>2494</v>
      </c>
      <c r="E12" s="99">
        <v>817</v>
      </c>
      <c r="F12" s="84" t="str">
        <f>VLOOKUP(E12,VIP!$A$2:$O11640,2,0)</f>
        <v>DRBR817</v>
      </c>
      <c r="G12" s="98" t="str">
        <f>VLOOKUP(E12,'LISTADO ATM'!$A$2:$B$895,2,0)</f>
        <v xml:space="preserve">ATM Ayuntamiento Sabana Larga (San José de Ocoa) </v>
      </c>
      <c r="H12" s="98" t="str">
        <f>VLOOKUP(E12,VIP!$A$2:$O16560,7,FALSE)</f>
        <v>Si</v>
      </c>
      <c r="I12" s="98" t="str">
        <f>VLOOKUP(E12,VIP!$A$2:$O8525,8,FALSE)</f>
        <v>Si</v>
      </c>
      <c r="J12" s="98" t="str">
        <f>VLOOKUP(E12,VIP!$A$2:$O8475,8,FALSE)</f>
        <v>Si</v>
      </c>
      <c r="K12" s="98" t="str">
        <f>VLOOKUP(E12,VIP!$A$2:$O12049,6,0)</f>
        <v>NO</v>
      </c>
      <c r="L12" s="104" t="s">
        <v>2466</v>
      </c>
      <c r="M12" s="103" t="s">
        <v>2473</v>
      </c>
      <c r="N12" s="102" t="s">
        <v>2481</v>
      </c>
      <c r="O12" s="121" t="s">
        <v>2502</v>
      </c>
      <c r="P12" s="121"/>
      <c r="Q12" s="103" t="s">
        <v>2503</v>
      </c>
    </row>
    <row r="13" spans="1:17" ht="18" x14ac:dyDescent="0.25">
      <c r="A13" s="121" t="str">
        <f>VLOOKUP(E13,'LISTADO ATM'!$A$2:$C$896,3,0)</f>
        <v>DISTRITO NACIONAL</v>
      </c>
      <c r="B13" s="109">
        <v>335778674</v>
      </c>
      <c r="C13" s="101">
        <v>44229.316296296296</v>
      </c>
      <c r="D13" s="121" t="s">
        <v>2477</v>
      </c>
      <c r="E13" s="99">
        <v>707</v>
      </c>
      <c r="F13" s="84" t="str">
        <f>VLOOKUP(E13,VIP!$A$2:$O11640,2,0)</f>
        <v>DRBR707</v>
      </c>
      <c r="G13" s="98" t="str">
        <f>VLOOKUP(E13,'LISTADO ATM'!$A$2:$B$895,2,0)</f>
        <v xml:space="preserve">ATM IAD </v>
      </c>
      <c r="H13" s="98" t="str">
        <f>VLOOKUP(E13,VIP!$A$2:$O16560,7,FALSE)</f>
        <v>No</v>
      </c>
      <c r="I13" s="98" t="str">
        <f>VLOOKUP(E13,VIP!$A$2:$O8525,8,FALSE)</f>
        <v>No</v>
      </c>
      <c r="J13" s="98" t="str">
        <f>VLOOKUP(E13,VIP!$A$2:$O8475,8,FALSE)</f>
        <v>No</v>
      </c>
      <c r="K13" s="98" t="str">
        <f>VLOOKUP(E13,VIP!$A$2:$O12049,6,0)</f>
        <v>NO</v>
      </c>
      <c r="L13" s="104" t="s">
        <v>2430</v>
      </c>
      <c r="M13" s="103" t="s">
        <v>2473</v>
      </c>
      <c r="N13" s="102" t="s">
        <v>2481</v>
      </c>
      <c r="O13" s="121" t="s">
        <v>2482</v>
      </c>
      <c r="P13" s="121"/>
      <c r="Q13" s="103" t="s">
        <v>2430</v>
      </c>
    </row>
    <row r="14" spans="1:17" ht="18" x14ac:dyDescent="0.25">
      <c r="A14" s="121" t="str">
        <f>VLOOKUP(E14,'LISTADO ATM'!$A$2:$C$896,3,0)</f>
        <v>ESTE</v>
      </c>
      <c r="B14" s="109">
        <v>335778687</v>
      </c>
      <c r="C14" s="101">
        <v>44229.326122685183</v>
      </c>
      <c r="D14" s="121" t="s">
        <v>2477</v>
      </c>
      <c r="E14" s="99">
        <v>114</v>
      </c>
      <c r="F14" s="84" t="str">
        <f>VLOOKUP(E14,VIP!$A$2:$O11635,2,0)</f>
        <v>DRBR114</v>
      </c>
      <c r="G14" s="98" t="str">
        <f>VLOOKUP(E14,'LISTADO ATM'!$A$2:$B$895,2,0)</f>
        <v xml:space="preserve">ATM Oficina Hato Mayor </v>
      </c>
      <c r="H14" s="98" t="str">
        <f>VLOOKUP(E14,VIP!$A$2:$O16555,7,FALSE)</f>
        <v>Si</v>
      </c>
      <c r="I14" s="98" t="str">
        <f>VLOOKUP(E14,VIP!$A$2:$O8520,8,FALSE)</f>
        <v>Si</v>
      </c>
      <c r="J14" s="98" t="str">
        <f>VLOOKUP(E14,VIP!$A$2:$O8470,8,FALSE)</f>
        <v>Si</v>
      </c>
      <c r="K14" s="98" t="str">
        <f>VLOOKUP(E14,VIP!$A$2:$O12044,6,0)</f>
        <v>NO</v>
      </c>
      <c r="L14" s="104" t="s">
        <v>2430</v>
      </c>
      <c r="M14" s="103" t="s">
        <v>2473</v>
      </c>
      <c r="N14" s="102" t="s">
        <v>2481</v>
      </c>
      <c r="O14" s="121" t="s">
        <v>2482</v>
      </c>
      <c r="P14" s="121"/>
      <c r="Q14" s="103" t="s">
        <v>2430</v>
      </c>
    </row>
    <row r="15" spans="1:17" ht="18" x14ac:dyDescent="0.25">
      <c r="A15" s="121" t="str">
        <f>VLOOKUP(E15,'LISTADO ATM'!$A$2:$C$896,3,0)</f>
        <v>ESTE</v>
      </c>
      <c r="B15" s="109">
        <v>335779638</v>
      </c>
      <c r="C15" s="101">
        <v>44229.569293981483</v>
      </c>
      <c r="D15" s="121" t="s">
        <v>2189</v>
      </c>
      <c r="E15" s="99">
        <v>16</v>
      </c>
      <c r="F15" s="84" t="str">
        <f>VLOOKUP(E15,VIP!$A$2:$O11650,2,0)</f>
        <v>DRBR016</v>
      </c>
      <c r="G15" s="98" t="str">
        <f>VLOOKUP(E15,'LISTADO ATM'!$A$2:$B$895,2,0)</f>
        <v>ATM Estación Texaco Sabana de la Mar</v>
      </c>
      <c r="H15" s="98" t="str">
        <f>VLOOKUP(E15,VIP!$A$2:$O16570,7,FALSE)</f>
        <v>Si</v>
      </c>
      <c r="I15" s="98" t="str">
        <f>VLOOKUP(E15,VIP!$A$2:$O8535,8,FALSE)</f>
        <v>Si</v>
      </c>
      <c r="J15" s="98" t="str">
        <f>VLOOKUP(E15,VIP!$A$2:$O8485,8,FALSE)</f>
        <v>Si</v>
      </c>
      <c r="K15" s="98" t="str">
        <f>VLOOKUP(E15,VIP!$A$2:$O12059,6,0)</f>
        <v>NO</v>
      </c>
      <c r="L15" s="104" t="s">
        <v>2506</v>
      </c>
      <c r="M15" s="103" t="s">
        <v>2473</v>
      </c>
      <c r="N15" s="102" t="s">
        <v>2504</v>
      </c>
      <c r="O15" s="121" t="s">
        <v>2483</v>
      </c>
      <c r="P15" s="123"/>
      <c r="Q15" s="103" t="s">
        <v>2506</v>
      </c>
    </row>
    <row r="16" spans="1:17" ht="18" x14ac:dyDescent="0.25">
      <c r="A16" s="121" t="str">
        <f>VLOOKUP(E16,'LISTADO ATM'!$A$2:$C$896,3,0)</f>
        <v>SUR</v>
      </c>
      <c r="B16" s="109">
        <v>335780128</v>
      </c>
      <c r="C16" s="101">
        <v>44229.776504629626</v>
      </c>
      <c r="D16" s="121" t="s">
        <v>2477</v>
      </c>
      <c r="E16" s="99">
        <v>297</v>
      </c>
      <c r="F16" s="84" t="str">
        <f>VLOOKUP(E16,VIP!$A$2:$O11653,2,0)</f>
        <v>DRBR297</v>
      </c>
      <c r="G16" s="98" t="str">
        <f>VLOOKUP(E16,'LISTADO ATM'!$A$2:$B$895,2,0)</f>
        <v xml:space="preserve">ATM S/M Cadena Ocoa </v>
      </c>
      <c r="H16" s="98" t="str">
        <f>VLOOKUP(E16,VIP!$A$2:$O16573,7,FALSE)</f>
        <v>Si</v>
      </c>
      <c r="I16" s="98" t="str">
        <f>VLOOKUP(E16,VIP!$A$2:$O8538,8,FALSE)</f>
        <v>Si</v>
      </c>
      <c r="J16" s="98" t="str">
        <f>VLOOKUP(E16,VIP!$A$2:$O8488,8,FALSE)</f>
        <v>Si</v>
      </c>
      <c r="K16" s="98" t="str">
        <f>VLOOKUP(E16,VIP!$A$2:$O12062,6,0)</f>
        <v>NO</v>
      </c>
      <c r="L16" s="104" t="s">
        <v>2501</v>
      </c>
      <c r="M16" s="103" t="s">
        <v>2473</v>
      </c>
      <c r="N16" s="102" t="s">
        <v>2481</v>
      </c>
      <c r="O16" s="121" t="s">
        <v>2482</v>
      </c>
      <c r="P16" s="123"/>
      <c r="Q16" s="103" t="s">
        <v>2501</v>
      </c>
    </row>
    <row r="17" spans="1:17" ht="18" x14ac:dyDescent="0.25">
      <c r="A17" s="121" t="str">
        <f>VLOOKUP(E17,'LISTADO ATM'!$A$2:$C$896,3,0)</f>
        <v>DISTRITO NACIONAL</v>
      </c>
      <c r="B17" s="109">
        <v>335780144</v>
      </c>
      <c r="C17" s="101">
        <v>44229.809386574074</v>
      </c>
      <c r="D17" s="121" t="s">
        <v>2189</v>
      </c>
      <c r="E17" s="99">
        <v>585</v>
      </c>
      <c r="F17" s="84" t="str">
        <f>VLOOKUP(E17,VIP!$A$2:$O11642,2,0)</f>
        <v>DRBR083</v>
      </c>
      <c r="G17" s="98" t="str">
        <f>VLOOKUP(E17,'LISTADO ATM'!$A$2:$B$895,2,0)</f>
        <v xml:space="preserve">ATM Oficina Haina Oriental </v>
      </c>
      <c r="H17" s="98" t="str">
        <f>VLOOKUP(E17,VIP!$A$2:$O16562,7,FALSE)</f>
        <v>Si</v>
      </c>
      <c r="I17" s="98" t="str">
        <f>VLOOKUP(E17,VIP!$A$2:$O8527,8,FALSE)</f>
        <v>Si</v>
      </c>
      <c r="J17" s="98" t="str">
        <f>VLOOKUP(E17,VIP!$A$2:$O8477,8,FALSE)</f>
        <v>Si</v>
      </c>
      <c r="K17" s="98" t="str">
        <f>VLOOKUP(E17,VIP!$A$2:$O12051,6,0)</f>
        <v>NO</v>
      </c>
      <c r="L17" s="104" t="s">
        <v>2228</v>
      </c>
      <c r="M17" s="103" t="s">
        <v>2473</v>
      </c>
      <c r="N17" s="102" t="s">
        <v>2497</v>
      </c>
      <c r="O17" s="121" t="s">
        <v>2483</v>
      </c>
      <c r="P17" s="121"/>
      <c r="Q17" s="103" t="s">
        <v>2228</v>
      </c>
    </row>
    <row r="18" spans="1:17" ht="18" x14ac:dyDescent="0.25">
      <c r="A18" s="121" t="str">
        <f>VLOOKUP(E18,'LISTADO ATM'!$A$2:$C$896,3,0)</f>
        <v>DISTRITO NACIONAL</v>
      </c>
      <c r="B18" s="109">
        <v>335780168</v>
      </c>
      <c r="C18" s="101">
        <v>44229.875844907408</v>
      </c>
      <c r="D18" s="121" t="s">
        <v>2494</v>
      </c>
      <c r="E18" s="99">
        <v>527</v>
      </c>
      <c r="F18" s="84" t="str">
        <f>VLOOKUP(E18,VIP!$A$2:$O11650,2,0)</f>
        <v>DRBR527</v>
      </c>
      <c r="G18" s="98" t="str">
        <f>VLOOKUP(E18,'LISTADO ATM'!$A$2:$B$895,2,0)</f>
        <v>ATM Oficina Zona Oriental II</v>
      </c>
      <c r="H18" s="98" t="str">
        <f>VLOOKUP(E18,VIP!$A$2:$O16570,7,FALSE)</f>
        <v>Si</v>
      </c>
      <c r="I18" s="98" t="str">
        <f>VLOOKUP(E18,VIP!$A$2:$O8535,8,FALSE)</f>
        <v>Si</v>
      </c>
      <c r="J18" s="98" t="str">
        <f>VLOOKUP(E18,VIP!$A$2:$O8485,8,FALSE)</f>
        <v>Si</v>
      </c>
      <c r="K18" s="98" t="str">
        <f>VLOOKUP(E18,VIP!$A$2:$O12059,6,0)</f>
        <v>SI</v>
      </c>
      <c r="L18" s="104" t="s">
        <v>2430</v>
      </c>
      <c r="M18" s="103" t="s">
        <v>2473</v>
      </c>
      <c r="N18" s="102" t="s">
        <v>2481</v>
      </c>
      <c r="O18" s="121" t="s">
        <v>2495</v>
      </c>
      <c r="P18" s="121"/>
      <c r="Q18" s="103" t="s">
        <v>2430</v>
      </c>
    </row>
    <row r="19" spans="1:17" ht="18" x14ac:dyDescent="0.25">
      <c r="A19" s="121" t="str">
        <f>VLOOKUP(E19,'LISTADO ATM'!$A$2:$C$896,3,0)</f>
        <v>DISTRITO NACIONAL</v>
      </c>
      <c r="B19" s="109">
        <v>335780169</v>
      </c>
      <c r="C19" s="101">
        <v>44229.879571759258</v>
      </c>
      <c r="D19" s="121" t="s">
        <v>2477</v>
      </c>
      <c r="E19" s="99">
        <v>562</v>
      </c>
      <c r="F19" s="84" t="str">
        <f>VLOOKUP(E19,VIP!$A$2:$O11649,2,0)</f>
        <v>DRBR226</v>
      </c>
      <c r="G19" s="98" t="str">
        <f>VLOOKUP(E19,'LISTADO ATM'!$A$2:$B$895,2,0)</f>
        <v xml:space="preserve">ATM S/M Jumbo Carretera Mella </v>
      </c>
      <c r="H19" s="98" t="str">
        <f>VLOOKUP(E19,VIP!$A$2:$O16569,7,FALSE)</f>
        <v>Si</v>
      </c>
      <c r="I19" s="98" t="str">
        <f>VLOOKUP(E19,VIP!$A$2:$O8534,8,FALSE)</f>
        <v>Si</v>
      </c>
      <c r="J19" s="98" t="str">
        <f>VLOOKUP(E19,VIP!$A$2:$O8484,8,FALSE)</f>
        <v>Si</v>
      </c>
      <c r="K19" s="98" t="str">
        <f>VLOOKUP(E19,VIP!$A$2:$O12058,6,0)</f>
        <v>SI</v>
      </c>
      <c r="L19" s="104" t="s">
        <v>2430</v>
      </c>
      <c r="M19" s="103" t="s">
        <v>2473</v>
      </c>
      <c r="N19" s="102" t="s">
        <v>2481</v>
      </c>
      <c r="O19" s="121" t="s">
        <v>2482</v>
      </c>
      <c r="P19" s="121"/>
      <c r="Q19" s="103" t="s">
        <v>2430</v>
      </c>
    </row>
    <row r="20" spans="1:17" ht="18" x14ac:dyDescent="0.25">
      <c r="A20" s="121" t="str">
        <f>VLOOKUP(E20,'LISTADO ATM'!$A$2:$C$896,3,0)</f>
        <v>DISTRITO NACIONAL</v>
      </c>
      <c r="B20" s="109" t="s">
        <v>2507</v>
      </c>
      <c r="C20" s="101">
        <v>44230.317650462966</v>
      </c>
      <c r="D20" s="121" t="s">
        <v>2189</v>
      </c>
      <c r="E20" s="99">
        <v>952</v>
      </c>
      <c r="F20" s="84" t="str">
        <f>VLOOKUP(E20,VIP!$A$2:$O11642,2,0)</f>
        <v>DRBR16L</v>
      </c>
      <c r="G20" s="98" t="str">
        <f>VLOOKUP(E20,'LISTADO ATM'!$A$2:$B$895,2,0)</f>
        <v xml:space="preserve">ATM Alvarez Rivas </v>
      </c>
      <c r="H20" s="98" t="str">
        <f>VLOOKUP(E20,VIP!$A$2:$O16562,7,FALSE)</f>
        <v>Si</v>
      </c>
      <c r="I20" s="98" t="str">
        <f>VLOOKUP(E20,VIP!$A$2:$O8527,8,FALSE)</f>
        <v>Si</v>
      </c>
      <c r="J20" s="98" t="str">
        <f>VLOOKUP(E20,VIP!$A$2:$O8477,8,FALSE)</f>
        <v>Si</v>
      </c>
      <c r="K20" s="98" t="str">
        <f>VLOOKUP(E20,VIP!$A$2:$O12051,6,0)</f>
        <v>NO</v>
      </c>
      <c r="L20" s="104" t="s">
        <v>2508</v>
      </c>
      <c r="M20" s="103" t="s">
        <v>2473</v>
      </c>
      <c r="N20" s="102" t="s">
        <v>2481</v>
      </c>
      <c r="O20" s="121" t="s">
        <v>2483</v>
      </c>
      <c r="P20" s="121"/>
      <c r="Q20" s="103" t="s">
        <v>2508</v>
      </c>
    </row>
    <row r="21" spans="1:17" ht="18" x14ac:dyDescent="0.25">
      <c r="A21" s="121" t="str">
        <f>VLOOKUP(E21,'LISTADO ATM'!$A$2:$C$896,3,0)</f>
        <v>ESTE</v>
      </c>
      <c r="B21" s="109" t="s">
        <v>2512</v>
      </c>
      <c r="C21" s="101">
        <v>44230.374861111108</v>
      </c>
      <c r="D21" s="121" t="s">
        <v>2189</v>
      </c>
      <c r="E21" s="99">
        <v>867</v>
      </c>
      <c r="F21" s="84" t="str">
        <f>VLOOKUP(E21,VIP!$A$2:$O11660,2,0)</f>
        <v>DRBR867</v>
      </c>
      <c r="G21" s="98" t="str">
        <f>VLOOKUP(E21,'LISTADO ATM'!$A$2:$B$895,2,0)</f>
        <v xml:space="preserve">ATM Estación Combustible Autopista El Coral </v>
      </c>
      <c r="H21" s="98" t="str">
        <f>VLOOKUP(E21,VIP!$A$2:$O16580,7,FALSE)</f>
        <v>Si</v>
      </c>
      <c r="I21" s="98" t="str">
        <f>VLOOKUP(E21,VIP!$A$2:$O8545,8,FALSE)</f>
        <v>Si</v>
      </c>
      <c r="J21" s="98" t="str">
        <f>VLOOKUP(E21,VIP!$A$2:$O8495,8,FALSE)</f>
        <v>Si</v>
      </c>
      <c r="K21" s="98" t="str">
        <f>VLOOKUP(E21,VIP!$A$2:$O12069,6,0)</f>
        <v>NO</v>
      </c>
      <c r="L21" s="104" t="s">
        <v>2228</v>
      </c>
      <c r="M21" s="103" t="s">
        <v>2473</v>
      </c>
      <c r="N21" s="102" t="s">
        <v>2481</v>
      </c>
      <c r="O21" s="121" t="s">
        <v>2483</v>
      </c>
      <c r="P21" s="123"/>
      <c r="Q21" s="103" t="s">
        <v>2228</v>
      </c>
    </row>
    <row r="22" spans="1:17" ht="18" x14ac:dyDescent="0.25">
      <c r="A22" s="121" t="str">
        <f>VLOOKUP(E22,'LISTADO ATM'!$A$2:$C$896,3,0)</f>
        <v>DISTRITO NACIONAL</v>
      </c>
      <c r="B22" s="109" t="s">
        <v>2511</v>
      </c>
      <c r="C22" s="101">
        <v>44230.395972222221</v>
      </c>
      <c r="D22" s="121" t="s">
        <v>2189</v>
      </c>
      <c r="E22" s="99">
        <v>248</v>
      </c>
      <c r="F22" s="84" t="str">
        <f>VLOOKUP(E22,VIP!$A$2:$O11655,2,0)</f>
        <v>DRBR248</v>
      </c>
      <c r="G22" s="98" t="str">
        <f>VLOOKUP(E22,'LISTADO ATM'!$A$2:$B$895,2,0)</f>
        <v xml:space="preserve">ATM Shell Paraiso </v>
      </c>
      <c r="H22" s="98" t="str">
        <f>VLOOKUP(E22,VIP!$A$2:$O16575,7,FALSE)</f>
        <v>Si</v>
      </c>
      <c r="I22" s="98" t="str">
        <f>VLOOKUP(E22,VIP!$A$2:$O8540,8,FALSE)</f>
        <v>Si</v>
      </c>
      <c r="J22" s="98" t="str">
        <f>VLOOKUP(E22,VIP!$A$2:$O8490,8,FALSE)</f>
        <v>Si</v>
      </c>
      <c r="K22" s="98" t="str">
        <f>VLOOKUP(E22,VIP!$A$2:$O12064,6,0)</f>
        <v>NO</v>
      </c>
      <c r="L22" s="104" t="s">
        <v>2506</v>
      </c>
      <c r="M22" s="103" t="s">
        <v>2473</v>
      </c>
      <c r="N22" s="102" t="s">
        <v>2481</v>
      </c>
      <c r="O22" s="121" t="s">
        <v>2483</v>
      </c>
      <c r="P22" s="121"/>
      <c r="Q22" s="103" t="s">
        <v>2506</v>
      </c>
    </row>
    <row r="23" spans="1:17" ht="18" x14ac:dyDescent="0.25">
      <c r="A23" s="121" t="str">
        <f>VLOOKUP(E23,'LISTADO ATM'!$A$2:$C$896,3,0)</f>
        <v>DISTRITO NACIONAL</v>
      </c>
      <c r="B23" s="109" t="s">
        <v>2510</v>
      </c>
      <c r="C23" s="101">
        <v>44230.416851851849</v>
      </c>
      <c r="D23" s="121" t="s">
        <v>2477</v>
      </c>
      <c r="E23" s="99">
        <v>298</v>
      </c>
      <c r="F23" s="84" t="str">
        <f>VLOOKUP(E23,VIP!$A$2:$O11649,2,0)</f>
        <v>DRBR298</v>
      </c>
      <c r="G23" s="98" t="str">
        <f>VLOOKUP(E23,'LISTADO ATM'!$A$2:$B$895,2,0)</f>
        <v xml:space="preserve">ATM S/M Aprezio Engombe </v>
      </c>
      <c r="H23" s="98" t="str">
        <f>VLOOKUP(E23,VIP!$A$2:$O16569,7,FALSE)</f>
        <v>Si</v>
      </c>
      <c r="I23" s="98" t="str">
        <f>VLOOKUP(E23,VIP!$A$2:$O8534,8,FALSE)</f>
        <v>Si</v>
      </c>
      <c r="J23" s="98" t="str">
        <f>VLOOKUP(E23,VIP!$A$2:$O8484,8,FALSE)</f>
        <v>Si</v>
      </c>
      <c r="K23" s="98" t="str">
        <f>VLOOKUP(E23,VIP!$A$2:$O12058,6,0)</f>
        <v>NO</v>
      </c>
      <c r="L23" s="104" t="s">
        <v>2466</v>
      </c>
      <c r="M23" s="103" t="s">
        <v>2473</v>
      </c>
      <c r="N23" s="102" t="s">
        <v>2481</v>
      </c>
      <c r="O23" s="121" t="s">
        <v>2482</v>
      </c>
      <c r="P23" s="123"/>
      <c r="Q23" s="103" t="s">
        <v>2466</v>
      </c>
    </row>
    <row r="24" spans="1:17" ht="18" x14ac:dyDescent="0.25">
      <c r="A24" s="121" t="str">
        <f>VLOOKUP(E24,'LISTADO ATM'!$A$2:$C$896,3,0)</f>
        <v>DISTRITO NACIONAL</v>
      </c>
      <c r="B24" s="109" t="s">
        <v>2526</v>
      </c>
      <c r="C24" s="101">
        <v>44230.474710648145</v>
      </c>
      <c r="D24" s="121" t="s">
        <v>2477</v>
      </c>
      <c r="E24" s="99">
        <v>769</v>
      </c>
      <c r="F24" s="84" t="str">
        <f>VLOOKUP(E24,VIP!$A$2:$O11670,2,0)</f>
        <v>DRBR769</v>
      </c>
      <c r="G24" s="98" t="str">
        <f>VLOOKUP(E24,'LISTADO ATM'!$A$2:$B$895,2,0)</f>
        <v>ATM UNP Pablo Mella Morales</v>
      </c>
      <c r="H24" s="98" t="str">
        <f>VLOOKUP(E24,VIP!$A$2:$O16590,7,FALSE)</f>
        <v>Si</v>
      </c>
      <c r="I24" s="98" t="str">
        <f>VLOOKUP(E24,VIP!$A$2:$O8555,8,FALSE)</f>
        <v>Si</v>
      </c>
      <c r="J24" s="98" t="str">
        <f>VLOOKUP(E24,VIP!$A$2:$O8505,8,FALSE)</f>
        <v>Si</v>
      </c>
      <c r="K24" s="98" t="str">
        <f>VLOOKUP(E24,VIP!$A$2:$O12079,6,0)</f>
        <v>NO</v>
      </c>
      <c r="L24" s="104" t="s">
        <v>2527</v>
      </c>
      <c r="M24" s="103" t="s">
        <v>2473</v>
      </c>
      <c r="N24" s="102" t="s">
        <v>2481</v>
      </c>
      <c r="O24" s="121" t="s">
        <v>2482</v>
      </c>
      <c r="P24" s="121"/>
      <c r="Q24" s="103" t="s">
        <v>2527</v>
      </c>
    </row>
    <row r="25" spans="1:17" ht="18" x14ac:dyDescent="0.25">
      <c r="A25" s="121" t="str">
        <f>VLOOKUP(E25,'LISTADO ATM'!$A$2:$C$896,3,0)</f>
        <v>DISTRITO NACIONAL</v>
      </c>
      <c r="B25" s="109" t="s">
        <v>2525</v>
      </c>
      <c r="C25" s="101">
        <v>44230.486145833333</v>
      </c>
      <c r="D25" s="121" t="s">
        <v>2494</v>
      </c>
      <c r="E25" s="99">
        <v>567</v>
      </c>
      <c r="F25" s="84" t="str">
        <f>VLOOKUP(E25,VIP!$A$2:$O11668,2,0)</f>
        <v>DRBR015</v>
      </c>
      <c r="G25" s="98" t="str">
        <f>VLOOKUP(E25,'LISTADO ATM'!$A$2:$B$895,2,0)</f>
        <v xml:space="preserve">ATM Oficina Máximo Gómez </v>
      </c>
      <c r="H25" s="98" t="str">
        <f>VLOOKUP(E25,VIP!$A$2:$O16588,7,FALSE)</f>
        <v>Si</v>
      </c>
      <c r="I25" s="98" t="str">
        <f>VLOOKUP(E25,VIP!$A$2:$O8553,8,FALSE)</f>
        <v>Si</v>
      </c>
      <c r="J25" s="98" t="str">
        <f>VLOOKUP(E25,VIP!$A$2:$O8503,8,FALSE)</f>
        <v>Si</v>
      </c>
      <c r="K25" s="98" t="str">
        <f>VLOOKUP(E25,VIP!$A$2:$O12077,6,0)</f>
        <v>NO</v>
      </c>
      <c r="L25" s="104" t="s">
        <v>2466</v>
      </c>
      <c r="M25" s="103" t="s">
        <v>2473</v>
      </c>
      <c r="N25" s="102" t="s">
        <v>2481</v>
      </c>
      <c r="O25" s="121" t="s">
        <v>2495</v>
      </c>
      <c r="P25" s="121"/>
      <c r="Q25" s="103" t="s">
        <v>2466</v>
      </c>
    </row>
    <row r="26" spans="1:17" ht="18" x14ac:dyDescent="0.25">
      <c r="A26" s="121" t="str">
        <f>VLOOKUP(E26,'LISTADO ATM'!$A$2:$C$896,3,0)</f>
        <v>ESTE</v>
      </c>
      <c r="B26" s="109" t="s">
        <v>2524</v>
      </c>
      <c r="C26" s="101">
        <v>44230.48841435185</v>
      </c>
      <c r="D26" s="121" t="s">
        <v>2189</v>
      </c>
      <c r="E26" s="99">
        <v>608</v>
      </c>
      <c r="F26" s="84" t="str">
        <f>VLOOKUP(E26,VIP!$A$2:$O11667,2,0)</f>
        <v>DRBR305</v>
      </c>
      <c r="G26" s="98" t="str">
        <f>VLOOKUP(E26,'LISTADO ATM'!$A$2:$B$895,2,0)</f>
        <v xml:space="preserve">ATM Oficina Jumbo (San Pedro) </v>
      </c>
      <c r="H26" s="98" t="str">
        <f>VLOOKUP(E26,VIP!$A$2:$O16587,7,FALSE)</f>
        <v>Si</v>
      </c>
      <c r="I26" s="98" t="str">
        <f>VLOOKUP(E26,VIP!$A$2:$O8552,8,FALSE)</f>
        <v>Si</v>
      </c>
      <c r="J26" s="98" t="str">
        <f>VLOOKUP(E26,VIP!$A$2:$O8502,8,FALSE)</f>
        <v>Si</v>
      </c>
      <c r="K26" s="98" t="str">
        <f>VLOOKUP(E26,VIP!$A$2:$O12076,6,0)</f>
        <v>SI</v>
      </c>
      <c r="L26" s="104" t="s">
        <v>2228</v>
      </c>
      <c r="M26" s="103" t="s">
        <v>2473</v>
      </c>
      <c r="N26" s="102" t="s">
        <v>2481</v>
      </c>
      <c r="O26" s="121" t="s">
        <v>2483</v>
      </c>
      <c r="P26" s="121"/>
      <c r="Q26" s="103" t="s">
        <v>2228</v>
      </c>
    </row>
    <row r="27" spans="1:17" ht="18" x14ac:dyDescent="0.25">
      <c r="A27" s="121" t="str">
        <f>VLOOKUP(E27,'LISTADO ATM'!$A$2:$C$896,3,0)</f>
        <v>DISTRITO NACIONAL</v>
      </c>
      <c r="B27" s="109" t="s">
        <v>2523</v>
      </c>
      <c r="C27" s="101">
        <v>44230.49355324074</v>
      </c>
      <c r="D27" s="121" t="s">
        <v>2189</v>
      </c>
      <c r="E27" s="99">
        <v>224</v>
      </c>
      <c r="F27" s="84" t="str">
        <f>VLOOKUP(E27,VIP!$A$2:$O11665,2,0)</f>
        <v>DRBR224</v>
      </c>
      <c r="G27" s="98" t="str">
        <f>VLOOKUP(E27,'LISTADO ATM'!$A$2:$B$895,2,0)</f>
        <v xml:space="preserve">ATM S/M Nacional El Millón (Núñez de Cáceres) </v>
      </c>
      <c r="H27" s="98" t="str">
        <f>VLOOKUP(E27,VIP!$A$2:$O16585,7,FALSE)</f>
        <v>Si</v>
      </c>
      <c r="I27" s="98" t="str">
        <f>VLOOKUP(E27,VIP!$A$2:$O8550,8,FALSE)</f>
        <v>Si</v>
      </c>
      <c r="J27" s="98" t="str">
        <f>VLOOKUP(E27,VIP!$A$2:$O8500,8,FALSE)</f>
        <v>Si</v>
      </c>
      <c r="K27" s="98" t="str">
        <f>VLOOKUP(E27,VIP!$A$2:$O12074,6,0)</f>
        <v>SI</v>
      </c>
      <c r="L27" s="104" t="s">
        <v>2228</v>
      </c>
      <c r="M27" s="103" t="s">
        <v>2473</v>
      </c>
      <c r="N27" s="102" t="s">
        <v>2481</v>
      </c>
      <c r="O27" s="121" t="s">
        <v>2483</v>
      </c>
      <c r="P27" s="121"/>
      <c r="Q27" s="103" t="s">
        <v>2228</v>
      </c>
    </row>
    <row r="28" spans="1:17" ht="18" x14ac:dyDescent="0.25">
      <c r="A28" s="121" t="str">
        <f>VLOOKUP(E28,'LISTADO ATM'!$A$2:$C$896,3,0)</f>
        <v>DISTRITO NACIONAL</v>
      </c>
      <c r="B28" s="109" t="s">
        <v>2522</v>
      </c>
      <c r="C28" s="101">
        <v>44230.49732638889</v>
      </c>
      <c r="D28" s="121" t="s">
        <v>2477</v>
      </c>
      <c r="E28" s="99">
        <v>14</v>
      </c>
      <c r="F28" s="84" t="str">
        <f>VLOOKUP(E28,VIP!$A$2:$O11662,2,0)</f>
        <v>DRBR014</v>
      </c>
      <c r="G28" s="98" t="str">
        <f>VLOOKUP(E28,'LISTADO ATM'!$A$2:$B$895,2,0)</f>
        <v xml:space="preserve">ATM Oficina Aeropuerto Las Américas I </v>
      </c>
      <c r="H28" s="98" t="str">
        <f>VLOOKUP(E28,VIP!$A$2:$O16582,7,FALSE)</f>
        <v>Si</v>
      </c>
      <c r="I28" s="98" t="str">
        <f>VLOOKUP(E28,VIP!$A$2:$O8547,8,FALSE)</f>
        <v>Si</v>
      </c>
      <c r="J28" s="98" t="str">
        <f>VLOOKUP(E28,VIP!$A$2:$O8497,8,FALSE)</f>
        <v>Si</v>
      </c>
      <c r="K28" s="98" t="str">
        <f>VLOOKUP(E28,VIP!$A$2:$O12071,6,0)</f>
        <v>NO</v>
      </c>
      <c r="L28" s="104" t="s">
        <v>2430</v>
      </c>
      <c r="M28" s="103" t="s">
        <v>2473</v>
      </c>
      <c r="N28" s="102" t="s">
        <v>2481</v>
      </c>
      <c r="O28" s="121" t="s">
        <v>2482</v>
      </c>
      <c r="P28" s="123"/>
      <c r="Q28" s="103" t="s">
        <v>2430</v>
      </c>
    </row>
    <row r="29" spans="1:17" ht="18" x14ac:dyDescent="0.25">
      <c r="A29" s="121" t="str">
        <f>VLOOKUP(E29,'LISTADO ATM'!$A$2:$C$896,3,0)</f>
        <v>ESTE</v>
      </c>
      <c r="B29" s="109" t="s">
        <v>2521</v>
      </c>
      <c r="C29" s="101">
        <v>44230.501157407409</v>
      </c>
      <c r="D29" s="121" t="s">
        <v>2189</v>
      </c>
      <c r="E29" s="99">
        <v>213</v>
      </c>
      <c r="F29" s="84" t="str">
        <f>VLOOKUP(E29,VIP!$A$2:$O11657,2,0)</f>
        <v>DRBR213</v>
      </c>
      <c r="G29" s="98" t="str">
        <f>VLOOKUP(E29,'LISTADO ATM'!$A$2:$B$895,2,0)</f>
        <v xml:space="preserve">ATM Almacenes Iberia (La Romana) </v>
      </c>
      <c r="H29" s="98" t="str">
        <f>VLOOKUP(E29,VIP!$A$2:$O16577,7,FALSE)</f>
        <v>Si</v>
      </c>
      <c r="I29" s="98" t="str">
        <f>VLOOKUP(E29,VIP!$A$2:$O8542,8,FALSE)</f>
        <v>Si</v>
      </c>
      <c r="J29" s="98" t="str">
        <f>VLOOKUP(E29,VIP!$A$2:$O8492,8,FALSE)</f>
        <v>Si</v>
      </c>
      <c r="K29" s="98" t="str">
        <f>VLOOKUP(E29,VIP!$A$2:$O12066,6,0)</f>
        <v>NO</v>
      </c>
      <c r="L29" s="104" t="s">
        <v>2228</v>
      </c>
      <c r="M29" s="103" t="s">
        <v>2473</v>
      </c>
      <c r="N29" s="102" t="s">
        <v>2481</v>
      </c>
      <c r="O29" s="121" t="s">
        <v>2483</v>
      </c>
      <c r="P29" s="121"/>
      <c r="Q29" s="103" t="s">
        <v>2228</v>
      </c>
    </row>
    <row r="30" spans="1:17" ht="18" x14ac:dyDescent="0.25">
      <c r="A30" s="121" t="str">
        <f>VLOOKUP(E30,'LISTADO ATM'!$A$2:$C$896,3,0)</f>
        <v>DISTRITO NACIONAL</v>
      </c>
      <c r="B30" s="109" t="s">
        <v>2520</v>
      </c>
      <c r="C30" s="101">
        <v>44230.512916666667</v>
      </c>
      <c r="D30" s="122" t="s">
        <v>2477</v>
      </c>
      <c r="E30" s="99">
        <v>149</v>
      </c>
      <c r="F30" s="84" t="str">
        <f>VLOOKUP(E30,VIP!$A$2:$O11653,2,0)</f>
        <v>DRBR149</v>
      </c>
      <c r="G30" s="98" t="str">
        <f>VLOOKUP(E30,'LISTADO ATM'!$A$2:$B$895,2,0)</f>
        <v>ATM Estación Metro Concepción</v>
      </c>
      <c r="H30" s="98" t="str">
        <f>VLOOKUP(E30,VIP!$A$2:$O16573,7,FALSE)</f>
        <v>N/A</v>
      </c>
      <c r="I30" s="98" t="str">
        <f>VLOOKUP(E30,VIP!$A$2:$O8538,8,FALSE)</f>
        <v>N/A</v>
      </c>
      <c r="J30" s="98" t="str">
        <f>VLOOKUP(E30,VIP!$A$2:$O8488,8,FALSE)</f>
        <v>N/A</v>
      </c>
      <c r="K30" s="98" t="str">
        <f>VLOOKUP(E30,VIP!$A$2:$O12062,6,0)</f>
        <v>N/A</v>
      </c>
      <c r="L30" s="104" t="s">
        <v>2466</v>
      </c>
      <c r="M30" s="103" t="s">
        <v>2473</v>
      </c>
      <c r="N30" s="102" t="s">
        <v>2481</v>
      </c>
      <c r="O30" s="121" t="s">
        <v>2482</v>
      </c>
      <c r="P30" s="121"/>
      <c r="Q30" s="103" t="s">
        <v>2466</v>
      </c>
    </row>
    <row r="31" spans="1:17" ht="18" x14ac:dyDescent="0.25">
      <c r="A31" s="121" t="str">
        <f>VLOOKUP(E31,'LISTADO ATM'!$A$2:$C$896,3,0)</f>
        <v>DISTRITO NACIONAL</v>
      </c>
      <c r="B31" s="109" t="s">
        <v>2519</v>
      </c>
      <c r="C31" s="101">
        <v>44230.540208333332</v>
      </c>
      <c r="D31" s="122" t="s">
        <v>2189</v>
      </c>
      <c r="E31" s="99">
        <v>902</v>
      </c>
      <c r="F31" s="84" t="str">
        <f>VLOOKUP(E31,VIP!$A$2:$O11652,2,0)</f>
        <v>DRBR16A</v>
      </c>
      <c r="G31" s="98" t="str">
        <f>VLOOKUP(E31,'LISTADO ATM'!$A$2:$B$895,2,0)</f>
        <v xml:space="preserve">ATM Oficina Plaza Florida </v>
      </c>
      <c r="H31" s="98" t="str">
        <f>VLOOKUP(E31,VIP!$A$2:$O16572,7,FALSE)</f>
        <v>Si</v>
      </c>
      <c r="I31" s="98" t="str">
        <f>VLOOKUP(E31,VIP!$A$2:$O8537,8,FALSE)</f>
        <v>Si</v>
      </c>
      <c r="J31" s="98" t="str">
        <f>VLOOKUP(E31,VIP!$A$2:$O8487,8,FALSE)</f>
        <v>Si</v>
      </c>
      <c r="K31" s="98" t="str">
        <f>VLOOKUP(E31,VIP!$A$2:$O12061,6,0)</f>
        <v>NO</v>
      </c>
      <c r="L31" s="104" t="s">
        <v>2228</v>
      </c>
      <c r="M31" s="103" t="s">
        <v>2473</v>
      </c>
      <c r="N31" s="102" t="s">
        <v>2481</v>
      </c>
      <c r="O31" s="122" t="s">
        <v>2483</v>
      </c>
      <c r="P31" s="123"/>
      <c r="Q31" s="103" t="s">
        <v>2228</v>
      </c>
    </row>
    <row r="32" spans="1:17" ht="18" x14ac:dyDescent="0.25">
      <c r="A32" s="122" t="str">
        <f>VLOOKUP(E32,'LISTADO ATM'!$A$2:$C$896,3,0)</f>
        <v>ESTE</v>
      </c>
      <c r="B32" s="109" t="s">
        <v>2518</v>
      </c>
      <c r="C32" s="101">
        <v>44230.557106481479</v>
      </c>
      <c r="D32" s="122" t="s">
        <v>2189</v>
      </c>
      <c r="E32" s="99">
        <v>912</v>
      </c>
      <c r="F32" s="84" t="str">
        <f>VLOOKUP(E32,VIP!$A$2:$O11650,2,0)</f>
        <v>DRBR973</v>
      </c>
      <c r="G32" s="98" t="str">
        <f>VLOOKUP(E32,'LISTADO ATM'!$A$2:$B$895,2,0)</f>
        <v xml:space="preserve">ATM Oficina San Pedro II </v>
      </c>
      <c r="H32" s="98" t="str">
        <f>VLOOKUP(E32,VIP!$A$2:$O16570,7,FALSE)</f>
        <v>Si</v>
      </c>
      <c r="I32" s="98" t="str">
        <f>VLOOKUP(E32,VIP!$A$2:$O8535,8,FALSE)</f>
        <v>Si</v>
      </c>
      <c r="J32" s="98" t="str">
        <f>VLOOKUP(E32,VIP!$A$2:$O8485,8,FALSE)</f>
        <v>Si</v>
      </c>
      <c r="K32" s="98" t="str">
        <f>VLOOKUP(E32,VIP!$A$2:$O12059,6,0)</f>
        <v>SI</v>
      </c>
      <c r="L32" s="104" t="s">
        <v>2228</v>
      </c>
      <c r="M32" s="103" t="s">
        <v>2473</v>
      </c>
      <c r="N32" s="102" t="s">
        <v>2481</v>
      </c>
      <c r="O32" s="122" t="s">
        <v>2483</v>
      </c>
      <c r="P32" s="122"/>
      <c r="Q32" s="103" t="s">
        <v>2228</v>
      </c>
    </row>
    <row r="33" spans="1:17" ht="18" x14ac:dyDescent="0.25">
      <c r="A33" s="122" t="str">
        <f>VLOOKUP(E33,'LISTADO ATM'!$A$2:$C$896,3,0)</f>
        <v>DISTRITO NACIONAL</v>
      </c>
      <c r="B33" s="109" t="s">
        <v>2517</v>
      </c>
      <c r="C33" s="101">
        <v>44230.560046296298</v>
      </c>
      <c r="D33" s="122" t="s">
        <v>2189</v>
      </c>
      <c r="E33" s="99">
        <v>917</v>
      </c>
      <c r="F33" s="84" t="str">
        <f>VLOOKUP(E33,VIP!$A$2:$O11647,2,0)</f>
        <v>DRBR01B</v>
      </c>
      <c r="G33" s="98" t="str">
        <f>VLOOKUP(E33,'LISTADO ATM'!$A$2:$B$895,2,0)</f>
        <v xml:space="preserve">ATM Oficina Los Mina </v>
      </c>
      <c r="H33" s="98" t="str">
        <f>VLOOKUP(E33,VIP!$A$2:$O16567,7,FALSE)</f>
        <v>Si</v>
      </c>
      <c r="I33" s="98" t="str">
        <f>VLOOKUP(E33,VIP!$A$2:$O8532,8,FALSE)</f>
        <v>Si</v>
      </c>
      <c r="J33" s="98" t="str">
        <f>VLOOKUP(E33,VIP!$A$2:$O8482,8,FALSE)</f>
        <v>Si</v>
      </c>
      <c r="K33" s="98" t="str">
        <f>VLOOKUP(E33,VIP!$A$2:$O12056,6,0)</f>
        <v>NO</v>
      </c>
      <c r="L33" s="104" t="s">
        <v>2228</v>
      </c>
      <c r="M33" s="103" t="s">
        <v>2473</v>
      </c>
      <c r="N33" s="102" t="s">
        <v>2481</v>
      </c>
      <c r="O33" s="122" t="s">
        <v>2483</v>
      </c>
      <c r="P33" s="122"/>
      <c r="Q33" s="103" t="s">
        <v>2228</v>
      </c>
    </row>
    <row r="34" spans="1:17" ht="18" x14ac:dyDescent="0.25">
      <c r="A34" s="122" t="str">
        <f>VLOOKUP(E34,'LISTADO ATM'!$A$2:$C$896,3,0)</f>
        <v>DISTRITO NACIONAL</v>
      </c>
      <c r="B34" s="109" t="s">
        <v>2516</v>
      </c>
      <c r="C34" s="101">
        <v>44230.560439814813</v>
      </c>
      <c r="D34" s="122" t="s">
        <v>2189</v>
      </c>
      <c r="E34" s="99">
        <v>935</v>
      </c>
      <c r="F34" s="84" t="str">
        <f>VLOOKUP(E34,VIP!$A$2:$O11646,2,0)</f>
        <v>DRBR16J</v>
      </c>
      <c r="G34" s="98" t="str">
        <f>VLOOKUP(E34,'LISTADO ATM'!$A$2:$B$895,2,0)</f>
        <v xml:space="preserve">ATM Oficina John F. Kennedy </v>
      </c>
      <c r="H34" s="98" t="str">
        <f>VLOOKUP(E34,VIP!$A$2:$O16566,7,FALSE)</f>
        <v>Si</v>
      </c>
      <c r="I34" s="98" t="str">
        <f>VLOOKUP(E34,VIP!$A$2:$O8531,8,FALSE)</f>
        <v>Si</v>
      </c>
      <c r="J34" s="98" t="str">
        <f>VLOOKUP(E34,VIP!$A$2:$O8481,8,FALSE)</f>
        <v>Si</v>
      </c>
      <c r="K34" s="98" t="str">
        <f>VLOOKUP(E34,VIP!$A$2:$O12055,6,0)</f>
        <v>SI</v>
      </c>
      <c r="L34" s="104" t="s">
        <v>2228</v>
      </c>
      <c r="M34" s="103" t="s">
        <v>2473</v>
      </c>
      <c r="N34" s="102" t="s">
        <v>2481</v>
      </c>
      <c r="O34" s="122" t="s">
        <v>2483</v>
      </c>
      <c r="P34" s="122"/>
      <c r="Q34" s="103" t="s">
        <v>2228</v>
      </c>
    </row>
    <row r="35" spans="1:17" ht="18" x14ac:dyDescent="0.25">
      <c r="A35" s="122" t="str">
        <f>VLOOKUP(E35,'LISTADO ATM'!$A$2:$C$896,3,0)</f>
        <v>DISTRITO NACIONAL</v>
      </c>
      <c r="B35" s="109" t="s">
        <v>2515</v>
      </c>
      <c r="C35" s="101">
        <v>44230.561041666668</v>
      </c>
      <c r="D35" s="122" t="s">
        <v>2189</v>
      </c>
      <c r="E35" s="99">
        <v>487</v>
      </c>
      <c r="F35" s="84" t="str">
        <f>VLOOKUP(E35,VIP!$A$2:$O11645,2,0)</f>
        <v>DRBR487</v>
      </c>
      <c r="G35" s="98" t="str">
        <f>VLOOKUP(E35,'LISTADO ATM'!$A$2:$B$895,2,0)</f>
        <v xml:space="preserve">ATM Olé Hainamosa </v>
      </c>
      <c r="H35" s="98" t="str">
        <f>VLOOKUP(E35,VIP!$A$2:$O16565,7,FALSE)</f>
        <v>Si</v>
      </c>
      <c r="I35" s="98" t="str">
        <f>VLOOKUP(E35,VIP!$A$2:$O8530,8,FALSE)</f>
        <v>Si</v>
      </c>
      <c r="J35" s="98" t="str">
        <f>VLOOKUP(E35,VIP!$A$2:$O8480,8,FALSE)</f>
        <v>Si</v>
      </c>
      <c r="K35" s="98" t="str">
        <f>VLOOKUP(E35,VIP!$A$2:$O12054,6,0)</f>
        <v>SI</v>
      </c>
      <c r="L35" s="104" t="s">
        <v>2228</v>
      </c>
      <c r="M35" s="103" t="s">
        <v>2473</v>
      </c>
      <c r="N35" s="102" t="s">
        <v>2481</v>
      </c>
      <c r="O35" s="122" t="s">
        <v>2483</v>
      </c>
      <c r="P35" s="122"/>
      <c r="Q35" s="103" t="s">
        <v>2228</v>
      </c>
    </row>
    <row r="36" spans="1:17" ht="18" x14ac:dyDescent="0.25">
      <c r="A36" s="122" t="str">
        <f>VLOOKUP(E36,'LISTADO ATM'!$A$2:$C$896,3,0)</f>
        <v>DISTRITO NACIONAL</v>
      </c>
      <c r="B36" s="109" t="s">
        <v>2514</v>
      </c>
      <c r="C36" s="101">
        <v>44230.562291666669</v>
      </c>
      <c r="D36" s="122" t="s">
        <v>2189</v>
      </c>
      <c r="E36" s="99">
        <v>958</v>
      </c>
      <c r="F36" s="84" t="str">
        <f>VLOOKUP(E36,VIP!$A$2:$O11644,2,0)</f>
        <v>DRBR958</v>
      </c>
      <c r="G36" s="98" t="str">
        <f>VLOOKUP(E36,'LISTADO ATM'!$A$2:$B$895,2,0)</f>
        <v xml:space="preserve">ATM Olé Aut. San Isidro </v>
      </c>
      <c r="H36" s="98" t="str">
        <f>VLOOKUP(E36,VIP!$A$2:$O16564,7,FALSE)</f>
        <v>Si</v>
      </c>
      <c r="I36" s="98" t="str">
        <f>VLOOKUP(E36,VIP!$A$2:$O8529,8,FALSE)</f>
        <v>Si</v>
      </c>
      <c r="J36" s="98" t="str">
        <f>VLOOKUP(E36,VIP!$A$2:$O8479,8,FALSE)</f>
        <v>Si</v>
      </c>
      <c r="K36" s="98" t="str">
        <f>VLOOKUP(E36,VIP!$A$2:$O12053,6,0)</f>
        <v>NO</v>
      </c>
      <c r="L36" s="104" t="s">
        <v>2228</v>
      </c>
      <c r="M36" s="103" t="s">
        <v>2473</v>
      </c>
      <c r="N36" s="102" t="s">
        <v>2481</v>
      </c>
      <c r="O36" s="122" t="s">
        <v>2483</v>
      </c>
      <c r="P36" s="122"/>
      <c r="Q36" s="103" t="s">
        <v>2228</v>
      </c>
    </row>
    <row r="37" spans="1:17" ht="18" x14ac:dyDescent="0.25">
      <c r="A37" s="122" t="str">
        <f>VLOOKUP(E37,'LISTADO ATM'!$A$2:$C$896,3,0)</f>
        <v>NORTE</v>
      </c>
      <c r="B37" s="109" t="s">
        <v>2534</v>
      </c>
      <c r="C37" s="101">
        <v>44230.568576388891</v>
      </c>
      <c r="D37" s="122" t="s">
        <v>2494</v>
      </c>
      <c r="E37" s="99">
        <v>144</v>
      </c>
      <c r="F37" s="84" t="str">
        <f>VLOOKUP(E37,VIP!$A$2:$O11657,2,0)</f>
        <v>DRBR144</v>
      </c>
      <c r="G37" s="98" t="str">
        <f>VLOOKUP(E37,'LISTADO ATM'!$A$2:$B$895,2,0)</f>
        <v xml:space="preserve">ATM Oficina Villa Altagracia </v>
      </c>
      <c r="H37" s="98" t="str">
        <f>VLOOKUP(E37,VIP!$A$2:$O16577,7,FALSE)</f>
        <v>Si</v>
      </c>
      <c r="I37" s="98" t="str">
        <f>VLOOKUP(E37,VIP!$A$2:$O8542,8,FALSE)</f>
        <v>Si</v>
      </c>
      <c r="J37" s="98" t="str">
        <f>VLOOKUP(E37,VIP!$A$2:$O8492,8,FALSE)</f>
        <v>Si</v>
      </c>
      <c r="K37" s="98" t="str">
        <f>VLOOKUP(E37,VIP!$A$2:$O12066,6,0)</f>
        <v>SI</v>
      </c>
      <c r="L37" s="104" t="s">
        <v>2430</v>
      </c>
      <c r="M37" s="103" t="s">
        <v>2473</v>
      </c>
      <c r="N37" s="102" t="s">
        <v>2481</v>
      </c>
      <c r="O37" s="122" t="s">
        <v>2495</v>
      </c>
      <c r="P37" s="122"/>
      <c r="Q37" s="103" t="s">
        <v>2430</v>
      </c>
    </row>
    <row r="38" spans="1:17" ht="18" x14ac:dyDescent="0.25">
      <c r="A38" s="122" t="str">
        <f>VLOOKUP(E38,'LISTADO ATM'!$A$2:$C$896,3,0)</f>
        <v>ESTE</v>
      </c>
      <c r="B38" s="109" t="s">
        <v>2533</v>
      </c>
      <c r="C38" s="101">
        <v>44230.583784722221</v>
      </c>
      <c r="D38" s="122" t="s">
        <v>2477</v>
      </c>
      <c r="E38" s="99">
        <v>630</v>
      </c>
      <c r="F38" s="84" t="str">
        <f>VLOOKUP(E38,VIP!$A$2:$O11652,2,0)</f>
        <v>DRBR112</v>
      </c>
      <c r="G38" s="98" t="str">
        <f>VLOOKUP(E38,'LISTADO ATM'!$A$2:$B$895,2,0)</f>
        <v xml:space="preserve">ATM Oficina Plaza Zaglul (SPM) </v>
      </c>
      <c r="H38" s="98" t="str">
        <f>VLOOKUP(E38,VIP!$A$2:$O16572,7,FALSE)</f>
        <v>Si</v>
      </c>
      <c r="I38" s="98" t="str">
        <f>VLOOKUP(E38,VIP!$A$2:$O8537,8,FALSE)</f>
        <v>Si</v>
      </c>
      <c r="J38" s="98" t="str">
        <f>VLOOKUP(E38,VIP!$A$2:$O8487,8,FALSE)</f>
        <v>Si</v>
      </c>
      <c r="K38" s="98" t="str">
        <f>VLOOKUP(E38,VIP!$A$2:$O12061,6,0)</f>
        <v>NO</v>
      </c>
      <c r="L38" s="104" t="s">
        <v>2430</v>
      </c>
      <c r="M38" s="103" t="s">
        <v>2473</v>
      </c>
      <c r="N38" s="102" t="s">
        <v>2481</v>
      </c>
      <c r="O38" s="122" t="s">
        <v>2482</v>
      </c>
      <c r="P38" s="122"/>
      <c r="Q38" s="103" t="s">
        <v>2430</v>
      </c>
    </row>
    <row r="39" spans="1:17" ht="18" x14ac:dyDescent="0.25">
      <c r="A39" s="122" t="str">
        <f>VLOOKUP(E39,'LISTADO ATM'!$A$2:$C$896,3,0)</f>
        <v>DISTRITO NACIONAL</v>
      </c>
      <c r="B39" s="109" t="s">
        <v>2532</v>
      </c>
      <c r="C39" s="101">
        <v>44230.598587962966</v>
      </c>
      <c r="D39" s="122" t="s">
        <v>2189</v>
      </c>
      <c r="E39" s="99">
        <v>918</v>
      </c>
      <c r="F39" s="84" t="str">
        <f>VLOOKUP(E39,VIP!$A$2:$O11651,2,0)</f>
        <v>DRBR918</v>
      </c>
      <c r="G39" s="98" t="str">
        <f>VLOOKUP(E39,'LISTADO ATM'!$A$2:$B$895,2,0)</f>
        <v xml:space="preserve">ATM S/M Liverpool de la Jacobo Majluta </v>
      </c>
      <c r="H39" s="98" t="str">
        <f>VLOOKUP(E39,VIP!$A$2:$O16571,7,FALSE)</f>
        <v>Si</v>
      </c>
      <c r="I39" s="98" t="str">
        <f>VLOOKUP(E39,VIP!$A$2:$O8536,8,FALSE)</f>
        <v>Si</v>
      </c>
      <c r="J39" s="98" t="str">
        <f>VLOOKUP(E39,VIP!$A$2:$O8486,8,FALSE)</f>
        <v>Si</v>
      </c>
      <c r="K39" s="98" t="str">
        <f>VLOOKUP(E39,VIP!$A$2:$O12060,6,0)</f>
        <v>NO</v>
      </c>
      <c r="L39" s="104" t="s">
        <v>2228</v>
      </c>
      <c r="M39" s="103" t="s">
        <v>2473</v>
      </c>
      <c r="N39" s="102" t="s">
        <v>2481</v>
      </c>
      <c r="O39" s="122" t="s">
        <v>2483</v>
      </c>
      <c r="P39" s="123"/>
      <c r="Q39" s="103" t="s">
        <v>2228</v>
      </c>
    </row>
    <row r="40" spans="1:17" ht="18" x14ac:dyDescent="0.25">
      <c r="A40" s="122" t="str">
        <f>VLOOKUP(E40,'LISTADO ATM'!$A$2:$C$896,3,0)</f>
        <v>NORTE</v>
      </c>
      <c r="B40" s="109" t="s">
        <v>2531</v>
      </c>
      <c r="C40" s="101">
        <v>44230.605405092596</v>
      </c>
      <c r="D40" s="122" t="s">
        <v>2190</v>
      </c>
      <c r="E40" s="99">
        <v>763</v>
      </c>
      <c r="F40" s="84" t="str">
        <f>VLOOKUP(E40,VIP!$A$2:$O11650,2,0)</f>
        <v>DRBR439</v>
      </c>
      <c r="G40" s="98" t="str">
        <f>VLOOKUP(E40,'LISTADO ATM'!$A$2:$B$895,2,0)</f>
        <v xml:space="preserve">ATM UNP Montellano </v>
      </c>
      <c r="H40" s="98" t="str">
        <f>VLOOKUP(E40,VIP!$A$2:$O16570,7,FALSE)</f>
        <v>Si</v>
      </c>
      <c r="I40" s="98" t="str">
        <f>VLOOKUP(E40,VIP!$A$2:$O8535,8,FALSE)</f>
        <v>Si</v>
      </c>
      <c r="J40" s="98" t="str">
        <f>VLOOKUP(E40,VIP!$A$2:$O8485,8,FALSE)</f>
        <v>Si</v>
      </c>
      <c r="K40" s="98" t="str">
        <f>VLOOKUP(E40,VIP!$A$2:$O12059,6,0)</f>
        <v>NO</v>
      </c>
      <c r="L40" s="104" t="s">
        <v>2228</v>
      </c>
      <c r="M40" s="103" t="s">
        <v>2473</v>
      </c>
      <c r="N40" s="102" t="s">
        <v>2481</v>
      </c>
      <c r="O40" s="122" t="s">
        <v>2513</v>
      </c>
      <c r="P40" s="122"/>
      <c r="Q40" s="103" t="s">
        <v>2228</v>
      </c>
    </row>
    <row r="41" spans="1:17" ht="18" x14ac:dyDescent="0.25">
      <c r="A41" s="122" t="str">
        <f>VLOOKUP(E41,'LISTADO ATM'!$A$2:$C$896,3,0)</f>
        <v>DISTRITO NACIONAL</v>
      </c>
      <c r="B41" s="109" t="s">
        <v>2530</v>
      </c>
      <c r="C41" s="101">
        <v>44230.605428240742</v>
      </c>
      <c r="D41" s="122" t="s">
        <v>2477</v>
      </c>
      <c r="E41" s="99">
        <v>331</v>
      </c>
      <c r="F41" s="84" t="str">
        <f>VLOOKUP(E41,VIP!$A$2:$O11649,2,0)</f>
        <v>DRBR331</v>
      </c>
      <c r="G41" s="98" t="str">
        <f>VLOOKUP(E41,'LISTADO ATM'!$A$2:$B$895,2,0)</f>
        <v>ATM Ayuntamiento Sto. Dgo. Este</v>
      </c>
      <c r="H41" s="98" t="str">
        <f>VLOOKUP(E41,VIP!$A$2:$O16569,7,FALSE)</f>
        <v>N/A</v>
      </c>
      <c r="I41" s="98" t="str">
        <f>VLOOKUP(E41,VIP!$A$2:$O8534,8,FALSE)</f>
        <v>N/A</v>
      </c>
      <c r="J41" s="98" t="str">
        <f>VLOOKUP(E41,VIP!$A$2:$O8484,8,FALSE)</f>
        <v>N/A</v>
      </c>
      <c r="K41" s="98" t="str">
        <f>VLOOKUP(E41,VIP!$A$2:$O12058,6,0)</f>
        <v>NO</v>
      </c>
      <c r="L41" s="104" t="s">
        <v>2430</v>
      </c>
      <c r="M41" s="103" t="s">
        <v>2473</v>
      </c>
      <c r="N41" s="102" t="s">
        <v>2481</v>
      </c>
      <c r="O41" s="122" t="s">
        <v>2482</v>
      </c>
      <c r="P41" s="123"/>
      <c r="Q41" s="103" t="s">
        <v>2430</v>
      </c>
    </row>
    <row r="42" spans="1:17" ht="18" x14ac:dyDescent="0.25">
      <c r="A42" s="122" t="str">
        <f>VLOOKUP(E42,'LISTADO ATM'!$A$2:$C$896,3,0)</f>
        <v>SUR</v>
      </c>
      <c r="B42" s="109" t="s">
        <v>2529</v>
      </c>
      <c r="C42" s="101">
        <v>44230.607314814813</v>
      </c>
      <c r="D42" s="122" t="s">
        <v>2189</v>
      </c>
      <c r="E42" s="99">
        <v>470</v>
      </c>
      <c r="F42" s="84" t="str">
        <f>VLOOKUP(E42,VIP!$A$2:$O11647,2,0)</f>
        <v>DRBR470</v>
      </c>
      <c r="G42" s="98" t="str">
        <f>VLOOKUP(E42,'LISTADO ATM'!$A$2:$B$895,2,0)</f>
        <v xml:space="preserve">ATM Hospital Taiwán (Azua) </v>
      </c>
      <c r="H42" s="98" t="str">
        <f>VLOOKUP(E42,VIP!$A$2:$O16567,7,FALSE)</f>
        <v>Si</v>
      </c>
      <c r="I42" s="98" t="str">
        <f>VLOOKUP(E42,VIP!$A$2:$O8532,8,FALSE)</f>
        <v>Si</v>
      </c>
      <c r="J42" s="98" t="str">
        <f>VLOOKUP(E42,VIP!$A$2:$O8482,8,FALSE)</f>
        <v>Si</v>
      </c>
      <c r="K42" s="98" t="str">
        <f>VLOOKUP(E42,VIP!$A$2:$O12056,6,0)</f>
        <v>NO</v>
      </c>
      <c r="L42" s="104" t="s">
        <v>2228</v>
      </c>
      <c r="M42" s="103" t="s">
        <v>2473</v>
      </c>
      <c r="N42" s="102" t="s">
        <v>2481</v>
      </c>
      <c r="O42" s="122" t="s">
        <v>2483</v>
      </c>
      <c r="P42" s="123"/>
      <c r="Q42" s="103" t="s">
        <v>2228</v>
      </c>
    </row>
    <row r="43" spans="1:17" ht="18" x14ac:dyDescent="0.25">
      <c r="A43" s="122" t="str">
        <f>VLOOKUP(E43,'LISTADO ATM'!$A$2:$C$896,3,0)</f>
        <v>NORTE</v>
      </c>
      <c r="B43" s="109" t="s">
        <v>2528</v>
      </c>
      <c r="C43" s="101">
        <v>44230.609571759262</v>
      </c>
      <c r="D43" s="122" t="s">
        <v>2494</v>
      </c>
      <c r="E43" s="99">
        <v>965</v>
      </c>
      <c r="F43" s="84" t="str">
        <f>VLOOKUP(E43,VIP!$A$2:$O11645,2,0)</f>
        <v>DRBR965</v>
      </c>
      <c r="G43" s="98" t="str">
        <f>VLOOKUP(E43,'LISTADO ATM'!$A$2:$B$895,2,0)</f>
        <v xml:space="preserve">ATM S/M La Fuente FUN (Santiago) </v>
      </c>
      <c r="H43" s="98" t="str">
        <f>VLOOKUP(E43,VIP!$A$2:$O16565,7,FALSE)</f>
        <v>Si</v>
      </c>
      <c r="I43" s="98" t="str">
        <f>VLOOKUP(E43,VIP!$A$2:$O8530,8,FALSE)</f>
        <v>Si</v>
      </c>
      <c r="J43" s="98" t="str">
        <f>VLOOKUP(E43,VIP!$A$2:$O8480,8,FALSE)</f>
        <v>Si</v>
      </c>
      <c r="K43" s="98" t="str">
        <f>VLOOKUP(E43,VIP!$A$2:$O12054,6,0)</f>
        <v>NO</v>
      </c>
      <c r="L43" s="104" t="s">
        <v>2430</v>
      </c>
      <c r="M43" s="103" t="s">
        <v>2473</v>
      </c>
      <c r="N43" s="102" t="s">
        <v>2481</v>
      </c>
      <c r="O43" s="122" t="s">
        <v>2495</v>
      </c>
      <c r="P43" s="122"/>
      <c r="Q43" s="103" t="s">
        <v>2430</v>
      </c>
    </row>
    <row r="44" spans="1:17" ht="18" x14ac:dyDescent="0.25">
      <c r="A44" s="123" t="str">
        <f>VLOOKUP(E44,'LISTADO ATM'!$A$2:$C$896,3,0)</f>
        <v>DISTRITO NACIONAL</v>
      </c>
      <c r="B44" s="109" t="s">
        <v>2569</v>
      </c>
      <c r="C44" s="101">
        <v>44230.631828703707</v>
      </c>
      <c r="D44" s="123" t="s">
        <v>2189</v>
      </c>
      <c r="E44" s="99">
        <v>378</v>
      </c>
      <c r="F44" s="84" t="str">
        <f>VLOOKUP(E44,VIP!$A$2:$O11679,2,0)</f>
        <v>DRBR378</v>
      </c>
      <c r="G44" s="98" t="str">
        <f>VLOOKUP(E44,'LISTADO ATM'!$A$2:$B$895,2,0)</f>
        <v>ATM UNP Villa Flores</v>
      </c>
      <c r="H44" s="98" t="str">
        <f>VLOOKUP(E44,VIP!$A$2:$O16599,7,FALSE)</f>
        <v>N/A</v>
      </c>
      <c r="I44" s="98" t="str">
        <f>VLOOKUP(E44,VIP!$A$2:$O8564,8,FALSE)</f>
        <v>N/A</v>
      </c>
      <c r="J44" s="98" t="str">
        <f>VLOOKUP(E44,VIP!$A$2:$O8514,8,FALSE)</f>
        <v>N/A</v>
      </c>
      <c r="K44" s="98" t="str">
        <f>VLOOKUP(E44,VIP!$A$2:$O12088,6,0)</f>
        <v>N/A</v>
      </c>
      <c r="L44" s="104" t="s">
        <v>2228</v>
      </c>
      <c r="M44" s="103" t="s">
        <v>2473</v>
      </c>
      <c r="N44" s="102" t="s">
        <v>2481</v>
      </c>
      <c r="O44" s="123" t="s">
        <v>2483</v>
      </c>
      <c r="P44" s="123"/>
      <c r="Q44" s="103" t="s">
        <v>2228</v>
      </c>
    </row>
    <row r="45" spans="1:17" ht="18" x14ac:dyDescent="0.25">
      <c r="A45" s="123" t="str">
        <f>VLOOKUP(E45,'LISTADO ATM'!$A$2:$C$896,3,0)</f>
        <v>DISTRITO NACIONAL</v>
      </c>
      <c r="B45" s="109" t="s">
        <v>2568</v>
      </c>
      <c r="C45" s="101">
        <v>44230.64162037037</v>
      </c>
      <c r="D45" s="123" t="s">
        <v>2477</v>
      </c>
      <c r="E45" s="99">
        <v>793</v>
      </c>
      <c r="F45" s="84" t="str">
        <f>VLOOKUP(E45,VIP!$A$2:$O11678,2,0)</f>
        <v>DRBR793</v>
      </c>
      <c r="G45" s="98" t="str">
        <f>VLOOKUP(E45,'LISTADO ATM'!$A$2:$B$895,2,0)</f>
        <v xml:space="preserve">ATM Centro de Caja Agora Mall </v>
      </c>
      <c r="H45" s="98" t="str">
        <f>VLOOKUP(E45,VIP!$A$2:$O16598,7,FALSE)</f>
        <v>Si</v>
      </c>
      <c r="I45" s="98" t="str">
        <f>VLOOKUP(E45,VIP!$A$2:$O8563,8,FALSE)</f>
        <v>Si</v>
      </c>
      <c r="J45" s="98" t="str">
        <f>VLOOKUP(E45,VIP!$A$2:$O8513,8,FALSE)</f>
        <v>Si</v>
      </c>
      <c r="K45" s="98" t="str">
        <f>VLOOKUP(E45,VIP!$A$2:$O12087,6,0)</f>
        <v>NO</v>
      </c>
      <c r="L45" s="104" t="s">
        <v>2430</v>
      </c>
      <c r="M45" s="103" t="s">
        <v>2473</v>
      </c>
      <c r="N45" s="102" t="s">
        <v>2481</v>
      </c>
      <c r="O45" s="123" t="s">
        <v>2482</v>
      </c>
      <c r="P45" s="123"/>
      <c r="Q45" s="103" t="s">
        <v>2430</v>
      </c>
    </row>
    <row r="46" spans="1:17" ht="18" x14ac:dyDescent="0.25">
      <c r="A46" s="123" t="str">
        <f>VLOOKUP(E46,'LISTADO ATM'!$A$2:$C$896,3,0)</f>
        <v>DISTRITO NACIONAL</v>
      </c>
      <c r="B46" s="109" t="s">
        <v>2567</v>
      </c>
      <c r="C46" s="101">
        <v>44230.664155092592</v>
      </c>
      <c r="D46" s="123" t="s">
        <v>2477</v>
      </c>
      <c r="E46" s="99">
        <v>515</v>
      </c>
      <c r="F46" s="84" t="str">
        <f>VLOOKUP(E46,VIP!$A$2:$O11677,2,0)</f>
        <v>DRBR515</v>
      </c>
      <c r="G46" s="98" t="str">
        <f>VLOOKUP(E46,'LISTADO ATM'!$A$2:$B$895,2,0)</f>
        <v xml:space="preserve">ATM Oficina Agora Mall I </v>
      </c>
      <c r="H46" s="98" t="str">
        <f>VLOOKUP(E46,VIP!$A$2:$O16597,7,FALSE)</f>
        <v>Si</v>
      </c>
      <c r="I46" s="98" t="str">
        <f>VLOOKUP(E46,VIP!$A$2:$O8562,8,FALSE)</f>
        <v>Si</v>
      </c>
      <c r="J46" s="98" t="str">
        <f>VLOOKUP(E46,VIP!$A$2:$O8512,8,FALSE)</f>
        <v>Si</v>
      </c>
      <c r="K46" s="98" t="str">
        <f>VLOOKUP(E46,VIP!$A$2:$O12086,6,0)</f>
        <v>SI</v>
      </c>
      <c r="L46" s="104" t="s">
        <v>2466</v>
      </c>
      <c r="M46" s="103" t="s">
        <v>2473</v>
      </c>
      <c r="N46" s="102" t="s">
        <v>2481</v>
      </c>
      <c r="O46" s="123" t="s">
        <v>2482</v>
      </c>
      <c r="P46" s="123"/>
      <c r="Q46" s="103" t="s">
        <v>2466</v>
      </c>
    </row>
    <row r="47" spans="1:17" ht="18" x14ac:dyDescent="0.25">
      <c r="A47" s="123" t="str">
        <f>VLOOKUP(E47,'LISTADO ATM'!$A$2:$C$896,3,0)</f>
        <v>DISTRITO NACIONAL</v>
      </c>
      <c r="B47" s="109" t="s">
        <v>2566</v>
      </c>
      <c r="C47" s="101">
        <v>44230.667893518519</v>
      </c>
      <c r="D47" s="123" t="s">
        <v>2477</v>
      </c>
      <c r="E47" s="99">
        <v>738</v>
      </c>
      <c r="F47" s="84" t="str">
        <f>VLOOKUP(E47,VIP!$A$2:$O11676,2,0)</f>
        <v>DRBR24S</v>
      </c>
      <c r="G47" s="98" t="str">
        <f>VLOOKUP(E47,'LISTADO ATM'!$A$2:$B$895,2,0)</f>
        <v xml:space="preserve">ATM Zona Franca Los Alcarrizos </v>
      </c>
      <c r="H47" s="98" t="str">
        <f>VLOOKUP(E47,VIP!$A$2:$O16596,7,FALSE)</f>
        <v>Si</v>
      </c>
      <c r="I47" s="98" t="str">
        <f>VLOOKUP(E47,VIP!$A$2:$O8561,8,FALSE)</f>
        <v>Si</v>
      </c>
      <c r="J47" s="98" t="str">
        <f>VLOOKUP(E47,VIP!$A$2:$O8511,8,FALSE)</f>
        <v>Si</v>
      </c>
      <c r="K47" s="98" t="str">
        <f>VLOOKUP(E47,VIP!$A$2:$O12085,6,0)</f>
        <v>NO</v>
      </c>
      <c r="L47" s="104" t="s">
        <v>2430</v>
      </c>
      <c r="M47" s="103" t="s">
        <v>2473</v>
      </c>
      <c r="N47" s="102" t="s">
        <v>2481</v>
      </c>
      <c r="O47" s="123" t="s">
        <v>2482</v>
      </c>
      <c r="P47" s="123"/>
      <c r="Q47" s="103" t="s">
        <v>2430</v>
      </c>
    </row>
    <row r="48" spans="1:17" ht="18" x14ac:dyDescent="0.25">
      <c r="A48" s="123" t="str">
        <f>VLOOKUP(E48,'LISTADO ATM'!$A$2:$C$896,3,0)</f>
        <v>DISTRITO NACIONAL</v>
      </c>
      <c r="B48" s="109" t="s">
        <v>2565</v>
      </c>
      <c r="C48" s="101">
        <v>44230.681817129633</v>
      </c>
      <c r="D48" s="123" t="s">
        <v>2189</v>
      </c>
      <c r="E48" s="99">
        <v>568</v>
      </c>
      <c r="F48" s="84" t="str">
        <f>VLOOKUP(E48,VIP!$A$2:$O11675,2,0)</f>
        <v>DRBR01F</v>
      </c>
      <c r="G48" s="98" t="str">
        <f>VLOOKUP(E48,'LISTADO ATM'!$A$2:$B$895,2,0)</f>
        <v xml:space="preserve">ATM Ministerio de Educación </v>
      </c>
      <c r="H48" s="98" t="str">
        <f>VLOOKUP(E48,VIP!$A$2:$O16595,7,FALSE)</f>
        <v>Si</v>
      </c>
      <c r="I48" s="98" t="str">
        <f>VLOOKUP(E48,VIP!$A$2:$O8560,8,FALSE)</f>
        <v>Si</v>
      </c>
      <c r="J48" s="98" t="str">
        <f>VLOOKUP(E48,VIP!$A$2:$O8510,8,FALSE)</f>
        <v>Si</v>
      </c>
      <c r="K48" s="98" t="str">
        <f>VLOOKUP(E48,VIP!$A$2:$O12084,6,0)</f>
        <v>NO</v>
      </c>
      <c r="L48" s="104" t="s">
        <v>2254</v>
      </c>
      <c r="M48" s="103" t="s">
        <v>2473</v>
      </c>
      <c r="N48" s="102" t="s">
        <v>2481</v>
      </c>
      <c r="O48" s="123" t="s">
        <v>2483</v>
      </c>
      <c r="P48" s="123"/>
      <c r="Q48" s="103" t="s">
        <v>2254</v>
      </c>
    </row>
    <row r="49" spans="1:17" ht="18" x14ac:dyDescent="0.25">
      <c r="A49" s="123" t="str">
        <f>VLOOKUP(E49,'LISTADO ATM'!$A$2:$C$896,3,0)</f>
        <v>NORTE</v>
      </c>
      <c r="B49" s="109" t="s">
        <v>2564</v>
      </c>
      <c r="C49" s="101">
        <v>44230.706585648149</v>
      </c>
      <c r="D49" s="123" t="s">
        <v>2494</v>
      </c>
      <c r="E49" s="99">
        <v>649</v>
      </c>
      <c r="F49" s="84" t="str">
        <f>VLOOKUP(E49,VIP!$A$2:$O11674,2,0)</f>
        <v>DRBR649</v>
      </c>
      <c r="G49" s="98" t="str">
        <f>VLOOKUP(E49,'LISTADO ATM'!$A$2:$B$895,2,0)</f>
        <v xml:space="preserve">ATM Oficina Galería 56 (San Francisco de Macorís) </v>
      </c>
      <c r="H49" s="98" t="str">
        <f>VLOOKUP(E49,VIP!$A$2:$O16594,7,FALSE)</f>
        <v>Si</v>
      </c>
      <c r="I49" s="98" t="str">
        <f>VLOOKUP(E49,VIP!$A$2:$O8559,8,FALSE)</f>
        <v>Si</v>
      </c>
      <c r="J49" s="98" t="str">
        <f>VLOOKUP(E49,VIP!$A$2:$O8509,8,FALSE)</f>
        <v>Si</v>
      </c>
      <c r="K49" s="98" t="str">
        <f>VLOOKUP(E49,VIP!$A$2:$O12083,6,0)</f>
        <v>SI</v>
      </c>
      <c r="L49" s="104" t="s">
        <v>2430</v>
      </c>
      <c r="M49" s="103" t="s">
        <v>2473</v>
      </c>
      <c r="N49" s="102" t="s">
        <v>2481</v>
      </c>
      <c r="O49" s="123" t="s">
        <v>2495</v>
      </c>
      <c r="P49" s="123"/>
      <c r="Q49" s="103" t="s">
        <v>2430</v>
      </c>
    </row>
    <row r="50" spans="1:17" ht="18" x14ac:dyDescent="0.25">
      <c r="A50" s="123" t="str">
        <f>VLOOKUP(E50,'LISTADO ATM'!$A$2:$C$896,3,0)</f>
        <v>DISTRITO NACIONAL</v>
      </c>
      <c r="B50" s="109" t="s">
        <v>2563</v>
      </c>
      <c r="C50" s="101">
        <v>44230.706909722219</v>
      </c>
      <c r="D50" s="123" t="s">
        <v>2189</v>
      </c>
      <c r="E50" s="99">
        <v>517</v>
      </c>
      <c r="F50" s="84" t="str">
        <f>VLOOKUP(E50,VIP!$A$2:$O11673,2,0)</f>
        <v>DRBR517</v>
      </c>
      <c r="G50" s="98" t="str">
        <f>VLOOKUP(E50,'LISTADO ATM'!$A$2:$B$895,2,0)</f>
        <v xml:space="preserve">ATM Autobanco Oficina Sans Soucí </v>
      </c>
      <c r="H50" s="98" t="str">
        <f>VLOOKUP(E50,VIP!$A$2:$O16593,7,FALSE)</f>
        <v>Si</v>
      </c>
      <c r="I50" s="98" t="str">
        <f>VLOOKUP(E50,VIP!$A$2:$O8558,8,FALSE)</f>
        <v>Si</v>
      </c>
      <c r="J50" s="98" t="str">
        <f>VLOOKUP(E50,VIP!$A$2:$O8508,8,FALSE)</f>
        <v>Si</v>
      </c>
      <c r="K50" s="98" t="str">
        <f>VLOOKUP(E50,VIP!$A$2:$O12082,6,0)</f>
        <v>SI</v>
      </c>
      <c r="L50" s="104" t="s">
        <v>2228</v>
      </c>
      <c r="M50" s="103" t="s">
        <v>2473</v>
      </c>
      <c r="N50" s="102" t="s">
        <v>2481</v>
      </c>
      <c r="O50" s="123" t="s">
        <v>2483</v>
      </c>
      <c r="P50" s="123"/>
      <c r="Q50" s="103" t="s">
        <v>2228</v>
      </c>
    </row>
    <row r="51" spans="1:17" ht="18" x14ac:dyDescent="0.25">
      <c r="A51" s="123" t="str">
        <f>VLOOKUP(E51,'LISTADO ATM'!$A$2:$C$896,3,0)</f>
        <v>NORTE</v>
      </c>
      <c r="B51" s="109" t="s">
        <v>2562</v>
      </c>
      <c r="C51" s="101">
        <v>44230.707743055558</v>
      </c>
      <c r="D51" s="123" t="s">
        <v>2494</v>
      </c>
      <c r="E51" s="99">
        <v>157</v>
      </c>
      <c r="F51" s="84" t="str">
        <f>VLOOKUP(E51,VIP!$A$2:$O11672,2,0)</f>
        <v>DRBR157</v>
      </c>
      <c r="G51" s="98" t="str">
        <f>VLOOKUP(E51,'LISTADO ATM'!$A$2:$B$895,2,0)</f>
        <v xml:space="preserve">ATM Oficina Samaná </v>
      </c>
      <c r="H51" s="98" t="str">
        <f>VLOOKUP(E51,VIP!$A$2:$O16592,7,FALSE)</f>
        <v>Si</v>
      </c>
      <c r="I51" s="98" t="str">
        <f>VLOOKUP(E51,VIP!$A$2:$O8557,8,FALSE)</f>
        <v>Si</v>
      </c>
      <c r="J51" s="98" t="str">
        <f>VLOOKUP(E51,VIP!$A$2:$O8507,8,FALSE)</f>
        <v>Si</v>
      </c>
      <c r="K51" s="98" t="str">
        <f>VLOOKUP(E51,VIP!$A$2:$O12081,6,0)</f>
        <v>SI</v>
      </c>
      <c r="L51" s="104" t="s">
        <v>2430</v>
      </c>
      <c r="M51" s="103" t="s">
        <v>2473</v>
      </c>
      <c r="N51" s="102" t="s">
        <v>2481</v>
      </c>
      <c r="O51" s="123" t="s">
        <v>2495</v>
      </c>
      <c r="P51" s="123"/>
      <c r="Q51" s="103" t="s">
        <v>2430</v>
      </c>
    </row>
    <row r="52" spans="1:17" ht="18" x14ac:dyDescent="0.25">
      <c r="A52" s="123" t="str">
        <f>VLOOKUP(E52,'LISTADO ATM'!$A$2:$C$896,3,0)</f>
        <v>DISTRITO NACIONAL</v>
      </c>
      <c r="B52" s="109" t="s">
        <v>2561</v>
      </c>
      <c r="C52" s="101">
        <v>44230.708483796298</v>
      </c>
      <c r="D52" s="123" t="s">
        <v>2477</v>
      </c>
      <c r="E52" s="99">
        <v>671</v>
      </c>
      <c r="F52" s="84" t="str">
        <f>VLOOKUP(E52,VIP!$A$2:$O11670,2,0)</f>
        <v>DRBR671</v>
      </c>
      <c r="G52" s="98" t="str">
        <f>VLOOKUP(E52,'LISTADO ATM'!$A$2:$B$895,2,0)</f>
        <v>ATM Ayuntamiento Sto. Dgo. Norte</v>
      </c>
      <c r="H52" s="98" t="str">
        <f>VLOOKUP(E52,VIP!$A$2:$O16590,7,FALSE)</f>
        <v>Si</v>
      </c>
      <c r="I52" s="98" t="str">
        <f>VLOOKUP(E52,VIP!$A$2:$O8555,8,FALSE)</f>
        <v>Si</v>
      </c>
      <c r="J52" s="98" t="str">
        <f>VLOOKUP(E52,VIP!$A$2:$O8505,8,FALSE)</f>
        <v>Si</v>
      </c>
      <c r="K52" s="98" t="str">
        <f>VLOOKUP(E52,VIP!$A$2:$O12079,6,0)</f>
        <v>NO</v>
      </c>
      <c r="L52" s="104" t="s">
        <v>2430</v>
      </c>
      <c r="M52" s="103" t="s">
        <v>2473</v>
      </c>
      <c r="N52" s="102" t="s">
        <v>2481</v>
      </c>
      <c r="O52" s="123" t="s">
        <v>2482</v>
      </c>
      <c r="P52" s="123"/>
      <c r="Q52" s="103" t="s">
        <v>2430</v>
      </c>
    </row>
    <row r="53" spans="1:17" ht="18" x14ac:dyDescent="0.25">
      <c r="A53" s="123" t="str">
        <f>VLOOKUP(E53,'LISTADO ATM'!$A$2:$C$896,3,0)</f>
        <v>DISTRITO NACIONAL</v>
      </c>
      <c r="B53" s="109" t="s">
        <v>2560</v>
      </c>
      <c r="C53" s="101">
        <v>44230.709085648145</v>
      </c>
      <c r="D53" s="123" t="s">
        <v>2477</v>
      </c>
      <c r="E53" s="99">
        <v>406</v>
      </c>
      <c r="F53" s="84" t="str">
        <f>VLOOKUP(E53,VIP!$A$2:$O11669,2,0)</f>
        <v>DRBR406</v>
      </c>
      <c r="G53" s="98" t="str">
        <f>VLOOKUP(E53,'LISTADO ATM'!$A$2:$B$895,2,0)</f>
        <v xml:space="preserve">ATM UNP Plaza Lama Máximo Gómez </v>
      </c>
      <c r="H53" s="98" t="str">
        <f>VLOOKUP(E53,VIP!$A$2:$O16589,7,FALSE)</f>
        <v>Si</v>
      </c>
      <c r="I53" s="98" t="str">
        <f>VLOOKUP(E53,VIP!$A$2:$O8554,8,FALSE)</f>
        <v>Si</v>
      </c>
      <c r="J53" s="98" t="str">
        <f>VLOOKUP(E53,VIP!$A$2:$O8504,8,FALSE)</f>
        <v>Si</v>
      </c>
      <c r="K53" s="98" t="str">
        <f>VLOOKUP(E53,VIP!$A$2:$O12078,6,0)</f>
        <v>SI</v>
      </c>
      <c r="L53" s="104" t="s">
        <v>2466</v>
      </c>
      <c r="M53" s="103" t="s">
        <v>2473</v>
      </c>
      <c r="N53" s="102" t="s">
        <v>2481</v>
      </c>
      <c r="O53" s="123" t="s">
        <v>2482</v>
      </c>
      <c r="P53" s="123"/>
      <c r="Q53" s="103" t="s">
        <v>2466</v>
      </c>
    </row>
    <row r="54" spans="1:17" ht="18" x14ac:dyDescent="0.25">
      <c r="A54" s="123" t="str">
        <f>VLOOKUP(E54,'LISTADO ATM'!$A$2:$C$896,3,0)</f>
        <v>DISTRITO NACIONAL</v>
      </c>
      <c r="B54" s="109" t="s">
        <v>2559</v>
      </c>
      <c r="C54" s="101">
        <v>44230.709224537037</v>
      </c>
      <c r="D54" s="123" t="s">
        <v>2189</v>
      </c>
      <c r="E54" s="99">
        <v>559</v>
      </c>
      <c r="F54" s="84" t="str">
        <f>VLOOKUP(E54,VIP!$A$2:$O11668,2,0)</f>
        <v>DRBR559</v>
      </c>
      <c r="G54" s="98" t="str">
        <f>VLOOKUP(E54,'LISTADO ATM'!$A$2:$B$895,2,0)</f>
        <v xml:space="preserve">ATM UNP Metro I </v>
      </c>
      <c r="H54" s="98" t="str">
        <f>VLOOKUP(E54,VIP!$A$2:$O16588,7,FALSE)</f>
        <v>Si</v>
      </c>
      <c r="I54" s="98" t="str">
        <f>VLOOKUP(E54,VIP!$A$2:$O8553,8,FALSE)</f>
        <v>Si</v>
      </c>
      <c r="J54" s="98" t="str">
        <f>VLOOKUP(E54,VIP!$A$2:$O8503,8,FALSE)</f>
        <v>Si</v>
      </c>
      <c r="K54" s="98" t="str">
        <f>VLOOKUP(E54,VIP!$A$2:$O12077,6,0)</f>
        <v>SI</v>
      </c>
      <c r="L54" s="104" t="s">
        <v>2228</v>
      </c>
      <c r="M54" s="103" t="s">
        <v>2473</v>
      </c>
      <c r="N54" s="102" t="s">
        <v>2481</v>
      </c>
      <c r="O54" s="123" t="s">
        <v>2483</v>
      </c>
      <c r="P54" s="123"/>
      <c r="Q54" s="103" t="s">
        <v>2228</v>
      </c>
    </row>
    <row r="55" spans="1:17" ht="18" x14ac:dyDescent="0.25">
      <c r="A55" s="123" t="str">
        <f>VLOOKUP(E55,'LISTADO ATM'!$A$2:$C$896,3,0)</f>
        <v>NORTE</v>
      </c>
      <c r="B55" s="109" t="s">
        <v>2558</v>
      </c>
      <c r="C55" s="101">
        <v>44230.709467592591</v>
      </c>
      <c r="D55" s="123" t="s">
        <v>2494</v>
      </c>
      <c r="E55" s="99">
        <v>888</v>
      </c>
      <c r="F55" s="84" t="str">
        <f>VLOOKUP(E55,VIP!$A$2:$O11667,2,0)</f>
        <v>DRBR888</v>
      </c>
      <c r="G55" s="98" t="str">
        <f>VLOOKUP(E55,'LISTADO ATM'!$A$2:$B$895,2,0)</f>
        <v>ATM Oficina galeria 56 II (SFM)</v>
      </c>
      <c r="H55" s="98" t="str">
        <f>VLOOKUP(E55,VIP!$A$2:$O16587,7,FALSE)</f>
        <v>Si</v>
      </c>
      <c r="I55" s="98" t="str">
        <f>VLOOKUP(E55,VIP!$A$2:$O8552,8,FALSE)</f>
        <v>Si</v>
      </c>
      <c r="J55" s="98" t="str">
        <f>VLOOKUP(E55,VIP!$A$2:$O8502,8,FALSE)</f>
        <v>Si</v>
      </c>
      <c r="K55" s="98" t="str">
        <f>VLOOKUP(E55,VIP!$A$2:$O12076,6,0)</f>
        <v>SI</v>
      </c>
      <c r="L55" s="104" t="s">
        <v>2466</v>
      </c>
      <c r="M55" s="103" t="s">
        <v>2473</v>
      </c>
      <c r="N55" s="102" t="s">
        <v>2481</v>
      </c>
      <c r="O55" s="123" t="s">
        <v>2495</v>
      </c>
      <c r="P55" s="123"/>
      <c r="Q55" s="103" t="s">
        <v>2466</v>
      </c>
    </row>
    <row r="56" spans="1:17" ht="18" x14ac:dyDescent="0.25">
      <c r="A56" s="123" t="str">
        <f>VLOOKUP(E56,'LISTADO ATM'!$A$2:$C$896,3,0)</f>
        <v>DISTRITO NACIONAL</v>
      </c>
      <c r="B56" s="109" t="s">
        <v>2557</v>
      </c>
      <c r="C56" s="101">
        <v>44230.710185185184</v>
      </c>
      <c r="D56" s="123" t="s">
        <v>2494</v>
      </c>
      <c r="E56" s="99">
        <v>911</v>
      </c>
      <c r="F56" s="84" t="str">
        <f>VLOOKUP(E56,VIP!$A$2:$O11666,2,0)</f>
        <v>DRBR911</v>
      </c>
      <c r="G56" s="98" t="str">
        <f>VLOOKUP(E56,'LISTADO ATM'!$A$2:$B$895,2,0)</f>
        <v xml:space="preserve">ATM Oficina Venezuela II </v>
      </c>
      <c r="H56" s="98" t="str">
        <f>VLOOKUP(E56,VIP!$A$2:$O16586,7,FALSE)</f>
        <v>Si</v>
      </c>
      <c r="I56" s="98" t="str">
        <f>VLOOKUP(E56,VIP!$A$2:$O8551,8,FALSE)</f>
        <v>Si</v>
      </c>
      <c r="J56" s="98" t="str">
        <f>VLOOKUP(E56,VIP!$A$2:$O8501,8,FALSE)</f>
        <v>Si</v>
      </c>
      <c r="K56" s="98" t="str">
        <f>VLOOKUP(E56,VIP!$A$2:$O12075,6,0)</f>
        <v>SI</v>
      </c>
      <c r="L56" s="104" t="s">
        <v>2466</v>
      </c>
      <c r="M56" s="103" t="s">
        <v>2473</v>
      </c>
      <c r="N56" s="102" t="s">
        <v>2481</v>
      </c>
      <c r="O56" s="123" t="s">
        <v>2495</v>
      </c>
      <c r="P56" s="123"/>
      <c r="Q56" s="103" t="s">
        <v>2466</v>
      </c>
    </row>
    <row r="57" spans="1:17" ht="18" x14ac:dyDescent="0.25">
      <c r="A57" s="123" t="str">
        <f>VLOOKUP(E57,'LISTADO ATM'!$A$2:$C$896,3,0)</f>
        <v>DISTRITO NACIONAL</v>
      </c>
      <c r="B57" s="109" t="s">
        <v>2556</v>
      </c>
      <c r="C57" s="101">
        <v>44230.71025462963</v>
      </c>
      <c r="D57" s="123" t="s">
        <v>2189</v>
      </c>
      <c r="E57" s="99">
        <v>717</v>
      </c>
      <c r="F57" s="84" t="str">
        <f>VLOOKUP(E57,VIP!$A$2:$O11665,2,0)</f>
        <v>DRBR24K</v>
      </c>
      <c r="G57" s="98" t="str">
        <f>VLOOKUP(E57,'LISTADO ATM'!$A$2:$B$895,2,0)</f>
        <v xml:space="preserve">ATM Oficina Los Alcarrizos </v>
      </c>
      <c r="H57" s="98" t="str">
        <f>VLOOKUP(E57,VIP!$A$2:$O16585,7,FALSE)</f>
        <v>Si</v>
      </c>
      <c r="I57" s="98" t="str">
        <f>VLOOKUP(E57,VIP!$A$2:$O8550,8,FALSE)</f>
        <v>Si</v>
      </c>
      <c r="J57" s="98" t="str">
        <f>VLOOKUP(E57,VIP!$A$2:$O8500,8,FALSE)</f>
        <v>Si</v>
      </c>
      <c r="K57" s="98" t="str">
        <f>VLOOKUP(E57,VIP!$A$2:$O12074,6,0)</f>
        <v>SI</v>
      </c>
      <c r="L57" s="104" t="s">
        <v>2254</v>
      </c>
      <c r="M57" s="103" t="s">
        <v>2473</v>
      </c>
      <c r="N57" s="102" t="s">
        <v>2481</v>
      </c>
      <c r="O57" s="123" t="s">
        <v>2483</v>
      </c>
      <c r="P57" s="123"/>
      <c r="Q57" s="103" t="s">
        <v>2254</v>
      </c>
    </row>
    <row r="58" spans="1:17" ht="18" x14ac:dyDescent="0.25">
      <c r="A58" s="123" t="str">
        <f>VLOOKUP(E58,'LISTADO ATM'!$A$2:$C$896,3,0)</f>
        <v>DISTRITO NACIONAL</v>
      </c>
      <c r="B58" s="109" t="s">
        <v>2555</v>
      </c>
      <c r="C58" s="101">
        <v>44230.712569444448</v>
      </c>
      <c r="D58" s="123" t="s">
        <v>2189</v>
      </c>
      <c r="E58" s="99">
        <v>194</v>
      </c>
      <c r="F58" s="84" t="str">
        <f>VLOOKUP(E58,VIP!$A$2:$O11664,2,0)</f>
        <v>DRBR194</v>
      </c>
      <c r="G58" s="98" t="str">
        <f>VLOOKUP(E58,'LISTADO ATM'!$A$2:$B$895,2,0)</f>
        <v xml:space="preserve">ATM UNP Pantoja </v>
      </c>
      <c r="H58" s="98" t="str">
        <f>VLOOKUP(E58,VIP!$A$2:$O16584,7,FALSE)</f>
        <v>Si</v>
      </c>
      <c r="I58" s="98" t="str">
        <f>VLOOKUP(E58,VIP!$A$2:$O8549,8,FALSE)</f>
        <v>No</v>
      </c>
      <c r="J58" s="98" t="str">
        <f>VLOOKUP(E58,VIP!$A$2:$O8499,8,FALSE)</f>
        <v>No</v>
      </c>
      <c r="K58" s="98" t="str">
        <f>VLOOKUP(E58,VIP!$A$2:$O12073,6,0)</f>
        <v>NO</v>
      </c>
      <c r="L58" s="104" t="s">
        <v>2463</v>
      </c>
      <c r="M58" s="103" t="s">
        <v>2473</v>
      </c>
      <c r="N58" s="102" t="s">
        <v>2481</v>
      </c>
      <c r="O58" s="123" t="s">
        <v>2483</v>
      </c>
      <c r="P58" s="123"/>
      <c r="Q58" s="103" t="s">
        <v>2463</v>
      </c>
    </row>
    <row r="59" spans="1:17" ht="18" x14ac:dyDescent="0.25">
      <c r="A59" s="123" t="str">
        <f>VLOOKUP(E59,'LISTADO ATM'!$A$2:$C$896,3,0)</f>
        <v>DISTRITO NACIONAL</v>
      </c>
      <c r="B59" s="109" t="s">
        <v>2554</v>
      </c>
      <c r="C59" s="101">
        <v>44230.730439814812</v>
      </c>
      <c r="D59" s="123" t="s">
        <v>2189</v>
      </c>
      <c r="E59" s="99">
        <v>327</v>
      </c>
      <c r="F59" s="84" t="str">
        <f>VLOOKUP(E59,VIP!$A$2:$O11662,2,0)</f>
        <v>DRBR327</v>
      </c>
      <c r="G59" s="98" t="str">
        <f>VLOOKUP(E59,'LISTADO ATM'!$A$2:$B$895,2,0)</f>
        <v xml:space="preserve">ATM UNP CCN (Nacional 27 de Febrero) </v>
      </c>
      <c r="H59" s="98" t="str">
        <f>VLOOKUP(E59,VIP!$A$2:$O16582,7,FALSE)</f>
        <v>Si</v>
      </c>
      <c r="I59" s="98" t="str">
        <f>VLOOKUP(E59,VIP!$A$2:$O8547,8,FALSE)</f>
        <v>Si</v>
      </c>
      <c r="J59" s="98" t="str">
        <f>VLOOKUP(E59,VIP!$A$2:$O8497,8,FALSE)</f>
        <v>Si</v>
      </c>
      <c r="K59" s="98" t="str">
        <f>VLOOKUP(E59,VIP!$A$2:$O12071,6,0)</f>
        <v>NO</v>
      </c>
      <c r="L59" s="104" t="s">
        <v>2228</v>
      </c>
      <c r="M59" s="103" t="s">
        <v>2473</v>
      </c>
      <c r="N59" s="102" t="s">
        <v>2481</v>
      </c>
      <c r="O59" s="123" t="s">
        <v>2483</v>
      </c>
      <c r="P59" s="123"/>
      <c r="Q59" s="103" t="s">
        <v>2228</v>
      </c>
    </row>
    <row r="60" spans="1:17" ht="18" x14ac:dyDescent="0.25">
      <c r="A60" s="123" t="str">
        <f>VLOOKUP(E60,'LISTADO ATM'!$A$2:$C$896,3,0)</f>
        <v>DISTRITO NACIONAL</v>
      </c>
      <c r="B60" s="109" t="s">
        <v>2553</v>
      </c>
      <c r="C60" s="101">
        <v>44230.732997685183</v>
      </c>
      <c r="D60" s="123" t="s">
        <v>2189</v>
      </c>
      <c r="E60" s="99">
        <v>422</v>
      </c>
      <c r="F60" s="84" t="str">
        <f>VLOOKUP(E60,VIP!$A$2:$O11661,2,0)</f>
        <v>DRBR422</v>
      </c>
      <c r="G60" s="98" t="str">
        <f>VLOOKUP(E60,'LISTADO ATM'!$A$2:$B$895,2,0)</f>
        <v xml:space="preserve">ATM Olé Manoguayabo </v>
      </c>
      <c r="H60" s="98" t="str">
        <f>VLOOKUP(E60,VIP!$A$2:$O16581,7,FALSE)</f>
        <v>Si</v>
      </c>
      <c r="I60" s="98" t="str">
        <f>VLOOKUP(E60,VIP!$A$2:$O8546,8,FALSE)</f>
        <v>Si</v>
      </c>
      <c r="J60" s="98" t="str">
        <f>VLOOKUP(E60,VIP!$A$2:$O8496,8,FALSE)</f>
        <v>Si</v>
      </c>
      <c r="K60" s="98" t="str">
        <f>VLOOKUP(E60,VIP!$A$2:$O12070,6,0)</f>
        <v>NO</v>
      </c>
      <c r="L60" s="104" t="s">
        <v>2228</v>
      </c>
      <c r="M60" s="103" t="s">
        <v>2473</v>
      </c>
      <c r="N60" s="102" t="s">
        <v>2481</v>
      </c>
      <c r="O60" s="123" t="s">
        <v>2483</v>
      </c>
      <c r="P60" s="123"/>
      <c r="Q60" s="103" t="s">
        <v>2228</v>
      </c>
    </row>
    <row r="61" spans="1:17" ht="18" x14ac:dyDescent="0.25">
      <c r="A61" s="123" t="str">
        <f>VLOOKUP(E61,'LISTADO ATM'!$A$2:$C$896,3,0)</f>
        <v>DISTRITO NACIONAL</v>
      </c>
      <c r="B61" s="109" t="s">
        <v>2552</v>
      </c>
      <c r="C61" s="101">
        <v>44230.737002314818</v>
      </c>
      <c r="D61" s="123" t="s">
        <v>2189</v>
      </c>
      <c r="E61" s="99">
        <v>966</v>
      </c>
      <c r="F61" s="84" t="str">
        <f>VLOOKUP(E61,VIP!$A$2:$O11660,2,0)</f>
        <v>DRBR966</v>
      </c>
      <c r="G61" s="98" t="str">
        <f>VLOOKUP(E61,'LISTADO ATM'!$A$2:$B$895,2,0)</f>
        <v>ATM Centro Medico Real</v>
      </c>
      <c r="H61" s="98" t="str">
        <f>VLOOKUP(E61,VIP!$A$2:$O16580,7,FALSE)</f>
        <v>Si</v>
      </c>
      <c r="I61" s="98" t="str">
        <f>VLOOKUP(E61,VIP!$A$2:$O8545,8,FALSE)</f>
        <v>Si</v>
      </c>
      <c r="J61" s="98" t="str">
        <f>VLOOKUP(E61,VIP!$A$2:$O8495,8,FALSE)</f>
        <v>Si</v>
      </c>
      <c r="K61" s="98" t="str">
        <f>VLOOKUP(E61,VIP!$A$2:$O12069,6,0)</f>
        <v>NO</v>
      </c>
      <c r="L61" s="104" t="s">
        <v>2463</v>
      </c>
      <c r="M61" s="103" t="s">
        <v>2473</v>
      </c>
      <c r="N61" s="102" t="s">
        <v>2481</v>
      </c>
      <c r="O61" s="123" t="s">
        <v>2483</v>
      </c>
      <c r="P61" s="123"/>
      <c r="Q61" s="103" t="s">
        <v>2463</v>
      </c>
    </row>
    <row r="62" spans="1:17" ht="18" x14ac:dyDescent="0.25">
      <c r="A62" s="123" t="str">
        <f>VLOOKUP(E62,'LISTADO ATM'!$A$2:$C$896,3,0)</f>
        <v>NORTE</v>
      </c>
      <c r="B62" s="109" t="s">
        <v>2551</v>
      </c>
      <c r="C62" s="101">
        <v>44230.7422337963</v>
      </c>
      <c r="D62" s="123" t="s">
        <v>2190</v>
      </c>
      <c r="E62" s="99">
        <v>774</v>
      </c>
      <c r="F62" s="84" t="str">
        <f>VLOOKUP(E62,VIP!$A$2:$O11659,2,0)</f>
        <v>DRBR061</v>
      </c>
      <c r="G62" s="98" t="str">
        <f>VLOOKUP(E62,'LISTADO ATM'!$A$2:$B$895,2,0)</f>
        <v xml:space="preserve">ATM Oficina Montecristi </v>
      </c>
      <c r="H62" s="98" t="str">
        <f>VLOOKUP(E62,VIP!$A$2:$O16579,7,FALSE)</f>
        <v>Si</v>
      </c>
      <c r="I62" s="98" t="str">
        <f>VLOOKUP(E62,VIP!$A$2:$O8544,8,FALSE)</f>
        <v>Si</v>
      </c>
      <c r="J62" s="98" t="str">
        <f>VLOOKUP(E62,VIP!$A$2:$O8494,8,FALSE)</f>
        <v>Si</v>
      </c>
      <c r="K62" s="98" t="str">
        <f>VLOOKUP(E62,VIP!$A$2:$O12068,6,0)</f>
        <v>NO</v>
      </c>
      <c r="L62" s="104" t="s">
        <v>2463</v>
      </c>
      <c r="M62" s="103" t="s">
        <v>2473</v>
      </c>
      <c r="N62" s="102" t="s">
        <v>2481</v>
      </c>
      <c r="O62" s="123" t="s">
        <v>2500</v>
      </c>
      <c r="P62" s="123"/>
      <c r="Q62" s="103" t="s">
        <v>2463</v>
      </c>
    </row>
    <row r="63" spans="1:17" ht="18" x14ac:dyDescent="0.25">
      <c r="A63" s="123" t="str">
        <f>VLOOKUP(E63,'LISTADO ATM'!$A$2:$C$896,3,0)</f>
        <v>NORTE</v>
      </c>
      <c r="B63" s="109" t="s">
        <v>2550</v>
      </c>
      <c r="C63" s="101">
        <v>44230.754189814812</v>
      </c>
      <c r="D63" s="123" t="s">
        <v>2189</v>
      </c>
      <c r="E63" s="99">
        <v>88</v>
      </c>
      <c r="F63" s="84" t="str">
        <f>VLOOKUP(E63,VIP!$A$2:$O11658,2,0)</f>
        <v>DRBR088</v>
      </c>
      <c r="G63" s="98" t="str">
        <f>VLOOKUP(E63,'LISTADO ATM'!$A$2:$B$895,2,0)</f>
        <v xml:space="preserve">ATM S/M La Fuente (Santiago) </v>
      </c>
      <c r="H63" s="98" t="str">
        <f>VLOOKUP(E63,VIP!$A$2:$O16578,7,FALSE)</f>
        <v>Si</v>
      </c>
      <c r="I63" s="98" t="str">
        <f>VLOOKUP(E63,VIP!$A$2:$O8543,8,FALSE)</f>
        <v>Si</v>
      </c>
      <c r="J63" s="98" t="str">
        <f>VLOOKUP(E63,VIP!$A$2:$O8493,8,FALSE)</f>
        <v>Si</v>
      </c>
      <c r="K63" s="98" t="str">
        <f>VLOOKUP(E63,VIP!$A$2:$O12067,6,0)</f>
        <v>NO</v>
      </c>
      <c r="L63" s="104" t="s">
        <v>2463</v>
      </c>
      <c r="M63" s="103" t="s">
        <v>2473</v>
      </c>
      <c r="N63" s="102" t="s">
        <v>2481</v>
      </c>
      <c r="O63" s="123" t="s">
        <v>2483</v>
      </c>
      <c r="P63" s="123"/>
      <c r="Q63" s="103" t="s">
        <v>2463</v>
      </c>
    </row>
    <row r="64" spans="1:17" ht="18" x14ac:dyDescent="0.25">
      <c r="A64" s="123" t="str">
        <f>VLOOKUP(E64,'LISTADO ATM'!$A$2:$C$896,3,0)</f>
        <v>DISTRITO NACIONAL</v>
      </c>
      <c r="B64" s="109" t="s">
        <v>2549</v>
      </c>
      <c r="C64" s="101">
        <v>44230.768321759257</v>
      </c>
      <c r="D64" s="123" t="s">
        <v>2189</v>
      </c>
      <c r="E64" s="99">
        <v>719</v>
      </c>
      <c r="F64" s="84" t="str">
        <f>VLOOKUP(E64,VIP!$A$2:$O11657,2,0)</f>
        <v>DRBR419</v>
      </c>
      <c r="G64" s="98" t="str">
        <f>VLOOKUP(E64,'LISTADO ATM'!$A$2:$B$895,2,0)</f>
        <v xml:space="preserve">ATM Ayuntamiento Municipal San Luís </v>
      </c>
      <c r="H64" s="98" t="str">
        <f>VLOOKUP(E64,VIP!$A$2:$O16577,7,FALSE)</f>
        <v>Si</v>
      </c>
      <c r="I64" s="98" t="str">
        <f>VLOOKUP(E64,VIP!$A$2:$O8542,8,FALSE)</f>
        <v>Si</v>
      </c>
      <c r="J64" s="98" t="str">
        <f>VLOOKUP(E64,VIP!$A$2:$O8492,8,FALSE)</f>
        <v>Si</v>
      </c>
      <c r="K64" s="98" t="str">
        <f>VLOOKUP(E64,VIP!$A$2:$O12066,6,0)</f>
        <v>NO</v>
      </c>
      <c r="L64" s="104" t="s">
        <v>2254</v>
      </c>
      <c r="M64" s="103" t="s">
        <v>2473</v>
      </c>
      <c r="N64" s="102" t="s">
        <v>2481</v>
      </c>
      <c r="O64" s="123" t="s">
        <v>2483</v>
      </c>
      <c r="P64" s="123"/>
      <c r="Q64" s="103" t="s">
        <v>2254</v>
      </c>
    </row>
    <row r="65" spans="1:17" ht="18" x14ac:dyDescent="0.25">
      <c r="A65" s="123" t="str">
        <f>VLOOKUP(E65,'LISTADO ATM'!$A$2:$C$896,3,0)</f>
        <v>DISTRITO NACIONAL</v>
      </c>
      <c r="B65" s="109" t="s">
        <v>2548</v>
      </c>
      <c r="C65" s="101">
        <v>44230.77034722222</v>
      </c>
      <c r="D65" s="123" t="s">
        <v>2189</v>
      </c>
      <c r="E65" s="99">
        <v>686</v>
      </c>
      <c r="F65" s="84" t="str">
        <f>VLOOKUP(E65,VIP!$A$2:$O11656,2,0)</f>
        <v>DRBR686</v>
      </c>
      <c r="G65" s="98" t="str">
        <f>VLOOKUP(E65,'LISTADO ATM'!$A$2:$B$895,2,0)</f>
        <v>ATM Autoservicio Oficina Máximo Gómez</v>
      </c>
      <c r="H65" s="98" t="str">
        <f>VLOOKUP(E65,VIP!$A$2:$O16576,7,FALSE)</f>
        <v>Si</v>
      </c>
      <c r="I65" s="98" t="str">
        <f>VLOOKUP(E65,VIP!$A$2:$O8541,8,FALSE)</f>
        <v>Si</v>
      </c>
      <c r="J65" s="98" t="str">
        <f>VLOOKUP(E65,VIP!$A$2:$O8491,8,FALSE)</f>
        <v>Si</v>
      </c>
      <c r="K65" s="98" t="str">
        <f>VLOOKUP(E65,VIP!$A$2:$O12065,6,0)</f>
        <v>NO</v>
      </c>
      <c r="L65" s="104" t="s">
        <v>2228</v>
      </c>
      <c r="M65" s="103" t="s">
        <v>2473</v>
      </c>
      <c r="N65" s="102" t="s">
        <v>2481</v>
      </c>
      <c r="O65" s="123" t="s">
        <v>2483</v>
      </c>
      <c r="P65" s="123"/>
      <c r="Q65" s="103" t="s">
        <v>2228</v>
      </c>
    </row>
    <row r="66" spans="1:17" ht="18" x14ac:dyDescent="0.25">
      <c r="A66" s="123" t="str">
        <f>VLOOKUP(E66,'LISTADO ATM'!$A$2:$C$896,3,0)</f>
        <v>NORTE</v>
      </c>
      <c r="B66" s="109" t="s">
        <v>2547</v>
      </c>
      <c r="C66" s="101">
        <v>44230.771192129629</v>
      </c>
      <c r="D66" s="123" t="s">
        <v>2498</v>
      </c>
      <c r="E66" s="99">
        <v>431</v>
      </c>
      <c r="F66" s="84" t="str">
        <f>VLOOKUP(E66,VIP!$A$2:$O11655,2,0)</f>
        <v>DRBR583</v>
      </c>
      <c r="G66" s="98" t="str">
        <f>VLOOKUP(E66,'LISTADO ATM'!$A$2:$B$895,2,0)</f>
        <v xml:space="preserve">ATM Autoservicio Sol (Santiago) </v>
      </c>
      <c r="H66" s="98" t="str">
        <f>VLOOKUP(E66,VIP!$A$2:$O16575,7,FALSE)</f>
        <v>Si</v>
      </c>
      <c r="I66" s="98" t="str">
        <f>VLOOKUP(E66,VIP!$A$2:$O8540,8,FALSE)</f>
        <v>Si</v>
      </c>
      <c r="J66" s="98" t="str">
        <f>VLOOKUP(E66,VIP!$A$2:$O8490,8,FALSE)</f>
        <v>Si</v>
      </c>
      <c r="K66" s="98" t="str">
        <f>VLOOKUP(E66,VIP!$A$2:$O12064,6,0)</f>
        <v>SI</v>
      </c>
      <c r="L66" s="104" t="s">
        <v>2527</v>
      </c>
      <c r="M66" s="103" t="s">
        <v>2473</v>
      </c>
      <c r="N66" s="102" t="s">
        <v>2481</v>
      </c>
      <c r="O66" s="123" t="s">
        <v>2499</v>
      </c>
      <c r="P66" s="123"/>
      <c r="Q66" s="103" t="s">
        <v>2527</v>
      </c>
    </row>
    <row r="67" spans="1:17" ht="18" x14ac:dyDescent="0.25">
      <c r="A67" s="123" t="str">
        <f>VLOOKUP(E67,'LISTADO ATM'!$A$2:$C$896,3,0)</f>
        <v>ESTE</v>
      </c>
      <c r="B67" s="109" t="s">
        <v>2546</v>
      </c>
      <c r="C67" s="101">
        <v>44230.781574074077</v>
      </c>
      <c r="D67" s="123" t="s">
        <v>2189</v>
      </c>
      <c r="E67" s="99">
        <v>345</v>
      </c>
      <c r="F67" s="84" t="e">
        <f>VLOOKUP(E67,VIP!$A$2:$O11654,2,0)</f>
        <v>#N/A</v>
      </c>
      <c r="G67" s="98" t="str">
        <f>VLOOKUP(E67,'LISTADO ATM'!$A$2:$B$895,2,0)</f>
        <v>ATM Oficina Yamasá  II</v>
      </c>
      <c r="H67" s="98" t="e">
        <f>VLOOKUP(E67,VIP!$A$2:$O16574,7,FALSE)</f>
        <v>#N/A</v>
      </c>
      <c r="I67" s="98" t="e">
        <f>VLOOKUP(E67,VIP!$A$2:$O8539,8,FALSE)</f>
        <v>#N/A</v>
      </c>
      <c r="J67" s="98" t="e">
        <f>VLOOKUP(E67,VIP!$A$2:$O8489,8,FALSE)</f>
        <v>#N/A</v>
      </c>
      <c r="K67" s="98" t="e">
        <f>VLOOKUP(E67,VIP!$A$2:$O12063,6,0)</f>
        <v>#N/A</v>
      </c>
      <c r="L67" s="104" t="s">
        <v>2463</v>
      </c>
      <c r="M67" s="103" t="s">
        <v>2473</v>
      </c>
      <c r="N67" s="102" t="s">
        <v>2481</v>
      </c>
      <c r="O67" s="123" t="s">
        <v>2483</v>
      </c>
      <c r="P67" s="123"/>
      <c r="Q67" s="103" t="s">
        <v>2463</v>
      </c>
    </row>
    <row r="68" spans="1:17" ht="18" x14ac:dyDescent="0.25">
      <c r="A68" s="123" t="str">
        <f>VLOOKUP(E68,'LISTADO ATM'!$A$2:$C$896,3,0)</f>
        <v>DISTRITO NACIONAL</v>
      </c>
      <c r="B68" s="109" t="s">
        <v>2545</v>
      </c>
      <c r="C68" s="101">
        <v>44230.786678240744</v>
      </c>
      <c r="D68" s="123" t="s">
        <v>2189</v>
      </c>
      <c r="E68" s="99">
        <v>321</v>
      </c>
      <c r="F68" s="84" t="str">
        <f>VLOOKUP(E68,VIP!$A$2:$O11653,2,0)</f>
        <v>DRBR321</v>
      </c>
      <c r="G68" s="98" t="str">
        <f>VLOOKUP(E68,'LISTADO ATM'!$A$2:$B$895,2,0)</f>
        <v xml:space="preserve">ATM Oficina Jiménez Moya I </v>
      </c>
      <c r="H68" s="98" t="str">
        <f>VLOOKUP(E68,VIP!$A$2:$O16573,7,FALSE)</f>
        <v>Si</v>
      </c>
      <c r="I68" s="98" t="str">
        <f>VLOOKUP(E68,VIP!$A$2:$O8538,8,FALSE)</f>
        <v>Si</v>
      </c>
      <c r="J68" s="98" t="str">
        <f>VLOOKUP(E68,VIP!$A$2:$O8488,8,FALSE)</f>
        <v>Si</v>
      </c>
      <c r="K68" s="98" t="str">
        <f>VLOOKUP(E68,VIP!$A$2:$O12062,6,0)</f>
        <v>NO</v>
      </c>
      <c r="L68" s="104" t="s">
        <v>2228</v>
      </c>
      <c r="M68" s="103" t="s">
        <v>2473</v>
      </c>
      <c r="N68" s="102" t="s">
        <v>2481</v>
      </c>
      <c r="O68" s="123" t="s">
        <v>2483</v>
      </c>
      <c r="P68" s="123"/>
      <c r="Q68" s="103" t="s">
        <v>2228</v>
      </c>
    </row>
    <row r="69" spans="1:17" ht="18" x14ac:dyDescent="0.25">
      <c r="A69" s="123" t="str">
        <f>VLOOKUP(E69,'LISTADO ATM'!$A$2:$C$896,3,0)</f>
        <v>DISTRITO NACIONAL</v>
      </c>
      <c r="B69" s="109" t="s">
        <v>2544</v>
      </c>
      <c r="C69" s="101">
        <v>44230.794918981483</v>
      </c>
      <c r="D69" s="123" t="s">
        <v>2189</v>
      </c>
      <c r="E69" s="99">
        <v>57</v>
      </c>
      <c r="F69" s="84" t="str">
        <f>VLOOKUP(E69,VIP!$A$2:$O11652,2,0)</f>
        <v>DRBR057</v>
      </c>
      <c r="G69" s="98" t="str">
        <f>VLOOKUP(E69,'LISTADO ATM'!$A$2:$B$895,2,0)</f>
        <v xml:space="preserve">ATM Oficina Malecon Center </v>
      </c>
      <c r="H69" s="98" t="str">
        <f>VLOOKUP(E69,VIP!$A$2:$O16572,7,FALSE)</f>
        <v>Si</v>
      </c>
      <c r="I69" s="98" t="str">
        <f>VLOOKUP(E69,VIP!$A$2:$O8537,8,FALSE)</f>
        <v>Si</v>
      </c>
      <c r="J69" s="98" t="str">
        <f>VLOOKUP(E69,VIP!$A$2:$O8487,8,FALSE)</f>
        <v>Si</v>
      </c>
      <c r="K69" s="98" t="str">
        <f>VLOOKUP(E69,VIP!$A$2:$O12061,6,0)</f>
        <v>NO</v>
      </c>
      <c r="L69" s="104" t="s">
        <v>2228</v>
      </c>
      <c r="M69" s="103" t="s">
        <v>2473</v>
      </c>
      <c r="N69" s="102" t="s">
        <v>2481</v>
      </c>
      <c r="O69" s="123" t="s">
        <v>2483</v>
      </c>
      <c r="P69" s="123"/>
      <c r="Q69" s="103" t="s">
        <v>2228</v>
      </c>
    </row>
    <row r="70" spans="1:17" ht="18" x14ac:dyDescent="0.25">
      <c r="A70" s="123" t="str">
        <f>VLOOKUP(E70,'LISTADO ATM'!$A$2:$C$896,3,0)</f>
        <v>NORTE</v>
      </c>
      <c r="B70" s="109" t="s">
        <v>2543</v>
      </c>
      <c r="C70" s="101">
        <v>44230.795219907406</v>
      </c>
      <c r="D70" s="123" t="s">
        <v>2190</v>
      </c>
      <c r="E70" s="99">
        <v>373</v>
      </c>
      <c r="F70" s="84" t="str">
        <f>VLOOKUP(E70,VIP!$A$2:$O11651,2,0)</f>
        <v>DRBR373</v>
      </c>
      <c r="G70" s="98" t="str">
        <f>VLOOKUP(E70,'LISTADO ATM'!$A$2:$B$895,2,0)</f>
        <v>S/M Tangui Nagua</v>
      </c>
      <c r="H70" s="98" t="str">
        <f>VLOOKUP(E70,VIP!$A$2:$O16571,7,FALSE)</f>
        <v>N/A</v>
      </c>
      <c r="I70" s="98" t="str">
        <f>VLOOKUP(E70,VIP!$A$2:$O8536,8,FALSE)</f>
        <v>N/A</v>
      </c>
      <c r="J70" s="98" t="str">
        <f>VLOOKUP(E70,VIP!$A$2:$O8486,8,FALSE)</f>
        <v>N/A</v>
      </c>
      <c r="K70" s="98" t="str">
        <f>VLOOKUP(E70,VIP!$A$2:$O12060,6,0)</f>
        <v>N/A</v>
      </c>
      <c r="L70" s="104" t="s">
        <v>2228</v>
      </c>
      <c r="M70" s="103" t="s">
        <v>2473</v>
      </c>
      <c r="N70" s="102" t="s">
        <v>2481</v>
      </c>
      <c r="O70" s="123" t="s">
        <v>2513</v>
      </c>
      <c r="P70" s="123"/>
      <c r="Q70" s="103" t="s">
        <v>2228</v>
      </c>
    </row>
    <row r="71" spans="1:17" ht="18" x14ac:dyDescent="0.25">
      <c r="A71" s="123" t="str">
        <f>VLOOKUP(E71,'LISTADO ATM'!$A$2:$C$896,3,0)</f>
        <v>NORTE</v>
      </c>
      <c r="B71" s="109" t="s">
        <v>2542</v>
      </c>
      <c r="C71" s="101">
        <v>44230.807500000003</v>
      </c>
      <c r="D71" s="123" t="s">
        <v>2190</v>
      </c>
      <c r="E71" s="99">
        <v>253</v>
      </c>
      <c r="F71" s="84" t="str">
        <f>VLOOKUP(E71,VIP!$A$2:$O11650,2,0)</f>
        <v>DRBR253</v>
      </c>
      <c r="G71" s="98" t="str">
        <f>VLOOKUP(E71,'LISTADO ATM'!$A$2:$B$895,2,0)</f>
        <v xml:space="preserve">ATM Centro Cuesta Nacional (Santiago) </v>
      </c>
      <c r="H71" s="98" t="str">
        <f>VLOOKUP(E71,VIP!$A$2:$O16570,7,FALSE)</f>
        <v>Si</v>
      </c>
      <c r="I71" s="98" t="str">
        <f>VLOOKUP(E71,VIP!$A$2:$O8535,8,FALSE)</f>
        <v>Si</v>
      </c>
      <c r="J71" s="98" t="str">
        <f>VLOOKUP(E71,VIP!$A$2:$O8485,8,FALSE)</f>
        <v>Si</v>
      </c>
      <c r="K71" s="98" t="str">
        <f>VLOOKUP(E71,VIP!$A$2:$O12059,6,0)</f>
        <v>NO</v>
      </c>
      <c r="L71" s="104" t="s">
        <v>2228</v>
      </c>
      <c r="M71" s="103" t="s">
        <v>2473</v>
      </c>
      <c r="N71" s="102" t="s">
        <v>2481</v>
      </c>
      <c r="O71" s="123" t="s">
        <v>2513</v>
      </c>
      <c r="P71" s="123"/>
      <c r="Q71" s="103" t="s">
        <v>2228</v>
      </c>
    </row>
    <row r="72" spans="1:17" ht="18" x14ac:dyDescent="0.25">
      <c r="A72" s="123" t="str">
        <f>VLOOKUP(E72,'LISTADO ATM'!$A$2:$C$896,3,0)</f>
        <v>DISTRITO NACIONAL</v>
      </c>
      <c r="B72" s="109" t="s">
        <v>2541</v>
      </c>
      <c r="C72" s="101">
        <v>44230.808437500003</v>
      </c>
      <c r="D72" s="123" t="s">
        <v>2189</v>
      </c>
      <c r="E72" s="99">
        <v>816</v>
      </c>
      <c r="F72" s="84" t="str">
        <f>VLOOKUP(E72,VIP!$A$2:$O11649,2,0)</f>
        <v>DRBR816</v>
      </c>
      <c r="G72" s="98" t="str">
        <f>VLOOKUP(E72,'LISTADO ATM'!$A$2:$B$895,2,0)</f>
        <v xml:space="preserve">ATM Oficina Pedro Brand </v>
      </c>
      <c r="H72" s="98" t="str">
        <f>VLOOKUP(E72,VIP!$A$2:$O16569,7,FALSE)</f>
        <v>Si</v>
      </c>
      <c r="I72" s="98" t="str">
        <f>VLOOKUP(E72,VIP!$A$2:$O8534,8,FALSE)</f>
        <v>Si</v>
      </c>
      <c r="J72" s="98" t="str">
        <f>VLOOKUP(E72,VIP!$A$2:$O8484,8,FALSE)</f>
        <v>Si</v>
      </c>
      <c r="K72" s="98" t="str">
        <f>VLOOKUP(E72,VIP!$A$2:$O12058,6,0)</f>
        <v>NO</v>
      </c>
      <c r="L72" s="104" t="s">
        <v>2228</v>
      </c>
      <c r="M72" s="103" t="s">
        <v>2473</v>
      </c>
      <c r="N72" s="102" t="s">
        <v>2481</v>
      </c>
      <c r="O72" s="123" t="s">
        <v>2483</v>
      </c>
      <c r="P72" s="123"/>
      <c r="Q72" s="103" t="s">
        <v>2228</v>
      </c>
    </row>
    <row r="73" spans="1:17" ht="18" x14ac:dyDescent="0.25">
      <c r="A73" s="123" t="str">
        <f>VLOOKUP(E73,'LISTADO ATM'!$A$2:$C$896,3,0)</f>
        <v>DISTRITO NACIONAL</v>
      </c>
      <c r="B73" s="109" t="s">
        <v>2540</v>
      </c>
      <c r="C73" s="101">
        <v>44230.810324074075</v>
      </c>
      <c r="D73" s="123" t="s">
        <v>2189</v>
      </c>
      <c r="E73" s="99">
        <v>115</v>
      </c>
      <c r="F73" s="84" t="str">
        <f>VLOOKUP(E73,VIP!$A$2:$O11648,2,0)</f>
        <v>DRBR115</v>
      </c>
      <c r="G73" s="98" t="str">
        <f>VLOOKUP(E73,'LISTADO ATM'!$A$2:$B$895,2,0)</f>
        <v xml:space="preserve">ATM Oficina Megacentro I </v>
      </c>
      <c r="H73" s="98" t="str">
        <f>VLOOKUP(E73,VIP!$A$2:$O16568,7,FALSE)</f>
        <v>Si</v>
      </c>
      <c r="I73" s="98" t="str">
        <f>VLOOKUP(E73,VIP!$A$2:$O8533,8,FALSE)</f>
        <v>Si</v>
      </c>
      <c r="J73" s="98" t="str">
        <f>VLOOKUP(E73,VIP!$A$2:$O8483,8,FALSE)</f>
        <v>Si</v>
      </c>
      <c r="K73" s="98" t="str">
        <f>VLOOKUP(E73,VIP!$A$2:$O12057,6,0)</f>
        <v>SI</v>
      </c>
      <c r="L73" s="104" t="s">
        <v>2228</v>
      </c>
      <c r="M73" s="103" t="s">
        <v>2473</v>
      </c>
      <c r="N73" s="102" t="s">
        <v>2481</v>
      </c>
      <c r="O73" s="123" t="s">
        <v>2483</v>
      </c>
      <c r="P73" s="123"/>
      <c r="Q73" s="103" t="s">
        <v>2228</v>
      </c>
    </row>
    <row r="74" spans="1:17" ht="18" x14ac:dyDescent="0.25">
      <c r="A74" s="123" t="str">
        <f>VLOOKUP(E74,'LISTADO ATM'!$A$2:$C$896,3,0)</f>
        <v>DISTRITO NACIONAL</v>
      </c>
      <c r="B74" s="109" t="s">
        <v>2539</v>
      </c>
      <c r="C74" s="101">
        <v>44230.81108796296</v>
      </c>
      <c r="D74" s="123" t="s">
        <v>2189</v>
      </c>
      <c r="E74" s="99">
        <v>244</v>
      </c>
      <c r="F74" s="84" t="str">
        <f>VLOOKUP(E74,VIP!$A$2:$O11647,2,0)</f>
        <v>DRBR244</v>
      </c>
      <c r="G74" s="98" t="str">
        <f>VLOOKUP(E74,'LISTADO ATM'!$A$2:$B$895,2,0)</f>
        <v xml:space="preserve">ATM Ministerio de Hacienda (antiguo Finanzas) </v>
      </c>
      <c r="H74" s="98" t="str">
        <f>VLOOKUP(E74,VIP!$A$2:$O16567,7,FALSE)</f>
        <v>Si</v>
      </c>
      <c r="I74" s="98" t="str">
        <f>VLOOKUP(E74,VIP!$A$2:$O8532,8,FALSE)</f>
        <v>Si</v>
      </c>
      <c r="J74" s="98" t="str">
        <f>VLOOKUP(E74,VIP!$A$2:$O8482,8,FALSE)</f>
        <v>Si</v>
      </c>
      <c r="K74" s="98" t="str">
        <f>VLOOKUP(E74,VIP!$A$2:$O12056,6,0)</f>
        <v>NO</v>
      </c>
      <c r="L74" s="104" t="s">
        <v>2228</v>
      </c>
      <c r="M74" s="103" t="s">
        <v>2473</v>
      </c>
      <c r="N74" s="102" t="s">
        <v>2481</v>
      </c>
      <c r="O74" s="123" t="s">
        <v>2483</v>
      </c>
      <c r="P74" s="123"/>
      <c r="Q74" s="103" t="s">
        <v>2228</v>
      </c>
    </row>
    <row r="75" spans="1:17" ht="18" x14ac:dyDescent="0.25">
      <c r="A75" s="123" t="str">
        <f>VLOOKUP(E75,'LISTADO ATM'!$A$2:$C$896,3,0)</f>
        <v>DISTRITO NACIONAL</v>
      </c>
      <c r="B75" s="109" t="s">
        <v>2538</v>
      </c>
      <c r="C75" s="101">
        <v>44230.823136574072</v>
      </c>
      <c r="D75" s="123" t="s">
        <v>2189</v>
      </c>
      <c r="E75" s="99">
        <v>701</v>
      </c>
      <c r="F75" s="84" t="str">
        <f>VLOOKUP(E75,VIP!$A$2:$O11646,2,0)</f>
        <v>DRBR701</v>
      </c>
      <c r="G75" s="98" t="str">
        <f>VLOOKUP(E75,'LISTADO ATM'!$A$2:$B$895,2,0)</f>
        <v>ATM Autoservicio Los Alcarrizos</v>
      </c>
      <c r="H75" s="98" t="str">
        <f>VLOOKUP(E75,VIP!$A$2:$O16566,7,FALSE)</f>
        <v>Si</v>
      </c>
      <c r="I75" s="98" t="str">
        <f>VLOOKUP(E75,VIP!$A$2:$O8531,8,FALSE)</f>
        <v>Si</v>
      </c>
      <c r="J75" s="98" t="str">
        <f>VLOOKUP(E75,VIP!$A$2:$O8481,8,FALSE)</f>
        <v>Si</v>
      </c>
      <c r="K75" s="98" t="str">
        <f>VLOOKUP(E75,VIP!$A$2:$O12055,6,0)</f>
        <v>NO</v>
      </c>
      <c r="L75" s="104" t="s">
        <v>2463</v>
      </c>
      <c r="M75" s="103" t="s">
        <v>2473</v>
      </c>
      <c r="N75" s="102" t="s">
        <v>2481</v>
      </c>
      <c r="O75" s="123" t="s">
        <v>2483</v>
      </c>
      <c r="P75" s="123"/>
      <c r="Q75" s="103" t="s">
        <v>2463</v>
      </c>
    </row>
    <row r="76" spans="1:17" ht="18" x14ac:dyDescent="0.25">
      <c r="A76" s="123" t="str">
        <f>VLOOKUP(E76,'LISTADO ATM'!$A$2:$C$896,3,0)</f>
        <v>NORTE</v>
      </c>
      <c r="B76" s="109" t="s">
        <v>2580</v>
      </c>
      <c r="C76" s="101">
        <v>44230.88689814815</v>
      </c>
      <c r="D76" s="123" t="s">
        <v>2498</v>
      </c>
      <c r="E76" s="99">
        <v>990</v>
      </c>
      <c r="F76" s="84" t="str">
        <f>VLOOKUP(E76,VIP!$A$2:$O11657,2,0)</f>
        <v>DRBR742</v>
      </c>
      <c r="G76" s="98" t="str">
        <f>VLOOKUP(E76,'LISTADO ATM'!$A$2:$B$895,2,0)</f>
        <v xml:space="preserve">ATM Autoservicio Bonao II </v>
      </c>
      <c r="H76" s="98" t="str">
        <f>VLOOKUP(E76,VIP!$A$2:$O16577,7,FALSE)</f>
        <v>Si</v>
      </c>
      <c r="I76" s="98" t="str">
        <f>VLOOKUP(E76,VIP!$A$2:$O8542,8,FALSE)</f>
        <v>Si</v>
      </c>
      <c r="J76" s="98" t="str">
        <f>VLOOKUP(E76,VIP!$A$2:$O8492,8,FALSE)</f>
        <v>Si</v>
      </c>
      <c r="K76" s="98" t="str">
        <f>VLOOKUP(E76,VIP!$A$2:$O12066,6,0)</f>
        <v>NO</v>
      </c>
      <c r="L76" s="104" t="s">
        <v>2527</v>
      </c>
      <c r="M76" s="103" t="s">
        <v>2473</v>
      </c>
      <c r="N76" s="102" t="s">
        <v>2481</v>
      </c>
      <c r="O76" s="123" t="s">
        <v>2499</v>
      </c>
      <c r="P76" s="123"/>
      <c r="Q76" s="103" t="s">
        <v>2527</v>
      </c>
    </row>
    <row r="77" spans="1:17" ht="18" x14ac:dyDescent="0.25">
      <c r="A77" s="123" t="str">
        <f>VLOOKUP(E77,'LISTADO ATM'!$A$2:$C$896,3,0)</f>
        <v>DISTRITO NACIONAL</v>
      </c>
      <c r="B77" s="109" t="s">
        <v>2579</v>
      </c>
      <c r="C77" s="101">
        <v>44230.890231481484</v>
      </c>
      <c r="D77" s="123" t="s">
        <v>2189</v>
      </c>
      <c r="E77" s="99">
        <v>415</v>
      </c>
      <c r="F77" s="84" t="str">
        <f>VLOOKUP(E77,VIP!$A$2:$O11656,2,0)</f>
        <v>DRBR415</v>
      </c>
      <c r="G77" s="98" t="str">
        <f>VLOOKUP(E77,'LISTADO ATM'!$A$2:$B$895,2,0)</f>
        <v xml:space="preserve">ATM Autobanco San Martín I </v>
      </c>
      <c r="H77" s="98" t="str">
        <f>VLOOKUP(E77,VIP!$A$2:$O16576,7,FALSE)</f>
        <v>Si</v>
      </c>
      <c r="I77" s="98" t="str">
        <f>VLOOKUP(E77,VIP!$A$2:$O8541,8,FALSE)</f>
        <v>Si</v>
      </c>
      <c r="J77" s="98" t="str">
        <f>VLOOKUP(E77,VIP!$A$2:$O8491,8,FALSE)</f>
        <v>Si</v>
      </c>
      <c r="K77" s="98" t="str">
        <f>VLOOKUP(E77,VIP!$A$2:$O12065,6,0)</f>
        <v>NO</v>
      </c>
      <c r="L77" s="104" t="s">
        <v>2228</v>
      </c>
      <c r="M77" s="103" t="s">
        <v>2473</v>
      </c>
      <c r="N77" s="102" t="s">
        <v>2481</v>
      </c>
      <c r="O77" s="123" t="s">
        <v>2483</v>
      </c>
      <c r="P77" s="123"/>
      <c r="Q77" s="103" t="s">
        <v>2228</v>
      </c>
    </row>
    <row r="78" spans="1:17" ht="18" x14ac:dyDescent="0.25">
      <c r="A78" s="123" t="str">
        <f>VLOOKUP(E78,'LISTADO ATM'!$A$2:$C$896,3,0)</f>
        <v>SUR</v>
      </c>
      <c r="B78" s="109" t="s">
        <v>2578</v>
      </c>
      <c r="C78" s="101">
        <v>44230.89702546296</v>
      </c>
      <c r="D78" s="123" t="s">
        <v>2189</v>
      </c>
      <c r="E78" s="99">
        <v>885</v>
      </c>
      <c r="F78" s="84" t="str">
        <f>VLOOKUP(E78,VIP!$A$2:$O11655,2,0)</f>
        <v>DRBR885</v>
      </c>
      <c r="G78" s="98" t="str">
        <f>VLOOKUP(E78,'LISTADO ATM'!$A$2:$B$895,2,0)</f>
        <v xml:space="preserve">ATM UNP Rancho Arriba </v>
      </c>
      <c r="H78" s="98" t="str">
        <f>VLOOKUP(E78,VIP!$A$2:$O16575,7,FALSE)</f>
        <v>Si</v>
      </c>
      <c r="I78" s="98" t="str">
        <f>VLOOKUP(E78,VIP!$A$2:$O8540,8,FALSE)</f>
        <v>Si</v>
      </c>
      <c r="J78" s="98" t="str">
        <f>VLOOKUP(E78,VIP!$A$2:$O8490,8,FALSE)</f>
        <v>Si</v>
      </c>
      <c r="K78" s="98" t="str">
        <f>VLOOKUP(E78,VIP!$A$2:$O12064,6,0)</f>
        <v>NO</v>
      </c>
      <c r="L78" s="104" t="s">
        <v>2254</v>
      </c>
      <c r="M78" s="103" t="s">
        <v>2473</v>
      </c>
      <c r="N78" s="102" t="s">
        <v>2481</v>
      </c>
      <c r="O78" s="123" t="s">
        <v>2483</v>
      </c>
      <c r="P78" s="123"/>
      <c r="Q78" s="103" t="s">
        <v>2254</v>
      </c>
    </row>
    <row r="79" spans="1:17" ht="18" x14ac:dyDescent="0.25">
      <c r="A79" s="123" t="str">
        <f>VLOOKUP(E79,'LISTADO ATM'!$A$2:$C$896,3,0)</f>
        <v>NORTE</v>
      </c>
      <c r="B79" s="109" t="s">
        <v>2577</v>
      </c>
      <c r="C79" s="101">
        <v>44230.899965277778</v>
      </c>
      <c r="D79" s="123" t="s">
        <v>2190</v>
      </c>
      <c r="E79" s="99">
        <v>809</v>
      </c>
      <c r="F79" s="84" t="str">
        <f>VLOOKUP(E79,VIP!$A$2:$O11654,2,0)</f>
        <v>DRBR809</v>
      </c>
      <c r="G79" s="98" t="str">
        <f>VLOOKUP(E79,'LISTADO ATM'!$A$2:$B$895,2,0)</f>
        <v>ATM Yoma (Cotuí)</v>
      </c>
      <c r="H79" s="98" t="str">
        <f>VLOOKUP(E79,VIP!$A$2:$O16574,7,FALSE)</f>
        <v>Si</v>
      </c>
      <c r="I79" s="98" t="str">
        <f>VLOOKUP(E79,VIP!$A$2:$O8539,8,FALSE)</f>
        <v>Si</v>
      </c>
      <c r="J79" s="98" t="str">
        <f>VLOOKUP(E79,VIP!$A$2:$O8489,8,FALSE)</f>
        <v>Si</v>
      </c>
      <c r="K79" s="98" t="str">
        <f>VLOOKUP(E79,VIP!$A$2:$O12063,6,0)</f>
        <v>NO</v>
      </c>
      <c r="L79" s="104" t="s">
        <v>2463</v>
      </c>
      <c r="M79" s="103" t="s">
        <v>2473</v>
      </c>
      <c r="N79" s="102" t="s">
        <v>2481</v>
      </c>
      <c r="O79" s="123" t="s">
        <v>2500</v>
      </c>
      <c r="P79" s="123"/>
      <c r="Q79" s="103" t="s">
        <v>2463</v>
      </c>
    </row>
    <row r="80" spans="1:17" ht="18" x14ac:dyDescent="0.25">
      <c r="A80" s="123" t="str">
        <f>VLOOKUP(E80,'LISTADO ATM'!$A$2:$C$896,3,0)</f>
        <v>DISTRITO NACIONAL</v>
      </c>
      <c r="B80" s="109" t="s">
        <v>2576</v>
      </c>
      <c r="C80" s="101">
        <v>44230.901134259257</v>
      </c>
      <c r="D80" s="123" t="s">
        <v>2189</v>
      </c>
      <c r="E80" s="99">
        <v>946</v>
      </c>
      <c r="F80" s="84" t="str">
        <f>VLOOKUP(E80,VIP!$A$2:$O11653,2,0)</f>
        <v>DRBR24R</v>
      </c>
      <c r="G80" s="98" t="str">
        <f>VLOOKUP(E80,'LISTADO ATM'!$A$2:$B$895,2,0)</f>
        <v xml:space="preserve">ATM Oficina Núñez de Cáceres I </v>
      </c>
      <c r="H80" s="98" t="str">
        <f>VLOOKUP(E80,VIP!$A$2:$O16573,7,FALSE)</f>
        <v>Si</v>
      </c>
      <c r="I80" s="98" t="str">
        <f>VLOOKUP(E80,VIP!$A$2:$O8538,8,FALSE)</f>
        <v>Si</v>
      </c>
      <c r="J80" s="98" t="str">
        <f>VLOOKUP(E80,VIP!$A$2:$O8488,8,FALSE)</f>
        <v>Si</v>
      </c>
      <c r="K80" s="98" t="str">
        <f>VLOOKUP(E80,VIP!$A$2:$O12062,6,0)</f>
        <v>NO</v>
      </c>
      <c r="L80" s="104" t="s">
        <v>2228</v>
      </c>
      <c r="M80" s="103" t="s">
        <v>2473</v>
      </c>
      <c r="N80" s="102" t="s">
        <v>2481</v>
      </c>
      <c r="O80" s="123" t="s">
        <v>2483</v>
      </c>
      <c r="P80" s="123"/>
      <c r="Q80" s="103" t="s">
        <v>2228</v>
      </c>
    </row>
    <row r="81" spans="1:17" ht="18" x14ac:dyDescent="0.25">
      <c r="A81" s="123" t="str">
        <f>VLOOKUP(E81,'LISTADO ATM'!$A$2:$C$896,3,0)</f>
        <v>NORTE</v>
      </c>
      <c r="B81" s="109" t="s">
        <v>2575</v>
      </c>
      <c r="C81" s="101">
        <v>44230.903032407405</v>
      </c>
      <c r="D81" s="123" t="s">
        <v>2190</v>
      </c>
      <c r="E81" s="99">
        <v>854</v>
      </c>
      <c r="F81" s="84" t="str">
        <f>VLOOKUP(E81,VIP!$A$2:$O11652,2,0)</f>
        <v>DRBR854</v>
      </c>
      <c r="G81" s="98" t="str">
        <f>VLOOKUP(E81,'LISTADO ATM'!$A$2:$B$895,2,0)</f>
        <v xml:space="preserve">ATM Centro Comercial Blanco Batista </v>
      </c>
      <c r="H81" s="98" t="str">
        <f>VLOOKUP(E81,VIP!$A$2:$O16572,7,FALSE)</f>
        <v>Si</v>
      </c>
      <c r="I81" s="98" t="str">
        <f>VLOOKUP(E81,VIP!$A$2:$O8537,8,FALSE)</f>
        <v>Si</v>
      </c>
      <c r="J81" s="98" t="str">
        <f>VLOOKUP(E81,VIP!$A$2:$O8487,8,FALSE)</f>
        <v>Si</v>
      </c>
      <c r="K81" s="98" t="str">
        <f>VLOOKUP(E81,VIP!$A$2:$O12061,6,0)</f>
        <v>NO</v>
      </c>
      <c r="L81" s="104" t="s">
        <v>2228</v>
      </c>
      <c r="M81" s="103" t="s">
        <v>2473</v>
      </c>
      <c r="N81" s="102" t="s">
        <v>2481</v>
      </c>
      <c r="O81" s="123" t="s">
        <v>2500</v>
      </c>
      <c r="P81" s="123"/>
      <c r="Q81" s="103" t="s">
        <v>2228</v>
      </c>
    </row>
    <row r="82" spans="1:17" ht="18" x14ac:dyDescent="0.25">
      <c r="A82" s="123" t="str">
        <f>VLOOKUP(E82,'LISTADO ATM'!$A$2:$C$896,3,0)</f>
        <v>SUR</v>
      </c>
      <c r="B82" s="109" t="s">
        <v>2574</v>
      </c>
      <c r="C82" s="101">
        <v>44230.904849537037</v>
      </c>
      <c r="D82" s="123" t="s">
        <v>2189</v>
      </c>
      <c r="E82" s="99">
        <v>781</v>
      </c>
      <c r="F82" s="84" t="str">
        <f>VLOOKUP(E82,VIP!$A$2:$O11651,2,0)</f>
        <v>DRBR186</v>
      </c>
      <c r="G82" s="98" t="str">
        <f>VLOOKUP(E82,'LISTADO ATM'!$A$2:$B$895,2,0)</f>
        <v xml:space="preserve">ATM Estación Isla Barahona </v>
      </c>
      <c r="H82" s="98" t="str">
        <f>VLOOKUP(E82,VIP!$A$2:$O16571,7,FALSE)</f>
        <v>Si</v>
      </c>
      <c r="I82" s="98" t="str">
        <f>VLOOKUP(E82,VIP!$A$2:$O8536,8,FALSE)</f>
        <v>Si</v>
      </c>
      <c r="J82" s="98" t="str">
        <f>VLOOKUP(E82,VIP!$A$2:$O8486,8,FALSE)</f>
        <v>Si</v>
      </c>
      <c r="K82" s="98" t="str">
        <f>VLOOKUP(E82,VIP!$A$2:$O12060,6,0)</f>
        <v>NO</v>
      </c>
      <c r="L82" s="104" t="s">
        <v>2228</v>
      </c>
      <c r="M82" s="103" t="s">
        <v>2473</v>
      </c>
      <c r="N82" s="102" t="s">
        <v>2481</v>
      </c>
      <c r="O82" s="123" t="s">
        <v>2483</v>
      </c>
      <c r="P82" s="123"/>
      <c r="Q82" s="103" t="s">
        <v>2228</v>
      </c>
    </row>
    <row r="83" spans="1:17" ht="18" x14ac:dyDescent="0.25">
      <c r="A83" s="123" t="str">
        <f>VLOOKUP(E83,'LISTADO ATM'!$A$2:$C$896,3,0)</f>
        <v>SUR</v>
      </c>
      <c r="B83" s="109" t="s">
        <v>2573</v>
      </c>
      <c r="C83" s="101">
        <v>44230.906099537038</v>
      </c>
      <c r="D83" s="123" t="s">
        <v>2189</v>
      </c>
      <c r="E83" s="99">
        <v>615</v>
      </c>
      <c r="F83" s="84" t="str">
        <f>VLOOKUP(E83,VIP!$A$2:$O11650,2,0)</f>
        <v>DRBR418</v>
      </c>
      <c r="G83" s="98" t="str">
        <f>VLOOKUP(E83,'LISTADO ATM'!$A$2:$B$895,2,0)</f>
        <v xml:space="preserve">ATM Estación Sunix Cabral (Barahona) </v>
      </c>
      <c r="H83" s="98" t="str">
        <f>VLOOKUP(E83,VIP!$A$2:$O16570,7,FALSE)</f>
        <v>Si</v>
      </c>
      <c r="I83" s="98" t="str">
        <f>VLOOKUP(E83,VIP!$A$2:$O8535,8,FALSE)</f>
        <v>Si</v>
      </c>
      <c r="J83" s="98" t="str">
        <f>VLOOKUP(E83,VIP!$A$2:$O8485,8,FALSE)</f>
        <v>Si</v>
      </c>
      <c r="K83" s="98" t="str">
        <f>VLOOKUP(E83,VIP!$A$2:$O12059,6,0)</f>
        <v>NO</v>
      </c>
      <c r="L83" s="104" t="s">
        <v>2228</v>
      </c>
      <c r="M83" s="103" t="s">
        <v>2473</v>
      </c>
      <c r="N83" s="102" t="s">
        <v>2481</v>
      </c>
      <c r="O83" s="123" t="s">
        <v>2483</v>
      </c>
      <c r="P83" s="123"/>
      <c r="Q83" s="103" t="s">
        <v>2228</v>
      </c>
    </row>
    <row r="84" spans="1:17" ht="18" x14ac:dyDescent="0.25">
      <c r="A84" s="123" t="str">
        <f>VLOOKUP(E84,'LISTADO ATM'!$A$2:$C$896,3,0)</f>
        <v>DISTRITO NACIONAL</v>
      </c>
      <c r="B84" s="109" t="s">
        <v>2572</v>
      </c>
      <c r="C84" s="101">
        <v>44230.912187499998</v>
      </c>
      <c r="D84" s="123" t="s">
        <v>2189</v>
      </c>
      <c r="E84" s="99">
        <v>85</v>
      </c>
      <c r="F84" s="84" t="str">
        <f>VLOOKUP(E84,VIP!$A$2:$O11649,2,0)</f>
        <v>DRBR085</v>
      </c>
      <c r="G84" s="98" t="str">
        <f>VLOOKUP(E84,'LISTADO ATM'!$A$2:$B$895,2,0)</f>
        <v xml:space="preserve">ATM Oficina San Isidro (Fuerza Aérea) </v>
      </c>
      <c r="H84" s="98" t="str">
        <f>VLOOKUP(E84,VIP!$A$2:$O16569,7,FALSE)</f>
        <v>Si</v>
      </c>
      <c r="I84" s="98" t="str">
        <f>VLOOKUP(E84,VIP!$A$2:$O8534,8,FALSE)</f>
        <v>Si</v>
      </c>
      <c r="J84" s="98" t="str">
        <f>VLOOKUP(E84,VIP!$A$2:$O8484,8,FALSE)</f>
        <v>Si</v>
      </c>
      <c r="K84" s="98" t="str">
        <f>VLOOKUP(E84,VIP!$A$2:$O12058,6,0)</f>
        <v>NO</v>
      </c>
      <c r="L84" s="104" t="s">
        <v>2228</v>
      </c>
      <c r="M84" s="103" t="s">
        <v>2473</v>
      </c>
      <c r="N84" s="102" t="s">
        <v>2481</v>
      </c>
      <c r="O84" s="123" t="s">
        <v>2483</v>
      </c>
      <c r="P84" s="123"/>
      <c r="Q84" s="103" t="s">
        <v>2228</v>
      </c>
    </row>
    <row r="85" spans="1:17" ht="18" x14ac:dyDescent="0.25">
      <c r="A85" s="123" t="str">
        <f>VLOOKUP(E85,'LISTADO ATM'!$A$2:$C$896,3,0)</f>
        <v>DISTRITO NACIONAL</v>
      </c>
      <c r="B85" s="109" t="s">
        <v>2571</v>
      </c>
      <c r="C85" s="101">
        <v>44230.913263888891</v>
      </c>
      <c r="D85" s="123" t="s">
        <v>2189</v>
      </c>
      <c r="E85" s="99">
        <v>622</v>
      </c>
      <c r="F85" s="84" t="str">
        <f>VLOOKUP(E85,VIP!$A$2:$O11648,2,0)</f>
        <v>DRBR622</v>
      </c>
      <c r="G85" s="98" t="str">
        <f>VLOOKUP(E85,'LISTADO ATM'!$A$2:$B$895,2,0)</f>
        <v xml:space="preserve">ATM Ayuntamiento D.N. </v>
      </c>
      <c r="H85" s="98" t="str">
        <f>VLOOKUP(E85,VIP!$A$2:$O16568,7,FALSE)</f>
        <v>Si</v>
      </c>
      <c r="I85" s="98" t="str">
        <f>VLOOKUP(E85,VIP!$A$2:$O8533,8,FALSE)</f>
        <v>Si</v>
      </c>
      <c r="J85" s="98" t="str">
        <f>VLOOKUP(E85,VIP!$A$2:$O8483,8,FALSE)</f>
        <v>Si</v>
      </c>
      <c r="K85" s="98" t="str">
        <f>VLOOKUP(E85,VIP!$A$2:$O12057,6,0)</f>
        <v>NO</v>
      </c>
      <c r="L85" s="104" t="s">
        <v>2254</v>
      </c>
      <c r="M85" s="103" t="s">
        <v>2473</v>
      </c>
      <c r="N85" s="102" t="s">
        <v>2481</v>
      </c>
      <c r="O85" s="123" t="s">
        <v>2483</v>
      </c>
      <c r="P85" s="123"/>
      <c r="Q85" s="103" t="s">
        <v>2254</v>
      </c>
    </row>
    <row r="86" spans="1:17" ht="18" x14ac:dyDescent="0.25">
      <c r="A86" s="123" t="str">
        <f>VLOOKUP(E86,'LISTADO ATM'!$A$2:$C$896,3,0)</f>
        <v>DISTRITO NACIONAL</v>
      </c>
      <c r="B86" s="109" t="s">
        <v>2570</v>
      </c>
      <c r="C86" s="101">
        <v>44230.914201388892</v>
      </c>
      <c r="D86" s="123" t="s">
        <v>2477</v>
      </c>
      <c r="E86" s="99">
        <v>410</v>
      </c>
      <c r="F86" s="84" t="str">
        <f>VLOOKUP(E86,VIP!$A$2:$O11647,2,0)</f>
        <v>DRBR410</v>
      </c>
      <c r="G86" s="98" t="str">
        <f>VLOOKUP(E86,'LISTADO ATM'!$A$2:$B$895,2,0)</f>
        <v xml:space="preserve">ATM Oficina Las Palmas de Herrera II </v>
      </c>
      <c r="H86" s="98" t="str">
        <f>VLOOKUP(E86,VIP!$A$2:$O16567,7,FALSE)</f>
        <v>Si</v>
      </c>
      <c r="I86" s="98" t="str">
        <f>VLOOKUP(E86,VIP!$A$2:$O8532,8,FALSE)</f>
        <v>Si</v>
      </c>
      <c r="J86" s="98" t="str">
        <f>VLOOKUP(E86,VIP!$A$2:$O8482,8,FALSE)</f>
        <v>Si</v>
      </c>
      <c r="K86" s="98" t="str">
        <f>VLOOKUP(E86,VIP!$A$2:$O12056,6,0)</f>
        <v>NO</v>
      </c>
      <c r="L86" s="104" t="s">
        <v>2527</v>
      </c>
      <c r="M86" s="103" t="s">
        <v>2473</v>
      </c>
      <c r="N86" s="102" t="s">
        <v>2481</v>
      </c>
      <c r="O86" s="123" t="s">
        <v>2482</v>
      </c>
      <c r="P86" s="123"/>
      <c r="Q86" s="103" t="s">
        <v>2527</v>
      </c>
    </row>
    <row r="87" spans="1:17" ht="18" x14ac:dyDescent="0.25">
      <c r="A87" s="123" t="str">
        <f>VLOOKUP(E87,'LISTADO ATM'!$A$2:$C$896,3,0)</f>
        <v>ESTE</v>
      </c>
      <c r="B87" s="109" t="s">
        <v>2583</v>
      </c>
      <c r="C87" s="101">
        <v>44230.957928240743</v>
      </c>
      <c r="D87" s="123" t="s">
        <v>2477</v>
      </c>
      <c r="E87" s="99">
        <v>104</v>
      </c>
      <c r="F87" s="84" t="str">
        <f>VLOOKUP(E87,VIP!$A$2:$O11500,2,0)</f>
        <v>DRBR104</v>
      </c>
      <c r="G87" s="98" t="str">
        <f>VLOOKUP(E87,'LISTADO ATM'!$A$2:$B$895,2,0)</f>
        <v xml:space="preserve">ATM Jumbo Higuey </v>
      </c>
      <c r="H87" s="98" t="str">
        <f>VLOOKUP(E87,VIP!$A$2:$O16420,7,FALSE)</f>
        <v>Si</v>
      </c>
      <c r="I87" s="98" t="str">
        <f>VLOOKUP(E87,VIP!$A$2:$O8385,8,FALSE)</f>
        <v>Si</v>
      </c>
      <c r="J87" s="98" t="str">
        <f>VLOOKUP(E87,VIP!$A$2:$O8335,8,FALSE)</f>
        <v>Si</v>
      </c>
      <c r="K87" s="98" t="str">
        <f>VLOOKUP(E87,VIP!$A$2:$O11909,6,0)</f>
        <v>NO</v>
      </c>
      <c r="L87" s="104" t="s">
        <v>2430</v>
      </c>
      <c r="M87" s="103" t="s">
        <v>2473</v>
      </c>
      <c r="N87" s="102" t="s">
        <v>2481</v>
      </c>
      <c r="O87" s="123" t="s">
        <v>2482</v>
      </c>
      <c r="P87" s="123"/>
      <c r="Q87" s="103" t="s">
        <v>2430</v>
      </c>
    </row>
    <row r="88" spans="1:17" ht="18" x14ac:dyDescent="0.25">
      <c r="A88" s="123" t="str">
        <f>VLOOKUP(E88,'LISTADO ATM'!$A$2:$C$896,3,0)</f>
        <v>DISTRITO NACIONAL</v>
      </c>
      <c r="B88" s="109" t="s">
        <v>2582</v>
      </c>
      <c r="C88" s="101">
        <v>44230.960069444445</v>
      </c>
      <c r="D88" s="123" t="s">
        <v>2477</v>
      </c>
      <c r="E88" s="99">
        <v>580</v>
      </c>
      <c r="F88" s="84" t="str">
        <f>VLOOKUP(E88,VIP!$A$2:$O11499,2,0)</f>
        <v>DRBR523</v>
      </c>
      <c r="G88" s="98" t="str">
        <f>VLOOKUP(E88,'LISTADO ATM'!$A$2:$B$895,2,0)</f>
        <v xml:space="preserve">ATM Edificio Propagas </v>
      </c>
      <c r="H88" s="98" t="str">
        <f>VLOOKUP(E88,VIP!$A$2:$O16419,7,FALSE)</f>
        <v>Si</v>
      </c>
      <c r="I88" s="98" t="str">
        <f>VLOOKUP(E88,VIP!$A$2:$O8384,8,FALSE)</f>
        <v>Si</v>
      </c>
      <c r="J88" s="98" t="str">
        <f>VLOOKUP(E88,VIP!$A$2:$O8334,8,FALSE)</f>
        <v>Si</v>
      </c>
      <c r="K88" s="98" t="str">
        <f>VLOOKUP(E88,VIP!$A$2:$O11908,6,0)</f>
        <v>NO</v>
      </c>
      <c r="L88" s="104" t="s">
        <v>2466</v>
      </c>
      <c r="M88" s="103" t="s">
        <v>2473</v>
      </c>
      <c r="N88" s="102" t="s">
        <v>2481</v>
      </c>
      <c r="O88" s="123" t="s">
        <v>2482</v>
      </c>
      <c r="P88" s="123"/>
      <c r="Q88" s="103" t="s">
        <v>2466</v>
      </c>
    </row>
    <row r="89" spans="1:17" ht="18" x14ac:dyDescent="0.25">
      <c r="A89" s="123" t="str">
        <f>VLOOKUP(E89,'LISTADO ATM'!$A$2:$C$896,3,0)</f>
        <v>ESTE</v>
      </c>
      <c r="B89" s="109" t="s">
        <v>2581</v>
      </c>
      <c r="C89" s="101">
        <v>44230.960520833331</v>
      </c>
      <c r="D89" s="123" t="s">
        <v>2477</v>
      </c>
      <c r="E89" s="99">
        <v>609</v>
      </c>
      <c r="F89" s="84" t="str">
        <f>VLOOKUP(E89,VIP!$A$2:$O11498,2,0)</f>
        <v>DRBR120</v>
      </c>
      <c r="G89" s="98" t="str">
        <f>VLOOKUP(E89,'LISTADO ATM'!$A$2:$B$895,2,0)</f>
        <v xml:space="preserve">ATM S/M Jumbo (San Pedro) </v>
      </c>
      <c r="H89" s="98" t="str">
        <f>VLOOKUP(E89,VIP!$A$2:$O16418,7,FALSE)</f>
        <v>Si</v>
      </c>
      <c r="I89" s="98" t="str">
        <f>VLOOKUP(E89,VIP!$A$2:$O8383,8,FALSE)</f>
        <v>Si</v>
      </c>
      <c r="J89" s="98" t="str">
        <f>VLOOKUP(E89,VIP!$A$2:$O8333,8,FALSE)</f>
        <v>Si</v>
      </c>
      <c r="K89" s="98" t="str">
        <f>VLOOKUP(E89,VIP!$A$2:$O11907,6,0)</f>
        <v>NO</v>
      </c>
      <c r="L89" s="104" t="s">
        <v>2430</v>
      </c>
      <c r="M89" s="103" t="s">
        <v>2473</v>
      </c>
      <c r="N89" s="102" t="s">
        <v>2481</v>
      </c>
      <c r="O89" s="123" t="s">
        <v>2482</v>
      </c>
      <c r="P89" s="123"/>
      <c r="Q89" s="103" t="s">
        <v>2430</v>
      </c>
    </row>
    <row r="90" spans="1:17" ht="18" x14ac:dyDescent="0.25">
      <c r="A90" s="123" t="str">
        <f>VLOOKUP(E90,'LISTADO ATM'!$A$2:$C$896,3,0)</f>
        <v>DISTRITO NACIONAL</v>
      </c>
      <c r="B90" s="109" t="s">
        <v>2584</v>
      </c>
      <c r="C90" s="101">
        <v>44231.226921296293</v>
      </c>
      <c r="D90" s="123" t="s">
        <v>2477</v>
      </c>
      <c r="E90" s="99">
        <v>955</v>
      </c>
      <c r="F90" s="84" t="str">
        <f>VLOOKUP(E90,VIP!$A$2:$O11499,2,0)</f>
        <v>DRBR955</v>
      </c>
      <c r="G90" s="98" t="str">
        <f>VLOOKUP(E90,'LISTADO ATM'!$A$2:$B$895,2,0)</f>
        <v xml:space="preserve">ATM Oficina Americana Independencia II </v>
      </c>
      <c r="H90" s="98" t="str">
        <f>VLOOKUP(E90,VIP!$A$2:$O16419,7,FALSE)</f>
        <v>Si</v>
      </c>
      <c r="I90" s="98" t="str">
        <f>VLOOKUP(E90,VIP!$A$2:$O8384,8,FALSE)</f>
        <v>Si</v>
      </c>
      <c r="J90" s="98" t="str">
        <f>VLOOKUP(E90,VIP!$A$2:$O8334,8,FALSE)</f>
        <v>Si</v>
      </c>
      <c r="K90" s="98" t="str">
        <f>VLOOKUP(E90,VIP!$A$2:$O11908,6,0)</f>
        <v>NO</v>
      </c>
      <c r="L90" s="104" t="s">
        <v>2430</v>
      </c>
      <c r="M90" s="103" t="s">
        <v>2473</v>
      </c>
      <c r="N90" s="102" t="s">
        <v>2481</v>
      </c>
      <c r="O90" s="123" t="s">
        <v>2482</v>
      </c>
      <c r="P90" s="123"/>
      <c r="Q90" s="103" t="s">
        <v>2430</v>
      </c>
    </row>
    <row r="91" spans="1:17" ht="18" x14ac:dyDescent="0.25">
      <c r="A91" s="123" t="str">
        <f>VLOOKUP(E91,'LISTADO ATM'!$A$2:$C$896,3,0)</f>
        <v>DISTRITO NACIONAL</v>
      </c>
      <c r="B91" s="109" t="s">
        <v>2585</v>
      </c>
      <c r="C91" s="101">
        <v>44231.221018518518</v>
      </c>
      <c r="D91" s="123" t="s">
        <v>2494</v>
      </c>
      <c r="E91" s="99">
        <v>476</v>
      </c>
      <c r="F91" s="84" t="str">
        <f>VLOOKUP(E91,VIP!$A$2:$O11500,2,0)</f>
        <v>DRBR476</v>
      </c>
      <c r="G91" s="98" t="str">
        <f>VLOOKUP(E91,'LISTADO ATM'!$A$2:$B$895,2,0)</f>
        <v xml:space="preserve">ATM Multicentro La Sirena Las Caobas </v>
      </c>
      <c r="H91" s="98" t="str">
        <f>VLOOKUP(E91,VIP!$A$2:$O16420,7,FALSE)</f>
        <v>Si</v>
      </c>
      <c r="I91" s="98" t="str">
        <f>VLOOKUP(E91,VIP!$A$2:$O8385,8,FALSE)</f>
        <v>Si</v>
      </c>
      <c r="J91" s="98" t="str">
        <f>VLOOKUP(E91,VIP!$A$2:$O8335,8,FALSE)</f>
        <v>Si</v>
      </c>
      <c r="K91" s="98" t="str">
        <f>VLOOKUP(E91,VIP!$A$2:$O11909,6,0)</f>
        <v>SI</v>
      </c>
      <c r="L91" s="104" t="s">
        <v>2589</v>
      </c>
      <c r="M91" s="103" t="s">
        <v>2473</v>
      </c>
      <c r="N91" s="102" t="s">
        <v>2481</v>
      </c>
      <c r="O91" s="123" t="s">
        <v>2495</v>
      </c>
      <c r="P91" s="123"/>
      <c r="Q91" s="103" t="s">
        <v>2589</v>
      </c>
    </row>
    <row r="92" spans="1:17" ht="18" x14ac:dyDescent="0.25">
      <c r="A92" s="123" t="str">
        <f>VLOOKUP(E92,'LISTADO ATM'!$A$2:$C$896,3,0)</f>
        <v>DISTRITO NACIONAL</v>
      </c>
      <c r="B92" s="109" t="s">
        <v>2586</v>
      </c>
      <c r="C92" s="101">
        <v>44231.026759259257</v>
      </c>
      <c r="D92" s="123" t="s">
        <v>2189</v>
      </c>
      <c r="E92" s="99">
        <v>570</v>
      </c>
      <c r="F92" s="84" t="str">
        <f>VLOOKUP(E92,VIP!$A$2:$O11501,2,0)</f>
        <v>DRBR478</v>
      </c>
      <c r="G92" s="98" t="str">
        <f>VLOOKUP(E92,'LISTADO ATM'!$A$2:$B$895,2,0)</f>
        <v xml:space="preserve">ATM S/M Liverpool Villa Mella </v>
      </c>
      <c r="H92" s="98" t="str">
        <f>VLOOKUP(E92,VIP!$A$2:$O16421,7,FALSE)</f>
        <v>Si</v>
      </c>
      <c r="I92" s="98" t="str">
        <f>VLOOKUP(E92,VIP!$A$2:$O8386,8,FALSE)</f>
        <v>Si</v>
      </c>
      <c r="J92" s="98" t="str">
        <f>VLOOKUP(E92,VIP!$A$2:$O8336,8,FALSE)</f>
        <v>Si</v>
      </c>
      <c r="K92" s="98" t="str">
        <f>VLOOKUP(E92,VIP!$A$2:$O11910,6,0)</f>
        <v>NO</v>
      </c>
      <c r="L92" s="104" t="s">
        <v>2228</v>
      </c>
      <c r="M92" s="103" t="s">
        <v>2473</v>
      </c>
      <c r="N92" s="102" t="s">
        <v>2481</v>
      </c>
      <c r="O92" s="123" t="s">
        <v>2483</v>
      </c>
      <c r="P92" s="123"/>
      <c r="Q92" s="103" t="s">
        <v>2228</v>
      </c>
    </row>
    <row r="93" spans="1:17" ht="18" x14ac:dyDescent="0.25">
      <c r="A93" s="123" t="str">
        <f>VLOOKUP(E93,'LISTADO ATM'!$A$2:$C$896,3,0)</f>
        <v>ESTE</v>
      </c>
      <c r="B93" s="109" t="s">
        <v>2587</v>
      </c>
      <c r="C93" s="101">
        <v>44231.014699074076</v>
      </c>
      <c r="D93" s="123" t="s">
        <v>2189</v>
      </c>
      <c r="E93" s="99">
        <v>613</v>
      </c>
      <c r="F93" s="84" t="str">
        <f>VLOOKUP(E93,VIP!$A$2:$O11502,2,0)</f>
        <v>DRBR145</v>
      </c>
      <c r="G93" s="98" t="str">
        <f>VLOOKUP(E93,'LISTADO ATM'!$A$2:$B$895,2,0)</f>
        <v xml:space="preserve">ATM Almacenes Zaglul (La Altagracia) </v>
      </c>
      <c r="H93" s="98" t="str">
        <f>VLOOKUP(E93,VIP!$A$2:$O16422,7,FALSE)</f>
        <v>Si</v>
      </c>
      <c r="I93" s="98" t="str">
        <f>VLOOKUP(E93,VIP!$A$2:$O8387,8,FALSE)</f>
        <v>Si</v>
      </c>
      <c r="J93" s="98" t="str">
        <f>VLOOKUP(E93,VIP!$A$2:$O8337,8,FALSE)</f>
        <v>Si</v>
      </c>
      <c r="K93" s="98" t="str">
        <f>VLOOKUP(E93,VIP!$A$2:$O11911,6,0)</f>
        <v>NO</v>
      </c>
      <c r="L93" s="104" t="s">
        <v>2254</v>
      </c>
      <c r="M93" s="103" t="s">
        <v>2473</v>
      </c>
      <c r="N93" s="102" t="s">
        <v>2481</v>
      </c>
      <c r="O93" s="123" t="s">
        <v>2483</v>
      </c>
      <c r="P93" s="123"/>
      <c r="Q93" s="103" t="s">
        <v>2254</v>
      </c>
    </row>
    <row r="94" spans="1:17" ht="18" x14ac:dyDescent="0.25">
      <c r="A94" s="123" t="str">
        <f>VLOOKUP(E94,'LISTADO ATM'!$A$2:$C$896,3,0)</f>
        <v>NORTE</v>
      </c>
      <c r="B94" s="109" t="s">
        <v>2588</v>
      </c>
      <c r="C94" s="101">
        <v>44231.007905092592</v>
      </c>
      <c r="D94" s="123" t="s">
        <v>2190</v>
      </c>
      <c r="E94" s="99">
        <v>878</v>
      </c>
      <c r="F94" s="84" t="str">
        <f>VLOOKUP(E94,VIP!$A$2:$O11503,2,0)</f>
        <v>DRBR878</v>
      </c>
      <c r="G94" s="98" t="str">
        <f>VLOOKUP(E94,'LISTADO ATM'!$A$2:$B$895,2,0)</f>
        <v>ATM UNP Cabral Y Baez</v>
      </c>
      <c r="H94" s="98" t="str">
        <f>VLOOKUP(E94,VIP!$A$2:$O16423,7,FALSE)</f>
        <v>N/A</v>
      </c>
      <c r="I94" s="98" t="str">
        <f>VLOOKUP(E94,VIP!$A$2:$O8388,8,FALSE)</f>
        <v>N/A</v>
      </c>
      <c r="J94" s="98" t="str">
        <f>VLOOKUP(E94,VIP!$A$2:$O8338,8,FALSE)</f>
        <v>N/A</v>
      </c>
      <c r="K94" s="98" t="str">
        <f>VLOOKUP(E94,VIP!$A$2:$O11912,6,0)</f>
        <v>N/A</v>
      </c>
      <c r="L94" s="104" t="s">
        <v>2254</v>
      </c>
      <c r="M94" s="103" t="s">
        <v>2473</v>
      </c>
      <c r="N94" s="102" t="s">
        <v>2481</v>
      </c>
      <c r="O94" s="123" t="s">
        <v>2490</v>
      </c>
      <c r="P94" s="123"/>
      <c r="Q94" s="103" t="s">
        <v>2254</v>
      </c>
    </row>
  </sheetData>
  <autoFilter ref="A4:Q75">
    <sortState ref="A5:Q89">
      <sortCondition ref="C4:C7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44:B89 B1:B4 B95:B1048576">
    <cfRule type="duplicateValues" dxfId="508" priority="3153"/>
  </conditionalFormatting>
  <conditionalFormatting sqref="B44:B89 B95:B1048576">
    <cfRule type="duplicateValues" dxfId="507" priority="330593"/>
  </conditionalFormatting>
  <conditionalFormatting sqref="B44:B89 B1:B4 B95:B1048576">
    <cfRule type="duplicateValues" dxfId="506" priority="330605"/>
    <cfRule type="duplicateValues" dxfId="505" priority="330606"/>
    <cfRule type="duplicateValues" dxfId="504" priority="330607"/>
  </conditionalFormatting>
  <conditionalFormatting sqref="B44:B89 B1:B4 B95:B1048576">
    <cfRule type="duplicateValues" dxfId="503" priority="330617"/>
    <cfRule type="duplicateValues" dxfId="502" priority="330618"/>
  </conditionalFormatting>
  <conditionalFormatting sqref="B44:B89 B95:B1048576">
    <cfRule type="duplicateValues" dxfId="501" priority="330625"/>
    <cfRule type="duplicateValues" dxfId="500" priority="330626"/>
    <cfRule type="duplicateValues" dxfId="499" priority="330627"/>
  </conditionalFormatting>
  <conditionalFormatting sqref="B44:B89 B95:B1048576">
    <cfRule type="duplicateValues" dxfId="498" priority="2162"/>
    <cfRule type="duplicateValues" dxfId="497" priority="2163"/>
  </conditionalFormatting>
  <conditionalFormatting sqref="E1:E89 E95:E1048576">
    <cfRule type="duplicateValues" dxfId="496" priority="191"/>
  </conditionalFormatting>
  <conditionalFormatting sqref="B5:B31">
    <cfRule type="duplicateValues" dxfId="495" priority="360800"/>
  </conditionalFormatting>
  <conditionalFormatting sqref="B5:B31">
    <cfRule type="duplicateValues" dxfId="494" priority="360802"/>
    <cfRule type="duplicateValues" dxfId="493" priority="360803"/>
    <cfRule type="duplicateValues" dxfId="492" priority="360804"/>
  </conditionalFormatting>
  <conditionalFormatting sqref="B5:B31">
    <cfRule type="duplicateValues" dxfId="491" priority="360808"/>
    <cfRule type="duplicateValues" dxfId="490" priority="360809"/>
  </conditionalFormatting>
  <conditionalFormatting sqref="B32:B89">
    <cfRule type="duplicateValues" dxfId="24" priority="360922"/>
  </conditionalFormatting>
  <conditionalFormatting sqref="B32:B89">
    <cfRule type="duplicateValues" dxfId="23" priority="360924"/>
    <cfRule type="duplicateValues" dxfId="22" priority="360925"/>
    <cfRule type="duplicateValues" dxfId="21" priority="360926"/>
  </conditionalFormatting>
  <conditionalFormatting sqref="B32:B89">
    <cfRule type="duplicateValues" dxfId="20" priority="360930"/>
    <cfRule type="duplicateValues" dxfId="19" priority="360931"/>
  </conditionalFormatting>
  <conditionalFormatting sqref="B90:B94">
    <cfRule type="duplicateValues" dxfId="18" priority="19"/>
  </conditionalFormatting>
  <conditionalFormatting sqref="B90:B94">
    <cfRule type="duplicateValues" dxfId="17" priority="18"/>
  </conditionalFormatting>
  <conditionalFormatting sqref="B90:B94">
    <cfRule type="duplicateValues" dxfId="16" priority="15"/>
    <cfRule type="duplicateValues" dxfId="15" priority="16"/>
    <cfRule type="duplicateValues" dxfId="14" priority="17"/>
  </conditionalFormatting>
  <conditionalFormatting sqref="B90:B94">
    <cfRule type="duplicateValues" dxfId="13" priority="13"/>
    <cfRule type="duplicateValues" dxfId="12" priority="14"/>
  </conditionalFormatting>
  <conditionalFormatting sqref="B90:B94">
    <cfRule type="duplicateValues" dxfId="11" priority="10"/>
    <cfRule type="duplicateValues" dxfId="10" priority="11"/>
    <cfRule type="duplicateValues" dxfId="9" priority="12"/>
  </conditionalFormatting>
  <conditionalFormatting sqref="B90:B94">
    <cfRule type="duplicateValues" dxfId="8" priority="8"/>
    <cfRule type="duplicateValues" dxfId="7" priority="9"/>
  </conditionalFormatting>
  <conditionalFormatting sqref="E90:E94">
    <cfRule type="duplicateValues" dxfId="6" priority="7"/>
  </conditionalFormatting>
  <conditionalFormatting sqref="B90:B94">
    <cfRule type="duplicateValues" dxfId="5" priority="6"/>
  </conditionalFormatting>
  <conditionalFormatting sqref="B90:B94">
    <cfRule type="duplicateValues" dxfId="4" priority="3"/>
    <cfRule type="duplicateValues" dxfId="3" priority="4"/>
    <cfRule type="duplicateValues" dxfId="2" priority="5"/>
  </conditionalFormatting>
  <conditionalFormatting sqref="B90:B94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64" zoomScale="80" zoomScaleNormal="80" workbookViewId="0">
      <selection activeCell="A5" sqref="A5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60.140625" style="86" customWidth="1"/>
    <col min="4" max="4" width="39.28515625" style="86" bestFit="1" customWidth="1"/>
    <col min="5" max="5" width="13" style="86" bestFit="1" customWidth="1"/>
    <col min="6" max="16384" width="52.85546875" style="86"/>
  </cols>
  <sheetData>
    <row r="1" spans="1:5" ht="22.5" customHeight="1" x14ac:dyDescent="0.25">
      <c r="A1" s="148" t="s">
        <v>2479</v>
      </c>
      <c r="B1" s="149"/>
      <c r="C1" s="149"/>
      <c r="D1" s="149"/>
      <c r="E1" s="150"/>
    </row>
    <row r="2" spans="1:5" ht="22.5" customHeight="1" x14ac:dyDescent="0.25">
      <c r="A2" s="148" t="s">
        <v>2158</v>
      </c>
      <c r="B2" s="149"/>
      <c r="C2" s="149"/>
      <c r="D2" s="149"/>
      <c r="E2" s="150"/>
    </row>
    <row r="3" spans="1:5" ht="22.5" customHeight="1" x14ac:dyDescent="0.25">
      <c r="A3" s="151" t="s">
        <v>2479</v>
      </c>
      <c r="B3" s="152"/>
      <c r="C3" s="152"/>
      <c r="D3" s="152"/>
      <c r="E3" s="153"/>
    </row>
    <row r="4" spans="1:5" ht="25.5" customHeight="1" x14ac:dyDescent="0.25">
      <c r="B4" s="106"/>
      <c r="E4" s="106"/>
    </row>
    <row r="5" spans="1:5" ht="18.75" thickBot="1" x14ac:dyDescent="0.3">
      <c r="A5" s="87" t="s">
        <v>2423</v>
      </c>
      <c r="B5" s="105">
        <v>44230.25</v>
      </c>
      <c r="C5" s="88"/>
      <c r="D5" s="89"/>
      <c r="E5" s="90"/>
    </row>
    <row r="6" spans="1:5" ht="18.75" thickBot="1" x14ac:dyDescent="0.3">
      <c r="A6" s="87" t="s">
        <v>2424</v>
      </c>
      <c r="B6" s="105">
        <v>44230.708333333336</v>
      </c>
      <c r="C6" s="88"/>
      <c r="D6" s="89"/>
      <c r="E6" s="90"/>
    </row>
    <row r="7" spans="1:5" ht="15.75" thickBot="1" x14ac:dyDescent="0.3">
      <c r="B7" s="106"/>
      <c r="E7" s="106"/>
    </row>
    <row r="8" spans="1:5" ht="18.75" customHeight="1" thickBot="1" x14ac:dyDescent="0.3">
      <c r="A8" s="141" t="s">
        <v>2425</v>
      </c>
      <c r="B8" s="142"/>
      <c r="C8" s="142"/>
      <c r="D8" s="142"/>
      <c r="E8" s="143"/>
    </row>
    <row r="9" spans="1:5" ht="18.75" customHeight="1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8" t="str">
        <f>VLOOKUP(B10,'[1]LISTADO ATM'!$A$2:$C$817,3,0)</f>
        <v>DISTRITO NACIONAL</v>
      </c>
      <c r="B10" s="118">
        <v>813</v>
      </c>
      <c r="C10" s="110" t="str">
        <f>VLOOKUP(B10,'[1]LISTADO ATM'!$A$2:$B$816,2,0)</f>
        <v>ATM Occidental Mall</v>
      </c>
      <c r="D10" s="125" t="s">
        <v>2485</v>
      </c>
      <c r="E10" s="130">
        <v>335776982</v>
      </c>
    </row>
    <row r="11" spans="1:5" ht="18" x14ac:dyDescent="0.25">
      <c r="A11" s="118" t="str">
        <f>VLOOKUP(B11,'[1]LISTADO ATM'!$A$2:$C$817,3,0)</f>
        <v>DISTRITO NACIONAL</v>
      </c>
      <c r="B11" s="118">
        <v>272</v>
      </c>
      <c r="C11" s="110" t="str">
        <f>VLOOKUP(B11,'[1]LISTADO ATM'!$A$2:$B$816,2,0)</f>
        <v xml:space="preserve">ATM Cámara de Diputados </v>
      </c>
      <c r="D11" s="125" t="s">
        <v>2485</v>
      </c>
      <c r="E11" s="130">
        <v>335779158</v>
      </c>
    </row>
    <row r="12" spans="1:5" ht="18" x14ac:dyDescent="0.25">
      <c r="A12" s="118" t="str">
        <f>VLOOKUP(B12,'[1]LISTADO ATM'!$A$2:$C$817,3,0)</f>
        <v>DISTRITO NACIONAL</v>
      </c>
      <c r="B12" s="118">
        <v>715</v>
      </c>
      <c r="C12" s="110" t="str">
        <f>VLOOKUP(B12,'[1]LISTADO ATM'!$A$2:$B$816,2,0)</f>
        <v xml:space="preserve">ATM Oficina 27 de Febrero (Lobby) </v>
      </c>
      <c r="D12" s="125" t="s">
        <v>2485</v>
      </c>
      <c r="E12" s="130">
        <v>335779758</v>
      </c>
    </row>
    <row r="13" spans="1:5" ht="18" x14ac:dyDescent="0.25">
      <c r="A13" s="118" t="str">
        <f>VLOOKUP(B13,'[1]LISTADO ATM'!$A$2:$C$817,3,0)</f>
        <v>SUR</v>
      </c>
      <c r="B13" s="118">
        <v>301</v>
      </c>
      <c r="C13" s="110" t="str">
        <f>VLOOKUP(B13,'[1]LISTADO ATM'!$A$2:$B$816,2,0)</f>
        <v xml:space="preserve">ATM UNP Alfa y Omega (Barahona) </v>
      </c>
      <c r="D13" s="125" t="s">
        <v>2485</v>
      </c>
      <c r="E13" s="130">
        <v>335780140</v>
      </c>
    </row>
    <row r="14" spans="1:5" ht="18" x14ac:dyDescent="0.25">
      <c r="A14" s="118" t="str">
        <f>VLOOKUP(B14,'[1]LISTADO ATM'!$A$2:$C$817,3,0)</f>
        <v>ESTE</v>
      </c>
      <c r="B14" s="118">
        <v>608</v>
      </c>
      <c r="C14" s="110" t="str">
        <f>VLOOKUP(B14,'[1]LISTADO ATM'!$A$2:$B$816,2,0)</f>
        <v xml:space="preserve">ATM Oficina Jumbo (San Pedro) </v>
      </c>
      <c r="D14" s="125" t="s">
        <v>2485</v>
      </c>
      <c r="E14" s="130">
        <v>335780163</v>
      </c>
    </row>
    <row r="15" spans="1:5" ht="18" x14ac:dyDescent="0.25">
      <c r="A15" s="118" t="str">
        <f>VLOOKUP(B15,'[1]LISTADO ATM'!$A$2:$C$817,3,0)</f>
        <v>SUR</v>
      </c>
      <c r="B15" s="118">
        <v>780</v>
      </c>
      <c r="C15" s="110" t="str">
        <f>VLOOKUP(B15,'[1]LISTADO ATM'!$A$2:$B$816,2,0)</f>
        <v xml:space="preserve">ATM Oficina Barahona I </v>
      </c>
      <c r="D15" s="125" t="s">
        <v>2485</v>
      </c>
      <c r="E15" s="130">
        <v>335780065</v>
      </c>
    </row>
    <row r="16" spans="1:5" ht="18" x14ac:dyDescent="0.25">
      <c r="A16" s="118" t="str">
        <f>VLOOKUP(B16,'[1]LISTADO ATM'!$A$2:$C$817,3,0)</f>
        <v>ESTE</v>
      </c>
      <c r="B16" s="118">
        <v>121</v>
      </c>
      <c r="C16" s="110" t="str">
        <f>VLOOKUP(B16,'[1]LISTADO ATM'!$A$2:$B$816,2,0)</f>
        <v xml:space="preserve">ATM Oficina Bayaguana </v>
      </c>
      <c r="D16" s="125" t="s">
        <v>2485</v>
      </c>
      <c r="E16" s="130">
        <v>335780180</v>
      </c>
    </row>
    <row r="17" spans="1:5" ht="18" x14ac:dyDescent="0.25">
      <c r="A17" s="118" t="str">
        <f>VLOOKUP(B17,'[1]LISTADO ATM'!$A$2:$C$817,3,0)</f>
        <v>NORTE</v>
      </c>
      <c r="B17" s="118">
        <v>492</v>
      </c>
      <c r="C17" s="110" t="str">
        <f>VLOOKUP(B17,'[1]LISTADO ATM'!$A$2:$B$816,2,0)</f>
        <v>S/M Nacional El Dorado (Santiago)</v>
      </c>
      <c r="D17" s="125" t="s">
        <v>2485</v>
      </c>
      <c r="E17" s="130">
        <v>335780559</v>
      </c>
    </row>
    <row r="18" spans="1:5" ht="18" x14ac:dyDescent="0.25">
      <c r="A18" s="118" t="str">
        <f>VLOOKUP(B18,'[1]LISTADO ATM'!$A$2:$C$817,3,0)</f>
        <v>NORTE</v>
      </c>
      <c r="B18" s="118">
        <v>501</v>
      </c>
      <c r="C18" s="110" t="str">
        <f>VLOOKUP(B18,'[1]LISTADO ATM'!$A$2:$B$816,2,0)</f>
        <v xml:space="preserve">ATM UNP La Canela </v>
      </c>
      <c r="D18" s="125" t="s">
        <v>2485</v>
      </c>
      <c r="E18" s="130">
        <v>335778975</v>
      </c>
    </row>
    <row r="19" spans="1:5" ht="18" x14ac:dyDescent="0.25">
      <c r="A19" s="118" t="str">
        <f>VLOOKUP(B19,'[1]LISTADO ATM'!$A$2:$C$817,3,0)</f>
        <v>DISTRITO NACIONAL</v>
      </c>
      <c r="B19" s="118">
        <v>957</v>
      </c>
      <c r="C19" s="110" t="str">
        <f>VLOOKUP(B19,'[1]LISTADO ATM'!$A$2:$B$816,2,0)</f>
        <v xml:space="preserve">ATM Oficina Venezuela </v>
      </c>
      <c r="D19" s="125" t="s">
        <v>2485</v>
      </c>
      <c r="E19" s="119">
        <v>335780161</v>
      </c>
    </row>
    <row r="20" spans="1:5" ht="18" x14ac:dyDescent="0.25">
      <c r="A20" s="118" t="str">
        <f>VLOOKUP(B20,'[1]LISTADO ATM'!$A$2:$C$817,3,0)</f>
        <v>NORTE</v>
      </c>
      <c r="B20" s="118">
        <v>756</v>
      </c>
      <c r="C20" s="110" t="str">
        <f>VLOOKUP(B20,'[1]LISTADO ATM'!$A$2:$B$816,2,0)</f>
        <v xml:space="preserve">ATM UNP Villa La Mata (Cotuí) </v>
      </c>
      <c r="D20" s="125" t="s">
        <v>2485</v>
      </c>
      <c r="E20" s="119">
        <v>335780224</v>
      </c>
    </row>
    <row r="21" spans="1:5" ht="18" x14ac:dyDescent="0.25">
      <c r="A21" s="118" t="str">
        <f>VLOOKUP(B21,'[1]LISTADO ATM'!$A$2:$C$817,3,0)</f>
        <v>SUR</v>
      </c>
      <c r="B21" s="118">
        <v>45</v>
      </c>
      <c r="C21" s="110" t="str">
        <f>VLOOKUP(B21,'[1]LISTADO ATM'!$A$2:$B$816,2,0)</f>
        <v xml:space="preserve">ATM Oficina Tamayo </v>
      </c>
      <c r="D21" s="125" t="s">
        <v>2485</v>
      </c>
      <c r="E21" s="119">
        <v>335779755</v>
      </c>
    </row>
    <row r="22" spans="1:5" ht="18" x14ac:dyDescent="0.25">
      <c r="A22" s="118" t="str">
        <f>VLOOKUP(B22,'[1]LISTADO ATM'!$A$2:$C$817,3,0)</f>
        <v>ESTE</v>
      </c>
      <c r="B22" s="118">
        <v>842</v>
      </c>
      <c r="C22" s="110" t="str">
        <f>VLOOKUP(B22,'[1]LISTADO ATM'!$A$2:$B$816,2,0)</f>
        <v xml:space="preserve">ATM Plaza Orense II (La Romana) </v>
      </c>
      <c r="D22" s="125" t="s">
        <v>2485</v>
      </c>
      <c r="E22" s="130">
        <v>335779781</v>
      </c>
    </row>
    <row r="23" spans="1:5" ht="18" x14ac:dyDescent="0.25">
      <c r="A23" s="118" t="str">
        <f>VLOOKUP(B23,'[1]LISTADO ATM'!$A$2:$C$817,3,0)</f>
        <v>DISTRITO NACIONAL</v>
      </c>
      <c r="B23" s="118">
        <v>908</v>
      </c>
      <c r="C23" s="110" t="str">
        <f>VLOOKUP(B23,'[1]LISTADO ATM'!$A$2:$B$816,2,0)</f>
        <v xml:space="preserve">ATM Oficina Plaza Botánika </v>
      </c>
      <c r="D23" s="125" t="s">
        <v>2485</v>
      </c>
      <c r="E23" s="130">
        <v>335779790</v>
      </c>
    </row>
    <row r="24" spans="1:5" ht="18" x14ac:dyDescent="0.25">
      <c r="A24" s="118" t="str">
        <f>VLOOKUP(B24,'[1]LISTADO ATM'!$A$2:$C$817,3,0)</f>
        <v>DISTRITO NACIONAL</v>
      </c>
      <c r="B24" s="118">
        <v>564</v>
      </c>
      <c r="C24" s="110" t="str">
        <f>VLOOKUP(B24,'[1]LISTADO ATM'!$A$2:$B$816,2,0)</f>
        <v xml:space="preserve">ATM Ministerio de Agricultura </v>
      </c>
      <c r="D24" s="125" t="s">
        <v>2485</v>
      </c>
      <c r="E24" s="130">
        <v>335779762</v>
      </c>
    </row>
    <row r="25" spans="1:5" ht="18" x14ac:dyDescent="0.25">
      <c r="A25" s="118" t="str">
        <f>VLOOKUP(B25,'[1]LISTADO ATM'!$A$2:$C$817,3,0)</f>
        <v>ESTE</v>
      </c>
      <c r="B25" s="118">
        <v>631</v>
      </c>
      <c r="C25" s="110" t="str">
        <f>VLOOKUP(B25,'[1]LISTADO ATM'!$A$2:$B$816,2,0)</f>
        <v xml:space="preserve">ATM ASOCODEQUI (San Pedro) </v>
      </c>
      <c r="D25" s="125" t="s">
        <v>2485</v>
      </c>
      <c r="E25" s="130">
        <v>335780155</v>
      </c>
    </row>
    <row r="26" spans="1:5" ht="18" x14ac:dyDescent="0.25">
      <c r="A26" s="118" t="str">
        <f>VLOOKUP(B26,'[1]LISTADO ATM'!$A$2:$C$817,3,0)</f>
        <v>ESTE</v>
      </c>
      <c r="B26" s="118">
        <v>843</v>
      </c>
      <c r="C26" s="110" t="str">
        <f>VLOOKUP(B26,'[1]LISTADO ATM'!$A$2:$B$816,2,0)</f>
        <v xml:space="preserve">ATM Oficina Romana Centro </v>
      </c>
      <c r="D26" s="125" t="s">
        <v>2485</v>
      </c>
      <c r="E26" s="130">
        <v>335779603</v>
      </c>
    </row>
    <row r="27" spans="1:5" ht="18" x14ac:dyDescent="0.25">
      <c r="A27" s="118" t="str">
        <f>VLOOKUP(B27,'[1]LISTADO ATM'!$A$2:$C$817,3,0)</f>
        <v>DISTRITO NACIONAL</v>
      </c>
      <c r="B27" s="118">
        <v>696</v>
      </c>
      <c r="C27" s="110" t="str">
        <f>VLOOKUP(B27,'[1]LISTADO ATM'!$A$2:$B$816,2,0)</f>
        <v>ATM Olé Jacobo Majluta</v>
      </c>
      <c r="D27" s="125" t="s">
        <v>2485</v>
      </c>
      <c r="E27" s="130">
        <v>335780151</v>
      </c>
    </row>
    <row r="28" spans="1:5" ht="18" x14ac:dyDescent="0.25">
      <c r="A28" s="118" t="str">
        <f>VLOOKUP(B28,'[1]LISTADO ATM'!$A$2:$C$817,3,0)</f>
        <v>DISTRITO NACIONAL</v>
      </c>
      <c r="B28" s="118">
        <v>139</v>
      </c>
      <c r="C28" s="110" t="str">
        <f>VLOOKUP(B28,'[1]LISTADO ATM'!$A$2:$B$816,2,0)</f>
        <v xml:space="preserve">ATM Oficina Plaza Lama Zona Oriental I </v>
      </c>
      <c r="D28" s="125" t="s">
        <v>2485</v>
      </c>
      <c r="E28" s="130">
        <v>335780152</v>
      </c>
    </row>
    <row r="29" spans="1:5" ht="18" x14ac:dyDescent="0.25">
      <c r="A29" s="118" t="str">
        <f>VLOOKUP(B29,'[1]LISTADO ATM'!$A$2:$C$817,3,0)</f>
        <v>DISTRITO NACIONAL</v>
      </c>
      <c r="B29" s="118">
        <v>539</v>
      </c>
      <c r="C29" s="110" t="str">
        <f>VLOOKUP(B29,'[1]LISTADO ATM'!$A$2:$B$816,2,0)</f>
        <v>ATM S/M La Cadena Los Proceres</v>
      </c>
      <c r="D29" s="125" t="s">
        <v>2485</v>
      </c>
      <c r="E29" s="130">
        <v>335780154</v>
      </c>
    </row>
    <row r="30" spans="1:5" ht="18" x14ac:dyDescent="0.25">
      <c r="A30" s="118" t="str">
        <f>VLOOKUP(B30,'[1]LISTADO ATM'!$A$2:$C$817,3,0)</f>
        <v>SUR</v>
      </c>
      <c r="B30" s="118">
        <v>677</v>
      </c>
      <c r="C30" s="110" t="str">
        <f>VLOOKUP(B30,'[1]LISTADO ATM'!$A$2:$B$816,2,0)</f>
        <v>ATM PBG Villa Jaragua</v>
      </c>
      <c r="D30" s="125" t="s">
        <v>2485</v>
      </c>
      <c r="E30" s="130">
        <v>335780157</v>
      </c>
    </row>
    <row r="31" spans="1:5" ht="18" x14ac:dyDescent="0.25">
      <c r="A31" s="118" t="str">
        <f>VLOOKUP(B31,'[1]LISTADO ATM'!$A$2:$C$817,3,0)</f>
        <v>SUR</v>
      </c>
      <c r="B31" s="118">
        <v>984</v>
      </c>
      <c r="C31" s="110" t="str">
        <f>VLOOKUP(B31,'[1]LISTADO ATM'!$A$2:$B$816,2,0)</f>
        <v xml:space="preserve">ATM Oficina Neiba II </v>
      </c>
      <c r="D31" s="125" t="s">
        <v>2485</v>
      </c>
      <c r="E31" s="130">
        <v>335780162</v>
      </c>
    </row>
    <row r="32" spans="1:5" ht="18" x14ac:dyDescent="0.25">
      <c r="A32" s="118" t="str">
        <f>VLOOKUP(B32,'[1]LISTADO ATM'!$A$2:$C$817,3,0)</f>
        <v>SUR</v>
      </c>
      <c r="B32" s="118">
        <v>249</v>
      </c>
      <c r="C32" s="110" t="str">
        <f>VLOOKUP(B32,'[1]LISTADO ATM'!$A$2:$B$816,2,0)</f>
        <v xml:space="preserve">ATM Banco Agrícola Neiba </v>
      </c>
      <c r="D32" s="125" t="s">
        <v>2485</v>
      </c>
      <c r="E32" s="130">
        <v>335780007</v>
      </c>
    </row>
    <row r="33" spans="1:5" ht="18" x14ac:dyDescent="0.25">
      <c r="A33" s="118" t="str">
        <f>VLOOKUP(B33,'[1]LISTADO ATM'!$A$2:$C$817,3,0)</f>
        <v>DISTRITO NACIONAL</v>
      </c>
      <c r="B33" s="118">
        <v>672</v>
      </c>
      <c r="C33" s="110" t="str">
        <f>VLOOKUP(B33,'[1]LISTADO ATM'!$A$2:$B$816,2,0)</f>
        <v>ATM Destacamento Policía Nacional La Victoria</v>
      </c>
      <c r="D33" s="125" t="s">
        <v>2485</v>
      </c>
      <c r="E33" s="130">
        <v>335780049</v>
      </c>
    </row>
    <row r="34" spans="1:5" ht="18" x14ac:dyDescent="0.25">
      <c r="A34" s="118" t="str">
        <f>VLOOKUP(B34,'[1]LISTADO ATM'!$A$2:$C$817,3,0)</f>
        <v>DISTRITO NACIONAL</v>
      </c>
      <c r="B34" s="118">
        <v>354</v>
      </c>
      <c r="C34" s="110" t="str">
        <f>VLOOKUP(B34,'[1]LISTADO ATM'!$A$2:$B$816,2,0)</f>
        <v xml:space="preserve">ATM Oficina Núñez de Cáceres II </v>
      </c>
      <c r="D34" s="125" t="s">
        <v>2485</v>
      </c>
      <c r="E34" s="130">
        <v>335780094</v>
      </c>
    </row>
    <row r="35" spans="1:5" ht="18" x14ac:dyDescent="0.25">
      <c r="A35" s="118" t="str">
        <f>VLOOKUP(B35,'[1]LISTADO ATM'!$A$2:$C$817,3,0)</f>
        <v>DISTRITO NACIONAL</v>
      </c>
      <c r="B35" s="118">
        <v>20</v>
      </c>
      <c r="C35" s="110" t="str">
        <f>VLOOKUP(B35,'[1]LISTADO ATM'!$A$2:$B$816,2,0)</f>
        <v>ATM S/M Aprezio Las Palmas</v>
      </c>
      <c r="D35" s="125" t="s">
        <v>2485</v>
      </c>
      <c r="E35" s="130">
        <v>335780164</v>
      </c>
    </row>
    <row r="36" spans="1:5" ht="18" x14ac:dyDescent="0.25">
      <c r="A36" s="118" t="str">
        <f>VLOOKUP(B36,'[1]LISTADO ATM'!$A$2:$C$817,3,0)</f>
        <v>DISTRITO NACIONAL</v>
      </c>
      <c r="B36" s="118">
        <v>325</v>
      </c>
      <c r="C36" s="110" t="str">
        <f>VLOOKUP(B36,'[1]LISTADO ATM'!$A$2:$B$816,2,0)</f>
        <v>ATM Casa Edwin</v>
      </c>
      <c r="D36" s="125" t="s">
        <v>2485</v>
      </c>
      <c r="E36" s="130">
        <v>335780166</v>
      </c>
    </row>
    <row r="37" spans="1:5" ht="18" x14ac:dyDescent="0.25">
      <c r="A37" s="118" t="str">
        <f>VLOOKUP(B37,'[1]LISTADO ATM'!$A$2:$C$817,3,0)</f>
        <v>ESTE</v>
      </c>
      <c r="B37" s="118">
        <v>158</v>
      </c>
      <c r="C37" s="110" t="str">
        <f>VLOOKUP(B37,'[1]LISTADO ATM'!$A$2:$B$816,2,0)</f>
        <v xml:space="preserve">ATM Oficina Romana Norte </v>
      </c>
      <c r="D37" s="125" t="s">
        <v>2485</v>
      </c>
      <c r="E37" s="130">
        <v>335780182</v>
      </c>
    </row>
    <row r="38" spans="1:5" ht="18" x14ac:dyDescent="0.25">
      <c r="A38" s="118" t="str">
        <f>VLOOKUP(B38,'[1]LISTADO ATM'!$A$2:$C$817,3,0)</f>
        <v>NORTE</v>
      </c>
      <c r="B38" s="118">
        <v>604</v>
      </c>
      <c r="C38" s="110" t="str">
        <f>VLOOKUP(B38,'[1]LISTADO ATM'!$A$2:$B$816,2,0)</f>
        <v xml:space="preserve">ATM Oficina Estancia Nueva (Moca) </v>
      </c>
      <c r="D38" s="125" t="s">
        <v>2485</v>
      </c>
      <c r="E38" s="130">
        <v>335779088</v>
      </c>
    </row>
    <row r="39" spans="1:5" ht="18" x14ac:dyDescent="0.25">
      <c r="A39" s="118" t="str">
        <f>VLOOKUP(B39,'[1]LISTADO ATM'!$A$2:$C$817,3,0)</f>
        <v>DISTRITO NACIONAL</v>
      </c>
      <c r="B39" s="118">
        <v>949</v>
      </c>
      <c r="C39" s="110" t="str">
        <f>VLOOKUP(B39,'[1]LISTADO ATM'!$A$2:$B$816,2,0)</f>
        <v xml:space="preserve">ATM S/M Bravo San Isidro Coral Mall </v>
      </c>
      <c r="D39" s="125" t="s">
        <v>2485</v>
      </c>
      <c r="E39" s="130">
        <v>335780185</v>
      </c>
    </row>
    <row r="40" spans="1:5" ht="18" x14ac:dyDescent="0.25">
      <c r="A40" s="118" t="str">
        <f>VLOOKUP(B40,'[1]LISTADO ATM'!$A$2:$C$817,3,0)</f>
        <v>ESTE</v>
      </c>
      <c r="B40" s="118">
        <v>634</v>
      </c>
      <c r="C40" s="110" t="str">
        <f>VLOOKUP(B40,'[1]LISTADO ATM'!$A$2:$B$816,2,0)</f>
        <v xml:space="preserve">ATM Ayuntamiento Los Llanos (SPM) </v>
      </c>
      <c r="D40" s="125" t="s">
        <v>2485</v>
      </c>
      <c r="E40" s="130">
        <v>335780183</v>
      </c>
    </row>
    <row r="41" spans="1:5" ht="18" x14ac:dyDescent="0.25">
      <c r="A41" s="118" t="str">
        <f>VLOOKUP(B41,'[1]LISTADO ATM'!$A$2:$C$817,3,0)</f>
        <v>DISTRITO NACIONAL</v>
      </c>
      <c r="B41" s="118">
        <v>241</v>
      </c>
      <c r="C41" s="110" t="str">
        <f>VLOOKUP(B41,'[1]LISTADO ATM'!$A$2:$B$816,2,0)</f>
        <v xml:space="preserve">ATM Palacio Nacional (Presidencia) </v>
      </c>
      <c r="D41" s="125" t="s">
        <v>2485</v>
      </c>
      <c r="E41" s="130">
        <v>335780242</v>
      </c>
    </row>
    <row r="42" spans="1:5" ht="18" x14ac:dyDescent="0.25">
      <c r="A42" s="118" t="str">
        <f>VLOOKUP(B42,'[1]LISTADO ATM'!$A$2:$C$817,3,0)</f>
        <v>DISTRITO NACIONAL</v>
      </c>
      <c r="B42" s="118">
        <v>407</v>
      </c>
      <c r="C42" s="110" t="str">
        <f>VLOOKUP(B42,'[1]LISTADO ATM'!$A$2:$B$816,2,0)</f>
        <v xml:space="preserve">ATM Multicentro La Sirena Villa Mella </v>
      </c>
      <c r="D42" s="125" t="s">
        <v>2485</v>
      </c>
      <c r="E42" s="130">
        <v>335780372</v>
      </c>
    </row>
    <row r="43" spans="1:5" ht="18" x14ac:dyDescent="0.25">
      <c r="A43" s="118" t="str">
        <f>VLOOKUP(B43,'[1]LISTADO ATM'!$A$2:$C$817,3,0)</f>
        <v>DISTRITO NACIONAL</v>
      </c>
      <c r="B43" s="118">
        <v>628</v>
      </c>
      <c r="C43" s="110" t="str">
        <f>VLOOKUP(B43,'[1]LISTADO ATM'!$A$2:$B$816,2,0)</f>
        <v xml:space="preserve">ATM Autobanco San Isidro </v>
      </c>
      <c r="D43" s="125" t="s">
        <v>2485</v>
      </c>
      <c r="E43" s="130">
        <v>335780502</v>
      </c>
    </row>
    <row r="44" spans="1:5" ht="18" x14ac:dyDescent="0.25">
      <c r="A44" s="118" t="str">
        <f>VLOOKUP(B44,'[1]LISTADO ATM'!$A$2:$C$817,3,0)</f>
        <v>DISTRITO NACIONAL</v>
      </c>
      <c r="B44" s="118">
        <v>939</v>
      </c>
      <c r="C44" s="110" t="str">
        <f>VLOOKUP(B44,'[1]LISTADO ATM'!$A$2:$B$816,2,0)</f>
        <v xml:space="preserve">ATM Estación Texaco Máximo Gómez </v>
      </c>
      <c r="D44" s="125" t="s">
        <v>2485</v>
      </c>
      <c r="E44" s="130">
        <v>335780550</v>
      </c>
    </row>
    <row r="45" spans="1:5" ht="18" x14ac:dyDescent="0.25">
      <c r="A45" s="118" t="str">
        <f>VLOOKUP(B45,'[1]LISTADO ATM'!$A$2:$C$817,3,0)</f>
        <v>DISTRITO NACIONAL</v>
      </c>
      <c r="B45" s="118">
        <v>791</v>
      </c>
      <c r="C45" s="110" t="str">
        <f>VLOOKUP(B45,'[1]LISTADO ATM'!$A$2:$B$816,2,0)</f>
        <v xml:space="preserve">ATM Oficina Sans Soucí </v>
      </c>
      <c r="D45" s="125" t="s">
        <v>2485</v>
      </c>
      <c r="E45" s="130">
        <v>335780585</v>
      </c>
    </row>
    <row r="46" spans="1:5" ht="18" x14ac:dyDescent="0.25">
      <c r="A46" s="118" t="str">
        <f>VLOOKUP(B46,'[1]LISTADO ATM'!$A$2:$C$817,3,0)</f>
        <v>DISTRITO NACIONAL</v>
      </c>
      <c r="B46" s="118">
        <v>212</v>
      </c>
      <c r="C46" s="110" t="str">
        <f>VLOOKUP(B46,'[1]LISTADO ATM'!$A$2:$B$816,2,0)</f>
        <v>ATM Universidad Nacional Evangélica (Santo Domingo)</v>
      </c>
      <c r="D46" s="125" t="s">
        <v>2485</v>
      </c>
      <c r="E46" s="130">
        <v>335780615</v>
      </c>
    </row>
    <row r="47" spans="1:5" ht="18" x14ac:dyDescent="0.25">
      <c r="A47" s="118" t="str">
        <f>VLOOKUP(B47,'[1]LISTADO ATM'!$A$2:$C$817,3,0)</f>
        <v>DISTRITO NACIONAL</v>
      </c>
      <c r="B47" s="118">
        <v>391</v>
      </c>
      <c r="C47" s="110" t="str">
        <f>VLOOKUP(B47,'[1]LISTADO ATM'!$A$2:$B$816,2,0)</f>
        <v xml:space="preserve">ATM S/M Jumbo Luperón </v>
      </c>
      <c r="D47" s="125" t="s">
        <v>2485</v>
      </c>
      <c r="E47" s="130">
        <v>335780725</v>
      </c>
    </row>
    <row r="48" spans="1:5" ht="18" x14ac:dyDescent="0.25">
      <c r="A48" s="118" t="str">
        <f>VLOOKUP(B48,'[1]LISTADO ATM'!$A$2:$C$817,3,0)</f>
        <v>DISTRITO NACIONAL</v>
      </c>
      <c r="B48" s="118">
        <v>39</v>
      </c>
      <c r="C48" s="110" t="str">
        <f>VLOOKUP(B48,'[1]LISTADO ATM'!$A$2:$B$816,2,0)</f>
        <v xml:space="preserve">ATM Oficina Ovando </v>
      </c>
      <c r="D48" s="125" t="s">
        <v>2485</v>
      </c>
      <c r="E48" s="130">
        <v>335780969</v>
      </c>
    </row>
    <row r="49" spans="1:5" ht="18" x14ac:dyDescent="0.25">
      <c r="A49" s="118" t="str">
        <f>VLOOKUP(B49,'[1]LISTADO ATM'!$A$2:$C$817,3,0)</f>
        <v>NORTE</v>
      </c>
      <c r="B49" s="118">
        <v>752</v>
      </c>
      <c r="C49" s="110" t="str">
        <f>VLOOKUP(B49,'[1]LISTADO ATM'!$A$2:$B$816,2,0)</f>
        <v xml:space="preserve">ATM UNP Las Carolinas (La Vega) </v>
      </c>
      <c r="D49" s="125" t="s">
        <v>2485</v>
      </c>
      <c r="E49" s="130">
        <v>335781164</v>
      </c>
    </row>
    <row r="50" spans="1:5" ht="18" x14ac:dyDescent="0.25">
      <c r="A50" s="118" t="str">
        <f>VLOOKUP(B50,'[1]LISTADO ATM'!$A$2:$C$817,3,0)</f>
        <v>DISTRITO NACIONAL</v>
      </c>
      <c r="B50" s="118">
        <v>904</v>
      </c>
      <c r="C50" s="110" t="str">
        <f>VLOOKUP(B50,'[1]LISTADO ATM'!$A$2:$B$816,2,0)</f>
        <v xml:space="preserve">ATM Oficina Multicentro La Sirena Churchill </v>
      </c>
      <c r="D50" s="125" t="s">
        <v>2485</v>
      </c>
      <c r="E50" s="130">
        <v>335781172</v>
      </c>
    </row>
    <row r="51" spans="1:5" ht="18" x14ac:dyDescent="0.25">
      <c r="A51" s="118" t="str">
        <f>VLOOKUP(B51,'[1]LISTADO ATM'!$A$2:$C$817,3,0)</f>
        <v>DISTRITO NACIONAL</v>
      </c>
      <c r="B51" s="118">
        <v>551</v>
      </c>
      <c r="C51" s="110" t="str">
        <f>VLOOKUP(B51,'[1]LISTADO ATM'!$A$2:$B$816,2,0)</f>
        <v xml:space="preserve">ATM Oficina Padre Castellanos </v>
      </c>
      <c r="D51" s="125" t="s">
        <v>2485</v>
      </c>
      <c r="E51" s="130">
        <v>335781257</v>
      </c>
    </row>
    <row r="52" spans="1:5" ht="18" x14ac:dyDescent="0.25">
      <c r="A52" s="118" t="str">
        <f>VLOOKUP(B52,'[1]LISTADO ATM'!$A$2:$C$817,3,0)</f>
        <v>DISTRITO NACIONAL</v>
      </c>
      <c r="B52" s="118">
        <v>725</v>
      </c>
      <c r="C52" s="110" t="str">
        <f>VLOOKUP(B52,'[1]LISTADO ATM'!$A$2:$B$816,2,0)</f>
        <v xml:space="preserve">ATM El Huacal II  </v>
      </c>
      <c r="D52" s="125" t="s">
        <v>2485</v>
      </c>
      <c r="E52" s="119">
        <v>335780158</v>
      </c>
    </row>
    <row r="53" spans="1:5" ht="18" x14ac:dyDescent="0.25">
      <c r="A53" s="118" t="str">
        <f>VLOOKUP(B53,'[1]LISTADO ATM'!$A$2:$C$817,3,0)</f>
        <v>DISTRITO NACIONAL</v>
      </c>
      <c r="B53" s="118">
        <v>974</v>
      </c>
      <c r="C53" s="110" t="str">
        <f>VLOOKUP(B53,'[1]LISTADO ATM'!$A$2:$B$816,2,0)</f>
        <v xml:space="preserve">ATM S/M Nacional Ave. Lope de Vega </v>
      </c>
      <c r="D53" s="125" t="s">
        <v>2485</v>
      </c>
      <c r="E53" s="119">
        <v>335780176</v>
      </c>
    </row>
    <row r="54" spans="1:5" ht="18" x14ac:dyDescent="0.25">
      <c r="A54" s="118" t="str">
        <f>VLOOKUP(B54,'[1]LISTADO ATM'!$A$2:$C$817,3,0)</f>
        <v>DISTRITO NACIONAL</v>
      </c>
      <c r="B54" s="118">
        <v>589</v>
      </c>
      <c r="C54" s="110" t="str">
        <f>VLOOKUP(B54,'[1]LISTADO ATM'!$A$2:$B$816,2,0)</f>
        <v xml:space="preserve">ATM S/M Bravo San Vicente de Paul </v>
      </c>
      <c r="D54" s="125" t="s">
        <v>2485</v>
      </c>
      <c r="E54" s="130">
        <v>335780170</v>
      </c>
    </row>
    <row r="55" spans="1:5" ht="18" x14ac:dyDescent="0.25">
      <c r="A55" s="118" t="str">
        <f>VLOOKUP(B55,'[1]LISTADO ATM'!$A$2:$C$817,3,0)</f>
        <v>NORTE</v>
      </c>
      <c r="B55" s="118">
        <v>413</v>
      </c>
      <c r="C55" s="110" t="str">
        <f>VLOOKUP(B55,'[1]LISTADO ATM'!$A$2:$B$816,2,0)</f>
        <v xml:space="preserve">ATM UNP Las Galeras Samaná </v>
      </c>
      <c r="D55" s="125" t="s">
        <v>2485</v>
      </c>
      <c r="E55" s="119" t="s">
        <v>2535</v>
      </c>
    </row>
    <row r="56" spans="1:5" ht="18" x14ac:dyDescent="0.25">
      <c r="A56" s="118" t="str">
        <f>VLOOKUP(B56,'[1]LISTADO ATM'!$A$2:$C$817,3,0)</f>
        <v>NORTE</v>
      </c>
      <c r="B56" s="118">
        <v>396</v>
      </c>
      <c r="C56" s="110" t="str">
        <f>VLOOKUP(B56,'[1]LISTADO ATM'!$A$2:$B$816,2,0)</f>
        <v xml:space="preserve">ATM Oficina Plaza Ulloa (La Fuente) </v>
      </c>
      <c r="D56" s="125" t="s">
        <v>2485</v>
      </c>
      <c r="E56" s="119">
        <v>335780952</v>
      </c>
    </row>
    <row r="57" spans="1:5" ht="18" x14ac:dyDescent="0.25">
      <c r="A57" s="118" t="str">
        <f>VLOOKUP(B57,'[1]LISTADO ATM'!$A$2:$C$817,3,0)</f>
        <v>DISTRITO NACIONAL</v>
      </c>
      <c r="B57" s="118">
        <v>547</v>
      </c>
      <c r="C57" s="110" t="str">
        <f>VLOOKUP(B57,'[1]LISTADO ATM'!$A$2:$B$816,2,0)</f>
        <v xml:space="preserve">ATM Plaza Lama Herrera </v>
      </c>
      <c r="D57" s="125" t="s">
        <v>2485</v>
      </c>
      <c r="E57" s="119">
        <v>335780982</v>
      </c>
    </row>
    <row r="58" spans="1:5" ht="18" x14ac:dyDescent="0.25">
      <c r="A58" s="118" t="str">
        <f>VLOOKUP(B58,'[1]LISTADO ATM'!$A$2:$C$817,3,0)</f>
        <v>NORTE</v>
      </c>
      <c r="B58" s="118">
        <v>405</v>
      </c>
      <c r="C58" s="110" t="str">
        <f>VLOOKUP(B58,'[1]LISTADO ATM'!$A$2:$B$816,2,0)</f>
        <v xml:space="preserve">ATM UNP Loma de Cabrera </v>
      </c>
      <c r="D58" s="125" t="s">
        <v>2485</v>
      </c>
      <c r="E58" s="119">
        <v>335780135</v>
      </c>
    </row>
    <row r="59" spans="1:5" ht="18" x14ac:dyDescent="0.25">
      <c r="A59" s="118" t="str">
        <f>VLOOKUP(B59,'[1]LISTADO ATM'!$A$2:$C$817,3,0)</f>
        <v>NORTE</v>
      </c>
      <c r="B59" s="118">
        <v>332</v>
      </c>
      <c r="C59" s="110" t="str">
        <f>VLOOKUP(B59,'[1]LISTADO ATM'!$A$2:$B$816,2,0)</f>
        <v>ATM Estación Sigma (Cotuí)</v>
      </c>
      <c r="D59" s="125" t="s">
        <v>2485</v>
      </c>
      <c r="E59" s="119">
        <v>335780087</v>
      </c>
    </row>
    <row r="60" spans="1:5" ht="18" x14ac:dyDescent="0.25">
      <c r="A60" s="118" t="str">
        <f>VLOOKUP(B60,'[1]LISTADO ATM'!$A$2:$C$817,3,0)</f>
        <v>DISTRITO NACIONAL</v>
      </c>
      <c r="B60" s="118">
        <v>441</v>
      </c>
      <c r="C60" s="110" t="str">
        <f>VLOOKUP(B60,'[1]LISTADO ATM'!$A$2:$B$816,2,0)</f>
        <v>ATM Estacion de Servicio Romulo Betancour</v>
      </c>
      <c r="D60" s="125" t="s">
        <v>2485</v>
      </c>
      <c r="E60" s="130">
        <v>335779982</v>
      </c>
    </row>
    <row r="61" spans="1:5" ht="18.75" customHeight="1" x14ac:dyDescent="0.25">
      <c r="A61" s="118" t="str">
        <f>VLOOKUP(B61,'[1]LISTADO ATM'!$A$2:$C$817,3,0)</f>
        <v>SUR</v>
      </c>
      <c r="B61" s="118">
        <v>512</v>
      </c>
      <c r="C61" s="110" t="str">
        <f>VLOOKUP(B61,'[1]LISTADO ATM'!$A$2:$B$816,2,0)</f>
        <v>ATM Plaza Jesús Ferreira</v>
      </c>
      <c r="D61" s="125" t="s">
        <v>2485</v>
      </c>
      <c r="E61" s="130">
        <v>335780167</v>
      </c>
    </row>
    <row r="62" spans="1:5" ht="18" x14ac:dyDescent="0.25">
      <c r="A62" s="118" t="str">
        <f>VLOOKUP(B62,'[1]LISTADO ATM'!$A$2:$C$817,3,0)</f>
        <v>DISTRITO NACIONAL</v>
      </c>
      <c r="B62" s="118">
        <v>590</v>
      </c>
      <c r="C62" s="110" t="str">
        <f>VLOOKUP(B62,'[1]LISTADO ATM'!$A$2:$B$816,2,0)</f>
        <v xml:space="preserve">ATM Olé Aut. Las Américas </v>
      </c>
      <c r="D62" s="125" t="s">
        <v>2485</v>
      </c>
      <c r="E62" s="130">
        <v>335780212</v>
      </c>
    </row>
    <row r="63" spans="1:5" ht="18" x14ac:dyDescent="0.25">
      <c r="A63" s="118" t="str">
        <f>VLOOKUP(B63,'[1]LISTADO ATM'!$A$2:$C$817,3,0)</f>
        <v>DISTRITO NACIONAL</v>
      </c>
      <c r="B63" s="118">
        <v>697</v>
      </c>
      <c r="C63" s="110" t="str">
        <f>VLOOKUP(B63,'[1]LISTADO ATM'!$A$2:$B$816,2,0)</f>
        <v>ATM Hipermercado Olé Ciudad Juan Bosch</v>
      </c>
      <c r="D63" s="125" t="s">
        <v>2485</v>
      </c>
      <c r="E63" s="130">
        <v>335780564</v>
      </c>
    </row>
    <row r="64" spans="1:5" ht="18" x14ac:dyDescent="0.25">
      <c r="A64" s="118" t="str">
        <f>VLOOKUP(B64,'[1]LISTADO ATM'!$A$2:$C$817,3,0)</f>
        <v>NORTE</v>
      </c>
      <c r="B64" s="118">
        <v>807</v>
      </c>
      <c r="C64" s="110" t="str">
        <f>VLOOKUP(B64,'[1]LISTADO ATM'!$A$2:$B$816,2,0)</f>
        <v xml:space="preserve">ATM S/M Morel (Mao) </v>
      </c>
      <c r="D64" s="125" t="s">
        <v>2485</v>
      </c>
      <c r="E64" s="130">
        <v>335780916</v>
      </c>
    </row>
    <row r="65" spans="1:5" ht="18" x14ac:dyDescent="0.25">
      <c r="A65" s="118" t="str">
        <f>VLOOKUP(B65,'[1]LISTADO ATM'!$A$2:$C$817,3,0)</f>
        <v>DISTRITO NACIONAL</v>
      </c>
      <c r="B65" s="118">
        <v>698</v>
      </c>
      <c r="C65" s="110" t="str">
        <f>VLOOKUP(B65,'[1]LISTADO ATM'!$A$2:$B$816,2,0)</f>
        <v>ATM Parador Bellamar</v>
      </c>
      <c r="D65" s="125" t="s">
        <v>2485</v>
      </c>
      <c r="E65" s="130">
        <v>335780942</v>
      </c>
    </row>
    <row r="66" spans="1:5" ht="18" x14ac:dyDescent="0.25">
      <c r="A66" s="118" t="str">
        <f>VLOOKUP(B66,'[1]LISTADO ATM'!$A$2:$C$817,3,0)</f>
        <v>NORTE</v>
      </c>
      <c r="B66" s="118">
        <v>119</v>
      </c>
      <c r="C66" s="110" t="str">
        <f>VLOOKUP(B66,'[1]LISTADO ATM'!$A$2:$B$816,2,0)</f>
        <v>ATM Oficina La Barranquita</v>
      </c>
      <c r="D66" s="125" t="s">
        <v>2485</v>
      </c>
      <c r="E66" s="130">
        <v>335781175</v>
      </c>
    </row>
    <row r="67" spans="1:5" ht="18" x14ac:dyDescent="0.25">
      <c r="A67" s="118" t="str">
        <f>VLOOKUP(B67,'[1]LISTADO ATM'!$A$2:$C$817,3,0)</f>
        <v>DISTRITO NACIONAL</v>
      </c>
      <c r="B67" s="118">
        <v>925</v>
      </c>
      <c r="C67" s="110" t="str">
        <f>VLOOKUP(B67,'[1]LISTADO ATM'!$A$2:$B$816,2,0)</f>
        <v xml:space="preserve">ATM Oficina Plaza Lama Av. 27 de Febrero </v>
      </c>
      <c r="D67" s="125" t="s">
        <v>2485</v>
      </c>
      <c r="E67" s="130">
        <v>335781182</v>
      </c>
    </row>
    <row r="68" spans="1:5" ht="18" x14ac:dyDescent="0.25">
      <c r="A68" s="118" t="str">
        <f>VLOOKUP(B68,'[1]LISTADO ATM'!$A$2:$C$817,3,0)</f>
        <v>DISTRITO NACIONAL</v>
      </c>
      <c r="B68" s="118">
        <v>676</v>
      </c>
      <c r="C68" s="110" t="str">
        <f>VLOOKUP(B68,'[1]LISTADO ATM'!$A$2:$B$816,2,0)</f>
        <v>ATM S/M Bravo Colina Del Oeste</v>
      </c>
      <c r="D68" s="125" t="s">
        <v>2485</v>
      </c>
      <c r="E68" s="130">
        <v>335779886</v>
      </c>
    </row>
    <row r="69" spans="1:5" ht="18" x14ac:dyDescent="0.25">
      <c r="A69" s="118" t="str">
        <f>VLOOKUP(B69,'[1]LISTADO ATM'!$A$2:$C$817,3,0)</f>
        <v>SUR</v>
      </c>
      <c r="B69" s="118">
        <v>699</v>
      </c>
      <c r="C69" s="110" t="str">
        <f>VLOOKUP(B69,'[1]LISTADO ATM'!$A$2:$B$816,2,0)</f>
        <v>ATM S/M Bravo Bani</v>
      </c>
      <c r="D69" s="125" t="s">
        <v>2485</v>
      </c>
      <c r="E69" s="119">
        <v>335780150</v>
      </c>
    </row>
    <row r="70" spans="1:5" ht="18" x14ac:dyDescent="0.25">
      <c r="A70" s="118" t="str">
        <f>VLOOKUP(B70,'[1]LISTADO ATM'!$A$2:$C$817,3,0)</f>
        <v>DISTRITO NACIONAL</v>
      </c>
      <c r="B70" s="118">
        <v>861</v>
      </c>
      <c r="C70" s="110" t="str">
        <f>VLOOKUP(B70,'[1]LISTADO ATM'!$A$2:$B$816,2,0)</f>
        <v xml:space="preserve">ATM Oficina Bella Vista 27 de Febrero II </v>
      </c>
      <c r="D70" s="125" t="s">
        <v>2485</v>
      </c>
      <c r="E70" s="119">
        <v>335780202</v>
      </c>
    </row>
    <row r="71" spans="1:5" ht="18" x14ac:dyDescent="0.25">
      <c r="A71" s="118" t="str">
        <f>VLOOKUP(B71,'[1]LISTADO ATM'!$A$2:$C$817,3,0)</f>
        <v>DISTRITO NACIONAL</v>
      </c>
      <c r="B71" s="118">
        <v>184</v>
      </c>
      <c r="C71" s="110" t="str">
        <f>VLOOKUP(B71,'[1]LISTADO ATM'!$A$2:$B$816,2,0)</f>
        <v xml:space="preserve">ATM Hermanas Mirabal </v>
      </c>
      <c r="D71" s="125" t="s">
        <v>2485</v>
      </c>
      <c r="E71" s="119">
        <v>335781275</v>
      </c>
    </row>
    <row r="72" spans="1:5" ht="18" x14ac:dyDescent="0.25">
      <c r="A72" s="118" t="str">
        <f>VLOOKUP(B72,'[1]LISTADO ATM'!$A$2:$C$817,3,0)</f>
        <v>DISTRITO NACIONAL</v>
      </c>
      <c r="B72" s="118">
        <v>14</v>
      </c>
      <c r="C72" s="110" t="str">
        <f>VLOOKUP(B72,'[1]LISTADO ATM'!$A$2:$B$816,2,0)</f>
        <v xml:space="preserve">ATM Oficina Aeropuerto Las Américas I </v>
      </c>
      <c r="D72" s="125" t="s">
        <v>2485</v>
      </c>
      <c r="E72" s="130">
        <v>335780961</v>
      </c>
    </row>
    <row r="73" spans="1:5" ht="18.75" thickBot="1" x14ac:dyDescent="0.3">
      <c r="A73" s="118" t="str">
        <f>VLOOKUP(B73,'[1]LISTADO ATM'!$A$2:$C$817,3,0)</f>
        <v>NORTE</v>
      </c>
      <c r="B73" s="118">
        <v>144</v>
      </c>
      <c r="C73" s="110" t="str">
        <f>VLOOKUP(B73,'[1]LISTADO ATM'!$A$2:$B$816,2,0)</f>
        <v xml:space="preserve">ATM Oficina Villa Altagracia </v>
      </c>
      <c r="D73" s="125" t="s">
        <v>2485</v>
      </c>
      <c r="E73" s="130">
        <v>335781149</v>
      </c>
    </row>
    <row r="74" spans="1:5" ht="18.75" thickBot="1" x14ac:dyDescent="0.3">
      <c r="A74" s="95" t="s">
        <v>2428</v>
      </c>
      <c r="B74" s="124">
        <f>COUNT(B10:B73)</f>
        <v>64</v>
      </c>
      <c r="C74" s="139"/>
      <c r="D74" s="154"/>
      <c r="E74" s="140"/>
    </row>
    <row r="75" spans="1:5" ht="15.75" thickBot="1" x14ac:dyDescent="0.3">
      <c r="B75" s="106"/>
      <c r="E75" s="106"/>
    </row>
    <row r="76" spans="1:5" ht="18.75" thickBot="1" x14ac:dyDescent="0.3">
      <c r="A76" s="141" t="s">
        <v>2430</v>
      </c>
      <c r="B76" s="142"/>
      <c r="C76" s="142"/>
      <c r="D76" s="142"/>
      <c r="E76" s="143"/>
    </row>
    <row r="77" spans="1:5" ht="18" x14ac:dyDescent="0.25">
      <c r="A77" s="91" t="s">
        <v>15</v>
      </c>
      <c r="B77" s="91" t="s">
        <v>2426</v>
      </c>
      <c r="C77" s="92" t="s">
        <v>46</v>
      </c>
      <c r="D77" s="92" t="s">
        <v>2433</v>
      </c>
      <c r="E77" s="92" t="s">
        <v>2427</v>
      </c>
    </row>
    <row r="78" spans="1:5" ht="18.75" customHeight="1" x14ac:dyDescent="0.25">
      <c r="A78" s="118" t="str">
        <f>VLOOKUP(B78,'[1]LISTADO ATM'!$A$2:$C$817,3,0)</f>
        <v>DISTRITO NACIONAL</v>
      </c>
      <c r="B78" s="118">
        <v>554</v>
      </c>
      <c r="C78" s="110" t="str">
        <f>VLOOKUP(B78,'[1]LISTADO ATM'!$A$2:$B$816,2,0)</f>
        <v xml:space="preserve">ATM Oficina Isabel La Católica I </v>
      </c>
      <c r="D78" s="111" t="s">
        <v>2455</v>
      </c>
      <c r="E78" s="130">
        <v>335776679</v>
      </c>
    </row>
    <row r="79" spans="1:5" ht="18" x14ac:dyDescent="0.25">
      <c r="A79" s="118" t="str">
        <f>VLOOKUP(B79,'[1]LISTADO ATM'!$A$2:$C$817,3,0)</f>
        <v>DISTRITO NACIONAL</v>
      </c>
      <c r="B79" s="118">
        <v>355</v>
      </c>
      <c r="C79" s="110" t="str">
        <f>VLOOKUP(B79,'[1]LISTADO ATM'!$A$2:$B$816,2,0)</f>
        <v xml:space="preserve">ATM UNP Metro II </v>
      </c>
      <c r="D79" s="111" t="s">
        <v>2455</v>
      </c>
      <c r="E79" s="127">
        <v>335778625</v>
      </c>
    </row>
    <row r="80" spans="1:5" ht="18" x14ac:dyDescent="0.25">
      <c r="A80" s="118" t="str">
        <f>VLOOKUP(B80,'[1]LISTADO ATM'!$A$2:$C$817,3,0)</f>
        <v>DISTRITO NACIONAL</v>
      </c>
      <c r="B80" s="118">
        <v>707</v>
      </c>
      <c r="C80" s="110" t="str">
        <f>VLOOKUP(B80,'[1]LISTADO ATM'!$A$2:$B$816,2,0)</f>
        <v xml:space="preserve">ATM IAD </v>
      </c>
      <c r="D80" s="111" t="s">
        <v>2455</v>
      </c>
      <c r="E80" s="130">
        <v>335778674</v>
      </c>
    </row>
    <row r="81" spans="1:5" ht="18.75" customHeight="1" x14ac:dyDescent="0.25">
      <c r="A81" s="118" t="str">
        <f>VLOOKUP(B81,'[1]LISTADO ATM'!$A$2:$C$817,3,0)</f>
        <v>DISTRITO NACIONAL</v>
      </c>
      <c r="B81" s="118">
        <v>559</v>
      </c>
      <c r="C81" s="110" t="str">
        <f>VLOOKUP(B81,'[1]LISTADO ATM'!$A$2:$B$816,2,0)</f>
        <v xml:space="preserve">ATM UNP Metro I </v>
      </c>
      <c r="D81" s="111" t="s">
        <v>2455</v>
      </c>
      <c r="E81" s="119">
        <v>335780083</v>
      </c>
    </row>
    <row r="82" spans="1:5" ht="18" x14ac:dyDescent="0.25">
      <c r="A82" s="118" t="str">
        <f>VLOOKUP(B82,'[1]LISTADO ATM'!$A$2:$C$817,3,0)</f>
        <v>NORTE</v>
      </c>
      <c r="B82" s="118">
        <v>649</v>
      </c>
      <c r="C82" s="110" t="str">
        <f>VLOOKUP(B82,'[1]LISTADO ATM'!$A$2:$B$816,2,0)</f>
        <v xml:space="preserve">ATM Oficina Galería 56 (San Francisco de Macorís) </v>
      </c>
      <c r="D82" s="111" t="s">
        <v>2455</v>
      </c>
      <c r="E82" s="119">
        <v>335781543</v>
      </c>
    </row>
    <row r="83" spans="1:5" ht="18" x14ac:dyDescent="0.25">
      <c r="A83" s="118" t="str">
        <f>VLOOKUP(B83,'[1]LISTADO ATM'!$A$2:$C$817,3,0)</f>
        <v>NORTE</v>
      </c>
      <c r="B83" s="118">
        <v>157</v>
      </c>
      <c r="C83" s="110" t="str">
        <f>VLOOKUP(B83,'[1]LISTADO ATM'!$A$2:$B$816,2,0)</f>
        <v xml:space="preserve">ATM Oficina Samaná </v>
      </c>
      <c r="D83" s="111" t="s">
        <v>2455</v>
      </c>
      <c r="E83" s="119">
        <v>335781554</v>
      </c>
    </row>
    <row r="84" spans="1:5" ht="18" x14ac:dyDescent="0.25">
      <c r="A84" s="118" t="str">
        <f>VLOOKUP(B84,'[1]LISTADO ATM'!$A$2:$C$817,3,0)</f>
        <v>DISTRITO NACIONAL</v>
      </c>
      <c r="B84" s="118">
        <v>671</v>
      </c>
      <c r="C84" s="110" t="str">
        <f>VLOOKUP(B84,'[1]LISTADO ATM'!$A$2:$B$816,2,0)</f>
        <v>ATM Ayuntamiento Sto. Dgo. Norte</v>
      </c>
      <c r="D84" s="111" t="s">
        <v>2455</v>
      </c>
      <c r="E84" s="119">
        <v>335781557</v>
      </c>
    </row>
    <row r="85" spans="1:5" ht="18" x14ac:dyDescent="0.25">
      <c r="A85" s="118" t="str">
        <f>VLOOKUP(B85,'[1]LISTADO ATM'!$A$2:$C$817,3,0)</f>
        <v>DISTRITO NACIONAL</v>
      </c>
      <c r="B85" s="118">
        <v>527</v>
      </c>
      <c r="C85" s="110" t="str">
        <f>VLOOKUP(B85,'[1]LISTADO ATM'!$A$2:$B$816,2,0)</f>
        <v>ATM Oficina Zona Oriental II</v>
      </c>
      <c r="D85" s="111" t="s">
        <v>2455</v>
      </c>
      <c r="E85" s="130">
        <v>335780168</v>
      </c>
    </row>
    <row r="86" spans="1:5" ht="18" x14ac:dyDescent="0.25">
      <c r="A86" s="118" t="str">
        <f>VLOOKUP(B86,'[1]LISTADO ATM'!$A$2:$C$817,3,0)</f>
        <v>DISTRITO NACIONAL</v>
      </c>
      <c r="B86" s="118">
        <v>562</v>
      </c>
      <c r="C86" s="110" t="str">
        <f>VLOOKUP(B86,'[1]LISTADO ATM'!$A$2:$B$816,2,0)</f>
        <v xml:space="preserve">ATM S/M Jumbo Carretera Mella </v>
      </c>
      <c r="D86" s="111" t="s">
        <v>2455</v>
      </c>
      <c r="E86" s="130">
        <v>335780169</v>
      </c>
    </row>
    <row r="87" spans="1:5" ht="18" x14ac:dyDescent="0.25">
      <c r="A87" s="118" t="str">
        <f>VLOOKUP(B87,'[1]LISTADO ATM'!$A$2:$C$817,3,0)</f>
        <v>ESTE</v>
      </c>
      <c r="B87" s="118">
        <v>660</v>
      </c>
      <c r="C87" s="110" t="str">
        <f>VLOOKUP(B87,'[1]LISTADO ATM'!$A$2:$B$816,2,0)</f>
        <v>ATM Oficina Romana Norte II</v>
      </c>
      <c r="D87" s="111" t="s">
        <v>2455</v>
      </c>
      <c r="E87" s="130">
        <v>335780184</v>
      </c>
    </row>
    <row r="88" spans="1:5" ht="18" x14ac:dyDescent="0.25">
      <c r="A88" s="118" t="str">
        <f>VLOOKUP(B88,'[1]LISTADO ATM'!$A$2:$C$817,3,0)</f>
        <v>ESTE</v>
      </c>
      <c r="B88" s="118">
        <v>104</v>
      </c>
      <c r="C88" s="110" t="str">
        <f>VLOOKUP(B88,'[1]LISTADO ATM'!$A$2:$B$816,2,0)</f>
        <v xml:space="preserve">ATM Jumbo Higuey </v>
      </c>
      <c r="D88" s="111" t="s">
        <v>2455</v>
      </c>
      <c r="E88" s="130">
        <v>335781674</v>
      </c>
    </row>
    <row r="89" spans="1:5" ht="18" x14ac:dyDescent="0.25">
      <c r="A89" s="118" t="str">
        <f>VLOOKUP(B89,'[1]LISTADO ATM'!$A$2:$C$817,3,0)</f>
        <v>DISTRITO NACIONAL</v>
      </c>
      <c r="B89" s="118">
        <v>422</v>
      </c>
      <c r="C89" s="110" t="str">
        <f>VLOOKUP(B89,'[1]LISTADO ATM'!$A$2:$B$816,2,0)</f>
        <v xml:space="preserve">ATM Olé Manoguayabo </v>
      </c>
      <c r="D89" s="111" t="s">
        <v>2455</v>
      </c>
      <c r="E89" s="130">
        <v>335781599</v>
      </c>
    </row>
    <row r="90" spans="1:5" ht="18" x14ac:dyDescent="0.25">
      <c r="A90" s="118" t="str">
        <f>VLOOKUP(B90,'[1]LISTADO ATM'!$A$2:$C$817,3,0)</f>
        <v>ESTE</v>
      </c>
      <c r="B90" s="118">
        <v>630</v>
      </c>
      <c r="C90" s="110" t="str">
        <f>VLOOKUP(B90,'[1]LISTADO ATM'!$A$2:$B$816,2,0)</f>
        <v xml:space="preserve">ATM Oficina Plaza Zaglul (SPM) </v>
      </c>
      <c r="D90" s="111" t="s">
        <v>2455</v>
      </c>
      <c r="E90" s="130">
        <v>335781187</v>
      </c>
    </row>
    <row r="91" spans="1:5" ht="18" x14ac:dyDescent="0.25">
      <c r="A91" s="118" t="str">
        <f>VLOOKUP(B91,'[1]LISTADO ATM'!$A$2:$C$817,3,0)</f>
        <v>DISTRITO NACIONAL</v>
      </c>
      <c r="B91" s="118">
        <v>331</v>
      </c>
      <c r="C91" s="110" t="str">
        <f>VLOOKUP(B91,'[1]LISTADO ATM'!$A$2:$B$816,2,0)</f>
        <v>ATM Ayuntamiento Sto. Dgo. Este</v>
      </c>
      <c r="D91" s="111" t="s">
        <v>2455</v>
      </c>
      <c r="E91" s="130">
        <v>335781245</v>
      </c>
    </row>
    <row r="92" spans="1:5" ht="18" x14ac:dyDescent="0.25">
      <c r="A92" s="118" t="str">
        <f>VLOOKUP(B92,'[1]LISTADO ATM'!$A$2:$C$817,3,0)</f>
        <v>NORTE</v>
      </c>
      <c r="B92" s="118">
        <v>965</v>
      </c>
      <c r="C92" s="110" t="str">
        <f>VLOOKUP(B92,'[1]LISTADO ATM'!$A$2:$B$816,2,0)</f>
        <v xml:space="preserve">ATM S/M La Fuente FUN (Santiago) </v>
      </c>
      <c r="D92" s="111" t="s">
        <v>2455</v>
      </c>
      <c r="E92" s="130">
        <v>335781261</v>
      </c>
    </row>
    <row r="93" spans="1:5" ht="18" x14ac:dyDescent="0.25">
      <c r="A93" s="118" t="str">
        <f>VLOOKUP(B93,'[1]LISTADO ATM'!$A$2:$C$817,3,0)</f>
        <v>DISTRITO NACIONAL</v>
      </c>
      <c r="B93" s="118">
        <v>793</v>
      </c>
      <c r="C93" s="110" t="str">
        <f>VLOOKUP(B93,'[1]LISTADO ATM'!$A$2:$B$816,2,0)</f>
        <v xml:space="preserve">ATM Centro de Caja Agora Mall </v>
      </c>
      <c r="D93" s="111" t="s">
        <v>2455</v>
      </c>
      <c r="E93" s="130">
        <v>335781341</v>
      </c>
    </row>
    <row r="94" spans="1:5" ht="18" x14ac:dyDescent="0.25">
      <c r="A94" s="118" t="str">
        <f>VLOOKUP(B94,'[1]LISTADO ATM'!$A$2:$C$817,3,0)</f>
        <v>DISTRITO NACIONAL</v>
      </c>
      <c r="B94" s="118">
        <v>738</v>
      </c>
      <c r="C94" s="110" t="str">
        <f>VLOOKUP(B94,'[1]LISTADO ATM'!$A$2:$B$816,2,0)</f>
        <v xml:space="preserve">ATM Zona Franca Los Alcarrizos </v>
      </c>
      <c r="D94" s="111" t="s">
        <v>2455</v>
      </c>
      <c r="E94" s="119">
        <v>335781436</v>
      </c>
    </row>
    <row r="95" spans="1:5" ht="18.75" thickBot="1" x14ac:dyDescent="0.3">
      <c r="A95" s="118" t="str">
        <f>VLOOKUP(B95,'[1]LISTADO ATM'!$A$2:$C$817,3,0)</f>
        <v>ESTE</v>
      </c>
      <c r="B95" s="126">
        <v>609</v>
      </c>
      <c r="C95" s="110" t="str">
        <f>VLOOKUP(B95,'[1]LISTADO ATM'!$A$2:$B$816,2,0)</f>
        <v xml:space="preserve">ATM S/M Jumbo (San Pedro) </v>
      </c>
      <c r="D95" s="111" t="s">
        <v>2455</v>
      </c>
      <c r="E95" s="119">
        <v>335781677</v>
      </c>
    </row>
    <row r="96" spans="1:5" ht="18.75" customHeight="1" thickBot="1" x14ac:dyDescent="0.3">
      <c r="A96" s="128" t="s">
        <v>2428</v>
      </c>
      <c r="B96" s="124">
        <f>COUNT(B78:B95)</f>
        <v>18</v>
      </c>
      <c r="C96" s="129"/>
      <c r="D96" s="129"/>
      <c r="E96" s="129"/>
    </row>
    <row r="97" spans="1:5" ht="15.75" thickBot="1" x14ac:dyDescent="0.3">
      <c r="B97" s="106"/>
      <c r="E97" s="106"/>
    </row>
    <row r="98" spans="1:5" ht="18.75" thickBot="1" x14ac:dyDescent="0.3">
      <c r="A98" s="141" t="s">
        <v>2431</v>
      </c>
      <c r="B98" s="142"/>
      <c r="C98" s="142"/>
      <c r="D98" s="142"/>
      <c r="E98" s="143"/>
    </row>
    <row r="99" spans="1:5" ht="18" x14ac:dyDescent="0.25">
      <c r="A99" s="91" t="s">
        <v>15</v>
      </c>
      <c r="B99" s="91" t="s">
        <v>2426</v>
      </c>
      <c r="C99" s="92" t="s">
        <v>46</v>
      </c>
      <c r="D99" s="92" t="s">
        <v>2433</v>
      </c>
      <c r="E99" s="92" t="s">
        <v>2427</v>
      </c>
    </row>
    <row r="100" spans="1:5" ht="18" x14ac:dyDescent="0.25">
      <c r="A100" s="110" t="str">
        <f>VLOOKUP(B100,'[1]LISTADO ATM'!$A$2:$C$817,3,0)</f>
        <v>DISTRITO NACIONAL</v>
      </c>
      <c r="B100" s="118">
        <v>993</v>
      </c>
      <c r="C100" s="110" t="str">
        <f>VLOOKUP(B100,'[1]LISTADO ATM'!$A$2:$B$816,2,0)</f>
        <v xml:space="preserve">ATM Centro Medico Integral II </v>
      </c>
      <c r="D100" s="110" t="s">
        <v>2459</v>
      </c>
      <c r="E100" s="130">
        <v>335777032</v>
      </c>
    </row>
    <row r="101" spans="1:5" ht="18" x14ac:dyDescent="0.25">
      <c r="A101" s="110" t="str">
        <f>VLOOKUP(B101,'[1]LISTADO ATM'!$A$2:$C$817,3,0)</f>
        <v>SUR</v>
      </c>
      <c r="B101" s="118">
        <v>817</v>
      </c>
      <c r="C101" s="110" t="str">
        <f>VLOOKUP(B101,'[1]LISTADO ATM'!$A$2:$B$816,2,0)</f>
        <v xml:space="preserve">ATM Ayuntamiento Sabana Larga (San José de Ocoa) </v>
      </c>
      <c r="D101" s="110" t="s">
        <v>2459</v>
      </c>
      <c r="E101" s="127">
        <v>335778631</v>
      </c>
    </row>
    <row r="102" spans="1:5" ht="18" x14ac:dyDescent="0.25">
      <c r="A102" s="110" t="str">
        <f>VLOOKUP(B102,'[1]LISTADO ATM'!$A$2:$C$817,3,0)</f>
        <v>DISTRITO NACIONAL</v>
      </c>
      <c r="B102" s="118">
        <v>406</v>
      </c>
      <c r="C102" s="110" t="str">
        <f>VLOOKUP(B102,'[1]LISTADO ATM'!$A$2:$B$816,2,0)</f>
        <v xml:space="preserve">ATM UNP Plaza Lama Máximo Gómez </v>
      </c>
      <c r="D102" s="110" t="s">
        <v>2459</v>
      </c>
      <c r="E102" s="127">
        <v>335781560</v>
      </c>
    </row>
    <row r="103" spans="1:5" ht="18" x14ac:dyDescent="0.25">
      <c r="A103" s="110" t="str">
        <f>VLOOKUP(B103,'[1]LISTADO ATM'!$A$2:$C$817,3,0)</f>
        <v>NORTE</v>
      </c>
      <c r="B103" s="118">
        <v>888</v>
      </c>
      <c r="C103" s="110" t="str">
        <f>VLOOKUP(B103,'[1]LISTADO ATM'!$A$2:$B$816,2,0)</f>
        <v>ATM Oficina galeria 56 II (SFM)</v>
      </c>
      <c r="D103" s="110" t="s">
        <v>2459</v>
      </c>
      <c r="E103" s="127">
        <v>335781562</v>
      </c>
    </row>
    <row r="104" spans="1:5" ht="18" x14ac:dyDescent="0.25">
      <c r="A104" s="110" t="str">
        <f>VLOOKUP(B104,'[1]LISTADO ATM'!$A$2:$C$817,3,0)</f>
        <v>DISTRITO NACIONAL</v>
      </c>
      <c r="B104" s="118">
        <v>911</v>
      </c>
      <c r="C104" s="110" t="str">
        <f>VLOOKUP(B104,'[1]LISTADO ATM'!$A$2:$B$816,2,0)</f>
        <v xml:space="preserve">ATM Oficina Venezuela II </v>
      </c>
      <c r="D104" s="110" t="s">
        <v>2459</v>
      </c>
      <c r="E104" s="127">
        <v>335781563</v>
      </c>
    </row>
    <row r="105" spans="1:5" ht="18" x14ac:dyDescent="0.25">
      <c r="A105" s="110" t="str">
        <f>VLOOKUP(B105,'[1]LISTADO ATM'!$A$2:$C$817,3,0)</f>
        <v>DISTRITO NACIONAL</v>
      </c>
      <c r="B105" s="118">
        <v>298</v>
      </c>
      <c r="C105" s="110" t="str">
        <f>VLOOKUP(B105,'[1]LISTADO ATM'!$A$2:$B$816,2,0)</f>
        <v xml:space="preserve">ATM S/M Aprezio Engombe </v>
      </c>
      <c r="D105" s="110" t="s">
        <v>2459</v>
      </c>
      <c r="E105" s="119">
        <v>335780631</v>
      </c>
    </row>
    <row r="106" spans="1:5" ht="18" x14ac:dyDescent="0.25">
      <c r="A106" s="110" t="str">
        <f>VLOOKUP(B106,'[1]LISTADO ATM'!$A$2:$C$817,3,0)</f>
        <v>DISTRITO NACIONAL</v>
      </c>
      <c r="B106" s="118">
        <v>567</v>
      </c>
      <c r="C106" s="110" t="str">
        <f>VLOOKUP(B106,'[1]LISTADO ATM'!$A$2:$B$816,2,0)</f>
        <v xml:space="preserve">ATM Oficina Máximo Gómez </v>
      </c>
      <c r="D106" s="110" t="s">
        <v>2459</v>
      </c>
      <c r="E106" s="119">
        <v>335780924</v>
      </c>
    </row>
    <row r="107" spans="1:5" ht="18" x14ac:dyDescent="0.25">
      <c r="A107" s="110" t="str">
        <f>VLOOKUP(B107,'[1]LISTADO ATM'!$A$2:$C$817,3,0)</f>
        <v>DISTRITO NACIONAL</v>
      </c>
      <c r="B107" s="118">
        <v>149</v>
      </c>
      <c r="C107" s="110" t="str">
        <f>VLOOKUP(B107,'[1]LISTADO ATM'!$A$2:$B$816,2,0)</f>
        <v>ATM Estación Metro Concepción</v>
      </c>
      <c r="D107" s="110" t="s">
        <v>2459</v>
      </c>
      <c r="E107" s="119">
        <v>335781000</v>
      </c>
    </row>
    <row r="108" spans="1:5" ht="18" x14ac:dyDescent="0.25">
      <c r="A108" s="110" t="str">
        <f>VLOOKUP(B108,'[1]LISTADO ATM'!$A$2:$C$817,3,0)</f>
        <v>DISTRITO NACIONAL</v>
      </c>
      <c r="B108" s="118">
        <v>515</v>
      </c>
      <c r="C108" s="110" t="str">
        <f>VLOOKUP(B108,'[1]LISTADO ATM'!$A$2:$B$816,2,0)</f>
        <v xml:space="preserve">ATM Oficina Agora Mall I </v>
      </c>
      <c r="D108" s="110" t="s">
        <v>2459</v>
      </c>
      <c r="E108" s="130" t="s">
        <v>2536</v>
      </c>
    </row>
    <row r="109" spans="1:5" ht="18.75" customHeight="1" thickBot="1" x14ac:dyDescent="0.3">
      <c r="A109" s="110" t="str">
        <f>VLOOKUP(B109,'[1]LISTADO ATM'!$A$2:$C$817,3,0)</f>
        <v>DISTRITO NACIONAL</v>
      </c>
      <c r="B109" s="118">
        <v>580</v>
      </c>
      <c r="C109" s="110" t="str">
        <f>VLOOKUP(B109,'[1]LISTADO ATM'!$A$2:$B$816,2,0)</f>
        <v xml:space="preserve">ATM Edificio Propagas </v>
      </c>
      <c r="D109" s="110" t="s">
        <v>2459</v>
      </c>
      <c r="E109" s="119">
        <v>335781676</v>
      </c>
    </row>
    <row r="110" spans="1:5" ht="18.75" thickBot="1" x14ac:dyDescent="0.3">
      <c r="A110" s="95" t="s">
        <v>2428</v>
      </c>
      <c r="B110" s="124">
        <f>COUNT(B100:B109)</f>
        <v>10</v>
      </c>
      <c r="C110" s="129"/>
      <c r="D110" s="93"/>
      <c r="E110" s="94"/>
    </row>
    <row r="111" spans="1:5" ht="15.75" thickBot="1" x14ac:dyDescent="0.3">
      <c r="B111" s="106"/>
      <c r="E111" s="106"/>
    </row>
    <row r="112" spans="1:5" ht="18.75" customHeight="1" thickBot="1" x14ac:dyDescent="0.3">
      <c r="A112" s="144" t="s">
        <v>2429</v>
      </c>
      <c r="B112" s="145"/>
      <c r="E112" s="106"/>
    </row>
    <row r="113" spans="1:5" ht="18.75" thickBot="1" x14ac:dyDescent="0.3">
      <c r="A113" s="146">
        <f>+B96+B110</f>
        <v>28</v>
      </c>
      <c r="B113" s="147"/>
      <c r="E113" s="106"/>
    </row>
    <row r="114" spans="1:5" ht="15.75" thickBot="1" x14ac:dyDescent="0.3">
      <c r="B114" s="106"/>
      <c r="E114" s="106"/>
    </row>
    <row r="115" spans="1:5" ht="18.75" thickBot="1" x14ac:dyDescent="0.3">
      <c r="A115" s="141" t="s">
        <v>2432</v>
      </c>
      <c r="B115" s="142"/>
      <c r="C115" s="142"/>
      <c r="D115" s="142"/>
      <c r="E115" s="143"/>
    </row>
    <row r="116" spans="1:5" ht="18" x14ac:dyDescent="0.25">
      <c r="A116" s="91" t="s">
        <v>15</v>
      </c>
      <c r="B116" s="91" t="s">
        <v>2426</v>
      </c>
      <c r="C116" s="96" t="s">
        <v>46</v>
      </c>
      <c r="D116" s="155" t="s">
        <v>2433</v>
      </c>
      <c r="E116" s="156"/>
    </row>
    <row r="117" spans="1:5" ht="18" x14ac:dyDescent="0.25">
      <c r="A117" s="118" t="str">
        <f>VLOOKUP(B117,'[1]LISTADO ATM'!$A$2:$C$817,3,0)</f>
        <v>ESTE</v>
      </c>
      <c r="B117" s="118">
        <v>293</v>
      </c>
      <c r="C117" s="110" t="str">
        <f>VLOOKUP(B117,'[1]LISTADO ATM'!$A$2:$B$816,2,0)</f>
        <v xml:space="preserve">ATM S/M Nueva Visión (San Pedro) </v>
      </c>
      <c r="D117" s="157" t="s">
        <v>2537</v>
      </c>
      <c r="E117" s="157"/>
    </row>
    <row r="118" spans="1:5" ht="18" x14ac:dyDescent="0.25">
      <c r="A118" s="118" t="str">
        <f>VLOOKUP(B118,'[1]LISTADO ATM'!$A$2:$C$817,3,0)</f>
        <v>DISTRITO NACIONAL</v>
      </c>
      <c r="B118" s="118">
        <v>670</v>
      </c>
      <c r="C118" s="110" t="str">
        <f>VLOOKUP(B118,'[1]LISTADO ATM'!$A$2:$B$816,2,0)</f>
        <v>ATM Estación Texaco Algodón</v>
      </c>
      <c r="D118" s="157" t="s">
        <v>2476</v>
      </c>
      <c r="E118" s="157"/>
    </row>
    <row r="119" spans="1:5" ht="18" x14ac:dyDescent="0.25">
      <c r="A119" s="118" t="str">
        <f>VLOOKUP(B119,'[1]LISTADO ATM'!$A$2:$C$817,3,0)</f>
        <v>DISTRITO NACIONAL</v>
      </c>
      <c r="B119" s="118">
        <v>85</v>
      </c>
      <c r="C119" s="110" t="str">
        <f>VLOOKUP(B119,'[1]LISTADO ATM'!$A$2:$B$816,2,0)</f>
        <v xml:space="preserve">ATM Oficina San Isidro (Fuerza Aérea) </v>
      </c>
      <c r="D119" s="157" t="s">
        <v>2476</v>
      </c>
      <c r="E119" s="157"/>
    </row>
    <row r="120" spans="1:5" ht="18" x14ac:dyDescent="0.25">
      <c r="A120" s="118" t="str">
        <f>VLOOKUP(B120,'[1]LISTADO ATM'!$A$2:$C$817,3,0)</f>
        <v>NORTE</v>
      </c>
      <c r="B120" s="118">
        <v>405</v>
      </c>
      <c r="C120" s="110" t="str">
        <f>VLOOKUP(B120,'[1]LISTADO ATM'!$A$2:$B$816,2,0)</f>
        <v xml:space="preserve">ATM UNP Loma de Cabrera </v>
      </c>
      <c r="D120" s="137" t="s">
        <v>2476</v>
      </c>
      <c r="E120" s="138"/>
    </row>
    <row r="121" spans="1:5" ht="18" x14ac:dyDescent="0.25">
      <c r="A121" s="118" t="str">
        <f>VLOOKUP(B121,'[1]LISTADO ATM'!$A$2:$C$817,3,0)</f>
        <v>DISTRITO NACIONAL</v>
      </c>
      <c r="B121" s="118">
        <v>24</v>
      </c>
      <c r="C121" s="110" t="str">
        <f>VLOOKUP(B121,'[1]LISTADO ATM'!$A$2:$B$816,2,0)</f>
        <v xml:space="preserve">ATM Oficina Eusebio Manzueta </v>
      </c>
      <c r="D121" s="137" t="s">
        <v>2476</v>
      </c>
      <c r="E121" s="138"/>
    </row>
    <row r="122" spans="1:5" ht="18" x14ac:dyDescent="0.25">
      <c r="A122" s="118" t="str">
        <f>VLOOKUP(B122,'[1]LISTADO ATM'!$A$2:$C$817,3,0)</f>
        <v>DISTRITO NACIONAL</v>
      </c>
      <c r="B122" s="118">
        <v>713</v>
      </c>
      <c r="C122" s="110" t="str">
        <f>VLOOKUP(B122,'[1]LISTADO ATM'!$A$2:$B$816,2,0)</f>
        <v xml:space="preserve">ATM Oficina Las Américas </v>
      </c>
      <c r="D122" s="137" t="s">
        <v>2476</v>
      </c>
      <c r="E122" s="138"/>
    </row>
    <row r="123" spans="1:5" ht="18" x14ac:dyDescent="0.25">
      <c r="A123" s="118" t="str">
        <f>VLOOKUP(B123,'[1]LISTADO ATM'!$A$2:$C$817,3,0)</f>
        <v>DISTRITO NACIONAL</v>
      </c>
      <c r="B123" s="118">
        <v>745</v>
      </c>
      <c r="C123" s="110" t="str">
        <f>VLOOKUP(B123,'[1]LISTADO ATM'!$A$2:$B$816,2,0)</f>
        <v xml:space="preserve">ATM Oficina Ave. Duarte </v>
      </c>
      <c r="D123" s="157" t="s">
        <v>2537</v>
      </c>
      <c r="E123" s="157"/>
    </row>
    <row r="124" spans="1:5" ht="18" x14ac:dyDescent="0.25">
      <c r="A124" s="118" t="str">
        <f>VLOOKUP(B124,'[1]LISTADO ATM'!$A$2:$C$817,3,0)</f>
        <v>SUR</v>
      </c>
      <c r="B124" s="118">
        <v>767</v>
      </c>
      <c r="C124" s="110" t="str">
        <f>VLOOKUP(B124,'[1]LISTADO ATM'!$A$2:$B$816,2,0)</f>
        <v xml:space="preserve">ATM S/M Diverso (Azua) </v>
      </c>
      <c r="D124" s="137" t="s">
        <v>2476</v>
      </c>
      <c r="E124" s="138"/>
    </row>
    <row r="125" spans="1:5" ht="18" x14ac:dyDescent="0.25">
      <c r="A125" s="118" t="str">
        <f>VLOOKUP(B125,'[1]LISTADO ATM'!$A$2:$C$817,3,0)</f>
        <v>ESTE</v>
      </c>
      <c r="B125" s="118">
        <v>824</v>
      </c>
      <c r="C125" s="110" t="str">
        <f>VLOOKUP(B125,'[1]LISTADO ATM'!$A$2:$B$816,2,0)</f>
        <v xml:space="preserve">ATM Multiplaza (Higuey) </v>
      </c>
      <c r="D125" s="137" t="s">
        <v>2476</v>
      </c>
      <c r="E125" s="138"/>
    </row>
    <row r="126" spans="1:5" ht="18" x14ac:dyDescent="0.25">
      <c r="A126" s="118" t="str">
        <f>VLOOKUP(B126,'[1]LISTADO ATM'!$A$2:$C$817,3,0)</f>
        <v>NORTE</v>
      </c>
      <c r="B126" s="118">
        <v>142</v>
      </c>
      <c r="C126" s="110" t="str">
        <f>VLOOKUP(B126,'[1]LISTADO ATM'!$A$2:$B$816,2,0)</f>
        <v xml:space="preserve">ATM Centro de Caja Galerías Bonao </v>
      </c>
      <c r="D126" s="137" t="s">
        <v>2476</v>
      </c>
      <c r="E126" s="138"/>
    </row>
    <row r="127" spans="1:5" ht="18" x14ac:dyDescent="0.25">
      <c r="A127" s="118" t="str">
        <f>VLOOKUP(B127,'[1]LISTADO ATM'!$A$2:$C$817,3,0)</f>
        <v>ESTE</v>
      </c>
      <c r="B127" s="118">
        <v>211</v>
      </c>
      <c r="C127" s="110" t="str">
        <f>VLOOKUP(B127,'[1]LISTADO ATM'!$A$2:$B$816,2,0)</f>
        <v xml:space="preserve">ATM Oficina La Romana I </v>
      </c>
      <c r="D127" s="137" t="s">
        <v>2476</v>
      </c>
      <c r="E127" s="138"/>
    </row>
    <row r="128" spans="1:5" ht="18" x14ac:dyDescent="0.25">
      <c r="A128" s="118" t="str">
        <f>VLOOKUP(B128,'[1]LISTADO ATM'!$A$2:$C$817,3,0)</f>
        <v>ESTE</v>
      </c>
      <c r="B128" s="118">
        <v>294</v>
      </c>
      <c r="C128" s="110" t="str">
        <f>VLOOKUP(B128,'[1]LISTADO ATM'!$A$2:$B$816,2,0)</f>
        <v xml:space="preserve">ATM Plaza Zaglul San Pedro II </v>
      </c>
      <c r="D128" s="137" t="s">
        <v>2476</v>
      </c>
      <c r="E128" s="138"/>
    </row>
    <row r="129" spans="1:5" ht="18" x14ac:dyDescent="0.25">
      <c r="A129" s="118" t="str">
        <f>VLOOKUP(B129,'[1]LISTADO ATM'!$A$2:$C$817,3,0)</f>
        <v>ESTE</v>
      </c>
      <c r="B129" s="118">
        <v>399</v>
      </c>
      <c r="C129" s="110" t="str">
        <f>VLOOKUP(B129,'[1]LISTADO ATM'!$A$2:$B$816,2,0)</f>
        <v xml:space="preserve">ATM Oficina La Romana II </v>
      </c>
      <c r="D129" s="137" t="s">
        <v>2476</v>
      </c>
      <c r="E129" s="138"/>
    </row>
    <row r="130" spans="1:5" ht="18" x14ac:dyDescent="0.25">
      <c r="A130" s="118" t="str">
        <f>VLOOKUP(B130,'[1]LISTADO ATM'!$A$2:$C$817,3,0)</f>
        <v>DISTRITO NACIONAL</v>
      </c>
      <c r="B130" s="118">
        <v>425</v>
      </c>
      <c r="C130" s="110" t="str">
        <f>VLOOKUP(B130,'[1]LISTADO ATM'!$A$2:$B$816,2,0)</f>
        <v xml:space="preserve">ATM UNP Jumbo Luperón II </v>
      </c>
      <c r="D130" s="137" t="s">
        <v>2476</v>
      </c>
      <c r="E130" s="138"/>
    </row>
    <row r="131" spans="1:5" ht="18.75" thickBot="1" x14ac:dyDescent="0.3">
      <c r="A131" s="118" t="str">
        <f>VLOOKUP(B131,'[1]LISTADO ATM'!$A$2:$C$817,3,0)</f>
        <v>SUR</v>
      </c>
      <c r="B131" s="126">
        <v>616</v>
      </c>
      <c r="C131" s="110" t="str">
        <f>VLOOKUP(B131,'[1]LISTADO ATM'!$A$2:$B$816,2,0)</f>
        <v xml:space="preserve">ATM 5ta. Brigada Barahona </v>
      </c>
      <c r="D131" s="137" t="s">
        <v>2476</v>
      </c>
      <c r="E131" s="138"/>
    </row>
    <row r="132" spans="1:5" ht="18.75" thickBot="1" x14ac:dyDescent="0.3">
      <c r="A132" s="95" t="s">
        <v>2428</v>
      </c>
      <c r="B132" s="124">
        <f>COUNT(B117:B131)</f>
        <v>15</v>
      </c>
      <c r="C132" s="129"/>
      <c r="D132" s="139"/>
      <c r="E132" s="140"/>
    </row>
  </sheetData>
  <mergeCells count="27">
    <mergeCell ref="A76:E76"/>
    <mergeCell ref="D116:E116"/>
    <mergeCell ref="D117:E117"/>
    <mergeCell ref="D118:E118"/>
    <mergeCell ref="D119:E119"/>
    <mergeCell ref="A1:E1"/>
    <mergeCell ref="A8:E8"/>
    <mergeCell ref="A2:E2"/>
    <mergeCell ref="A3:E3"/>
    <mergeCell ref="C74:E74"/>
    <mergeCell ref="A98:E98"/>
    <mergeCell ref="A112:B112"/>
    <mergeCell ref="A113:B113"/>
    <mergeCell ref="A115:E115"/>
    <mergeCell ref="D125:E125"/>
    <mergeCell ref="D120:E120"/>
    <mergeCell ref="D121:E121"/>
    <mergeCell ref="D122:E122"/>
    <mergeCell ref="D123:E123"/>
    <mergeCell ref="D124:E124"/>
    <mergeCell ref="D131:E131"/>
    <mergeCell ref="D132:E132"/>
    <mergeCell ref="D126:E126"/>
    <mergeCell ref="D127:E127"/>
    <mergeCell ref="D128:E128"/>
    <mergeCell ref="D129:E129"/>
    <mergeCell ref="D130:E130"/>
  </mergeCells>
  <phoneticPr fontId="47" type="noConversion"/>
  <conditionalFormatting sqref="B133:B1048576">
    <cfRule type="duplicateValues" dxfId="489" priority="843"/>
    <cfRule type="duplicateValues" dxfId="488" priority="877"/>
    <cfRule type="duplicateValues" dxfId="487" priority="878"/>
    <cfRule type="duplicateValues" dxfId="486" priority="879"/>
  </conditionalFormatting>
  <conditionalFormatting sqref="E133:E1048576">
    <cfRule type="duplicateValues" dxfId="485" priority="360278"/>
    <cfRule type="duplicateValues" dxfId="484" priority="360279"/>
  </conditionalFormatting>
  <conditionalFormatting sqref="B133:B1048576">
    <cfRule type="duplicateValues" dxfId="483" priority="404"/>
  </conditionalFormatting>
  <conditionalFormatting sqref="B97:B98 B111:B115 B75:B76 B78:B95 B117:B131 B1:B73 B100:B109">
    <cfRule type="cellIs" dxfId="482" priority="326" operator="equal">
      <formula>22099.125</formula>
    </cfRule>
  </conditionalFormatting>
  <conditionalFormatting sqref="E68">
    <cfRule type="duplicateValues" dxfId="481" priority="325"/>
  </conditionalFormatting>
  <conditionalFormatting sqref="E68">
    <cfRule type="duplicateValues" dxfId="480" priority="322"/>
    <cfRule type="duplicateValues" dxfId="479" priority="323"/>
    <cfRule type="duplicateValues" dxfId="478" priority="324"/>
  </conditionalFormatting>
  <conditionalFormatting sqref="E68">
    <cfRule type="duplicateValues" dxfId="477" priority="320"/>
    <cfRule type="duplicateValues" dxfId="476" priority="321"/>
  </conditionalFormatting>
  <conditionalFormatting sqref="B79 B10:B73">
    <cfRule type="duplicateValues" dxfId="475" priority="319"/>
  </conditionalFormatting>
  <conditionalFormatting sqref="E100:E101">
    <cfRule type="duplicateValues" dxfId="474" priority="318"/>
  </conditionalFormatting>
  <conditionalFormatting sqref="E100:E101">
    <cfRule type="duplicateValues" dxfId="473" priority="315"/>
    <cfRule type="duplicateValues" dxfId="472" priority="316"/>
    <cfRule type="duplicateValues" dxfId="471" priority="317"/>
  </conditionalFormatting>
  <conditionalFormatting sqref="E100:E101">
    <cfRule type="duplicateValues" dxfId="470" priority="313"/>
    <cfRule type="duplicateValues" dxfId="469" priority="314"/>
  </conditionalFormatting>
  <conditionalFormatting sqref="E119">
    <cfRule type="duplicateValues" dxfId="468" priority="311"/>
    <cfRule type="duplicateValues" dxfId="467" priority="312"/>
  </conditionalFormatting>
  <conditionalFormatting sqref="B78:B95 B97:B98 B111:B115 B75:B76 B117:B131 B1:B73 B100:B109">
    <cfRule type="duplicateValues" dxfId="466" priority="310"/>
  </conditionalFormatting>
  <conditionalFormatting sqref="E10">
    <cfRule type="duplicateValues" dxfId="465" priority="309"/>
  </conditionalFormatting>
  <conditionalFormatting sqref="E10">
    <cfRule type="duplicateValues" dxfId="464" priority="306"/>
    <cfRule type="duplicateValues" dxfId="463" priority="307"/>
    <cfRule type="duplicateValues" dxfId="462" priority="308"/>
  </conditionalFormatting>
  <conditionalFormatting sqref="E10">
    <cfRule type="duplicateValues" dxfId="461" priority="304"/>
    <cfRule type="duplicateValues" dxfId="460" priority="305"/>
  </conditionalFormatting>
  <conditionalFormatting sqref="E11">
    <cfRule type="duplicateValues" dxfId="459" priority="303"/>
  </conditionalFormatting>
  <conditionalFormatting sqref="E11">
    <cfRule type="duplicateValues" dxfId="458" priority="300"/>
    <cfRule type="duplicateValues" dxfId="457" priority="301"/>
    <cfRule type="duplicateValues" dxfId="456" priority="302"/>
  </conditionalFormatting>
  <conditionalFormatting sqref="E11">
    <cfRule type="duplicateValues" dxfId="455" priority="298"/>
    <cfRule type="duplicateValues" dxfId="454" priority="299"/>
  </conditionalFormatting>
  <conditionalFormatting sqref="E12">
    <cfRule type="duplicateValues" dxfId="453" priority="297"/>
  </conditionalFormatting>
  <conditionalFormatting sqref="E12">
    <cfRule type="duplicateValues" dxfId="452" priority="294"/>
    <cfRule type="duplicateValues" dxfId="451" priority="295"/>
    <cfRule type="duplicateValues" dxfId="450" priority="296"/>
  </conditionalFormatting>
  <conditionalFormatting sqref="E12">
    <cfRule type="duplicateValues" dxfId="449" priority="292"/>
    <cfRule type="duplicateValues" dxfId="448" priority="293"/>
  </conditionalFormatting>
  <conditionalFormatting sqref="E13">
    <cfRule type="duplicateValues" dxfId="447" priority="286"/>
  </conditionalFormatting>
  <conditionalFormatting sqref="E13">
    <cfRule type="duplicateValues" dxfId="446" priority="287"/>
    <cfRule type="duplicateValues" dxfId="445" priority="288"/>
    <cfRule type="duplicateValues" dxfId="444" priority="289"/>
  </conditionalFormatting>
  <conditionalFormatting sqref="E13">
    <cfRule type="duplicateValues" dxfId="443" priority="290"/>
    <cfRule type="duplicateValues" dxfId="442" priority="291"/>
  </conditionalFormatting>
  <conditionalFormatting sqref="E14">
    <cfRule type="duplicateValues" dxfId="441" priority="280"/>
  </conditionalFormatting>
  <conditionalFormatting sqref="E14">
    <cfRule type="duplicateValues" dxfId="440" priority="281"/>
    <cfRule type="duplicateValues" dxfId="439" priority="282"/>
    <cfRule type="duplicateValues" dxfId="438" priority="283"/>
  </conditionalFormatting>
  <conditionalFormatting sqref="E14">
    <cfRule type="duplicateValues" dxfId="437" priority="284"/>
    <cfRule type="duplicateValues" dxfId="436" priority="285"/>
  </conditionalFormatting>
  <conditionalFormatting sqref="E15">
    <cfRule type="duplicateValues" dxfId="435" priority="273"/>
  </conditionalFormatting>
  <conditionalFormatting sqref="E15">
    <cfRule type="duplicateValues" dxfId="434" priority="270"/>
    <cfRule type="duplicateValues" dxfId="433" priority="271"/>
    <cfRule type="duplicateValues" dxfId="432" priority="272"/>
  </conditionalFormatting>
  <conditionalFormatting sqref="E15">
    <cfRule type="duplicateValues" dxfId="431" priority="268"/>
    <cfRule type="duplicateValues" dxfId="430" priority="269"/>
  </conditionalFormatting>
  <conditionalFormatting sqref="E15">
    <cfRule type="duplicateValues" dxfId="429" priority="274"/>
  </conditionalFormatting>
  <conditionalFormatting sqref="E15">
    <cfRule type="duplicateValues" dxfId="428" priority="275"/>
    <cfRule type="duplicateValues" dxfId="427" priority="276"/>
    <cfRule type="duplicateValues" dxfId="426" priority="277"/>
  </conditionalFormatting>
  <conditionalFormatting sqref="E15">
    <cfRule type="duplicateValues" dxfId="425" priority="278"/>
    <cfRule type="duplicateValues" dxfId="424" priority="279"/>
  </conditionalFormatting>
  <conditionalFormatting sqref="E16">
    <cfRule type="duplicateValues" dxfId="423" priority="262"/>
  </conditionalFormatting>
  <conditionalFormatting sqref="E16">
    <cfRule type="duplicateValues" dxfId="422" priority="263"/>
    <cfRule type="duplicateValues" dxfId="421" priority="264"/>
    <cfRule type="duplicateValues" dxfId="420" priority="265"/>
  </conditionalFormatting>
  <conditionalFormatting sqref="E16">
    <cfRule type="duplicateValues" dxfId="419" priority="266"/>
    <cfRule type="duplicateValues" dxfId="418" priority="267"/>
  </conditionalFormatting>
  <conditionalFormatting sqref="E17">
    <cfRule type="duplicateValues" dxfId="417" priority="250"/>
  </conditionalFormatting>
  <conditionalFormatting sqref="E17">
    <cfRule type="duplicateValues" dxfId="416" priority="251"/>
    <cfRule type="duplicateValues" dxfId="415" priority="252"/>
    <cfRule type="duplicateValues" dxfId="414" priority="253"/>
  </conditionalFormatting>
  <conditionalFormatting sqref="E17">
    <cfRule type="duplicateValues" dxfId="413" priority="254"/>
    <cfRule type="duplicateValues" dxfId="412" priority="255"/>
  </conditionalFormatting>
  <conditionalFormatting sqref="E17">
    <cfRule type="duplicateValues" dxfId="411" priority="256"/>
  </conditionalFormatting>
  <conditionalFormatting sqref="E17">
    <cfRule type="duplicateValues" dxfId="410" priority="257"/>
    <cfRule type="duplicateValues" dxfId="409" priority="258"/>
    <cfRule type="duplicateValues" dxfId="408" priority="259"/>
  </conditionalFormatting>
  <conditionalFormatting sqref="E17">
    <cfRule type="duplicateValues" dxfId="407" priority="260"/>
    <cfRule type="duplicateValues" dxfId="406" priority="261"/>
  </conditionalFormatting>
  <conditionalFormatting sqref="E18">
    <cfRule type="duplicateValues" dxfId="405" priority="249"/>
  </conditionalFormatting>
  <conditionalFormatting sqref="E18">
    <cfRule type="duplicateValues" dxfId="404" priority="246"/>
    <cfRule type="duplicateValues" dxfId="403" priority="247"/>
    <cfRule type="duplicateValues" dxfId="402" priority="248"/>
  </conditionalFormatting>
  <conditionalFormatting sqref="E18">
    <cfRule type="duplicateValues" dxfId="401" priority="244"/>
    <cfRule type="duplicateValues" dxfId="400" priority="245"/>
  </conditionalFormatting>
  <conditionalFormatting sqref="E19">
    <cfRule type="duplicateValues" dxfId="399" priority="238"/>
  </conditionalFormatting>
  <conditionalFormatting sqref="E19">
    <cfRule type="duplicateValues" dxfId="398" priority="239"/>
    <cfRule type="duplicateValues" dxfId="397" priority="240"/>
    <cfRule type="duplicateValues" dxfId="396" priority="241"/>
  </conditionalFormatting>
  <conditionalFormatting sqref="E19">
    <cfRule type="duplicateValues" dxfId="395" priority="242"/>
    <cfRule type="duplicateValues" dxfId="394" priority="243"/>
  </conditionalFormatting>
  <conditionalFormatting sqref="E20">
    <cfRule type="duplicateValues" dxfId="393" priority="231"/>
  </conditionalFormatting>
  <conditionalFormatting sqref="E20">
    <cfRule type="duplicateValues" dxfId="392" priority="228"/>
    <cfRule type="duplicateValues" dxfId="391" priority="229"/>
    <cfRule type="duplicateValues" dxfId="390" priority="230"/>
  </conditionalFormatting>
  <conditionalFormatting sqref="E20">
    <cfRule type="duplicateValues" dxfId="389" priority="226"/>
    <cfRule type="duplicateValues" dxfId="388" priority="227"/>
  </conditionalFormatting>
  <conditionalFormatting sqref="E20">
    <cfRule type="duplicateValues" dxfId="387" priority="232"/>
  </conditionalFormatting>
  <conditionalFormatting sqref="E20">
    <cfRule type="duplicateValues" dxfId="386" priority="233"/>
    <cfRule type="duplicateValues" dxfId="385" priority="234"/>
    <cfRule type="duplicateValues" dxfId="384" priority="235"/>
  </conditionalFormatting>
  <conditionalFormatting sqref="E20">
    <cfRule type="duplicateValues" dxfId="383" priority="236"/>
    <cfRule type="duplicateValues" dxfId="382" priority="237"/>
  </conditionalFormatting>
  <conditionalFormatting sqref="E21">
    <cfRule type="duplicateValues" dxfId="381" priority="219"/>
  </conditionalFormatting>
  <conditionalFormatting sqref="E21">
    <cfRule type="duplicateValues" dxfId="380" priority="216"/>
    <cfRule type="duplicateValues" dxfId="379" priority="217"/>
    <cfRule type="duplicateValues" dxfId="378" priority="218"/>
  </conditionalFormatting>
  <conditionalFormatting sqref="E21">
    <cfRule type="duplicateValues" dxfId="377" priority="214"/>
    <cfRule type="duplicateValues" dxfId="376" priority="215"/>
  </conditionalFormatting>
  <conditionalFormatting sqref="E21">
    <cfRule type="duplicateValues" dxfId="375" priority="220"/>
  </conditionalFormatting>
  <conditionalFormatting sqref="E21">
    <cfRule type="duplicateValues" dxfId="374" priority="221"/>
    <cfRule type="duplicateValues" dxfId="373" priority="222"/>
    <cfRule type="duplicateValues" dxfId="372" priority="223"/>
  </conditionalFormatting>
  <conditionalFormatting sqref="E21">
    <cfRule type="duplicateValues" dxfId="371" priority="224"/>
    <cfRule type="duplicateValues" dxfId="370" priority="225"/>
  </conditionalFormatting>
  <conditionalFormatting sqref="E78:E79">
    <cfRule type="duplicateValues" dxfId="369" priority="327"/>
  </conditionalFormatting>
  <conditionalFormatting sqref="E78:E79">
    <cfRule type="duplicateValues" dxfId="368" priority="328"/>
    <cfRule type="duplicateValues" dxfId="367" priority="329"/>
    <cfRule type="duplicateValues" dxfId="366" priority="330"/>
  </conditionalFormatting>
  <conditionalFormatting sqref="E78:E79">
    <cfRule type="duplicateValues" dxfId="365" priority="331"/>
    <cfRule type="duplicateValues" dxfId="364" priority="332"/>
  </conditionalFormatting>
  <conditionalFormatting sqref="E20">
    <cfRule type="duplicateValues" dxfId="363" priority="207"/>
  </conditionalFormatting>
  <conditionalFormatting sqref="E20">
    <cfRule type="duplicateValues" dxfId="362" priority="204"/>
    <cfRule type="duplicateValues" dxfId="361" priority="205"/>
    <cfRule type="duplicateValues" dxfId="360" priority="206"/>
  </conditionalFormatting>
  <conditionalFormatting sqref="E20">
    <cfRule type="duplicateValues" dxfId="359" priority="202"/>
    <cfRule type="duplicateValues" dxfId="358" priority="203"/>
  </conditionalFormatting>
  <conditionalFormatting sqref="E20">
    <cfRule type="duplicateValues" dxfId="357" priority="208"/>
  </conditionalFormatting>
  <conditionalFormatting sqref="E20">
    <cfRule type="duplicateValues" dxfId="356" priority="209"/>
    <cfRule type="duplicateValues" dxfId="355" priority="210"/>
    <cfRule type="duplicateValues" dxfId="354" priority="211"/>
  </conditionalFormatting>
  <conditionalFormatting sqref="E20">
    <cfRule type="duplicateValues" dxfId="353" priority="212"/>
    <cfRule type="duplicateValues" dxfId="352" priority="213"/>
  </conditionalFormatting>
  <conditionalFormatting sqref="E81 E59">
    <cfRule type="duplicateValues" dxfId="351" priority="333"/>
  </conditionalFormatting>
  <conditionalFormatting sqref="E81 E59">
    <cfRule type="duplicateValues" dxfId="350" priority="334"/>
    <cfRule type="duplicateValues" dxfId="349" priority="335"/>
    <cfRule type="duplicateValues" dxfId="348" priority="336"/>
  </conditionalFormatting>
  <conditionalFormatting sqref="E81 E59">
    <cfRule type="duplicateValues" dxfId="347" priority="337"/>
    <cfRule type="duplicateValues" dxfId="346" priority="338"/>
  </conditionalFormatting>
  <conditionalFormatting sqref="E38:E39">
    <cfRule type="duplicateValues" dxfId="345" priority="190"/>
  </conditionalFormatting>
  <conditionalFormatting sqref="E38:E39">
    <cfRule type="duplicateValues" dxfId="344" priority="191"/>
    <cfRule type="duplicateValues" dxfId="343" priority="192"/>
    <cfRule type="duplicateValues" dxfId="342" priority="193"/>
  </conditionalFormatting>
  <conditionalFormatting sqref="E38:E39">
    <cfRule type="duplicateValues" dxfId="341" priority="194"/>
    <cfRule type="duplicateValues" dxfId="340" priority="195"/>
  </conditionalFormatting>
  <conditionalFormatting sqref="E37:E39">
    <cfRule type="duplicateValues" dxfId="339" priority="196"/>
  </conditionalFormatting>
  <conditionalFormatting sqref="E37:E39">
    <cfRule type="duplicateValues" dxfId="338" priority="197"/>
    <cfRule type="duplicateValues" dxfId="337" priority="198"/>
    <cfRule type="duplicateValues" dxfId="336" priority="199"/>
  </conditionalFormatting>
  <conditionalFormatting sqref="E37:E39">
    <cfRule type="duplicateValues" dxfId="335" priority="200"/>
    <cfRule type="duplicateValues" dxfId="334" priority="201"/>
  </conditionalFormatting>
  <conditionalFormatting sqref="E40">
    <cfRule type="duplicateValues" dxfId="333" priority="178"/>
  </conditionalFormatting>
  <conditionalFormatting sqref="E40">
    <cfRule type="duplicateValues" dxfId="332" priority="179"/>
    <cfRule type="duplicateValues" dxfId="331" priority="180"/>
    <cfRule type="duplicateValues" dxfId="330" priority="181"/>
  </conditionalFormatting>
  <conditionalFormatting sqref="E40">
    <cfRule type="duplicateValues" dxfId="329" priority="182"/>
    <cfRule type="duplicateValues" dxfId="328" priority="183"/>
  </conditionalFormatting>
  <conditionalFormatting sqref="E40">
    <cfRule type="duplicateValues" dxfId="327" priority="184"/>
  </conditionalFormatting>
  <conditionalFormatting sqref="E40">
    <cfRule type="duplicateValues" dxfId="326" priority="185"/>
    <cfRule type="duplicateValues" dxfId="325" priority="186"/>
    <cfRule type="duplicateValues" dxfId="324" priority="187"/>
  </conditionalFormatting>
  <conditionalFormatting sqref="E40">
    <cfRule type="duplicateValues" dxfId="323" priority="188"/>
    <cfRule type="duplicateValues" dxfId="322" priority="189"/>
  </conditionalFormatting>
  <conditionalFormatting sqref="E45:E47">
    <cfRule type="duplicateValues" dxfId="321" priority="166"/>
  </conditionalFormatting>
  <conditionalFormatting sqref="E45:E47">
    <cfRule type="duplicateValues" dxfId="320" priority="167"/>
    <cfRule type="duplicateValues" dxfId="319" priority="168"/>
    <cfRule type="duplicateValues" dxfId="318" priority="169"/>
  </conditionalFormatting>
  <conditionalFormatting sqref="E45:E47">
    <cfRule type="duplicateValues" dxfId="317" priority="170"/>
    <cfRule type="duplicateValues" dxfId="316" priority="171"/>
  </conditionalFormatting>
  <conditionalFormatting sqref="E45:E47">
    <cfRule type="duplicateValues" dxfId="315" priority="172"/>
  </conditionalFormatting>
  <conditionalFormatting sqref="E45:E47">
    <cfRule type="duplicateValues" dxfId="314" priority="173"/>
    <cfRule type="duplicateValues" dxfId="313" priority="174"/>
    <cfRule type="duplicateValues" dxfId="312" priority="175"/>
  </conditionalFormatting>
  <conditionalFormatting sqref="E45:E47">
    <cfRule type="duplicateValues" dxfId="311" priority="176"/>
    <cfRule type="duplicateValues" dxfId="310" priority="177"/>
  </conditionalFormatting>
  <conditionalFormatting sqref="E48">
    <cfRule type="duplicateValues" dxfId="309" priority="154"/>
  </conditionalFormatting>
  <conditionalFormatting sqref="E48">
    <cfRule type="duplicateValues" dxfId="308" priority="155"/>
    <cfRule type="duplicateValues" dxfId="307" priority="156"/>
    <cfRule type="duplicateValues" dxfId="306" priority="157"/>
  </conditionalFormatting>
  <conditionalFormatting sqref="E48">
    <cfRule type="duplicateValues" dxfId="305" priority="158"/>
    <cfRule type="duplicateValues" dxfId="304" priority="159"/>
  </conditionalFormatting>
  <conditionalFormatting sqref="E48">
    <cfRule type="duplicateValues" dxfId="303" priority="160"/>
  </conditionalFormatting>
  <conditionalFormatting sqref="E48">
    <cfRule type="duplicateValues" dxfId="302" priority="161"/>
    <cfRule type="duplicateValues" dxfId="301" priority="162"/>
    <cfRule type="duplicateValues" dxfId="300" priority="163"/>
  </conditionalFormatting>
  <conditionalFormatting sqref="E48">
    <cfRule type="duplicateValues" dxfId="299" priority="164"/>
    <cfRule type="duplicateValues" dxfId="298" priority="165"/>
  </conditionalFormatting>
  <conditionalFormatting sqref="E49:E50">
    <cfRule type="duplicateValues" dxfId="297" priority="142"/>
  </conditionalFormatting>
  <conditionalFormatting sqref="E49:E50">
    <cfRule type="duplicateValues" dxfId="296" priority="143"/>
    <cfRule type="duplicateValues" dxfId="295" priority="144"/>
    <cfRule type="duplicateValues" dxfId="294" priority="145"/>
  </conditionalFormatting>
  <conditionalFormatting sqref="E49:E50">
    <cfRule type="duplicateValues" dxfId="293" priority="146"/>
    <cfRule type="duplicateValues" dxfId="292" priority="147"/>
  </conditionalFormatting>
  <conditionalFormatting sqref="E49:E50">
    <cfRule type="duplicateValues" dxfId="291" priority="148"/>
  </conditionalFormatting>
  <conditionalFormatting sqref="E49:E50">
    <cfRule type="duplicateValues" dxfId="290" priority="149"/>
    <cfRule type="duplicateValues" dxfId="289" priority="150"/>
    <cfRule type="duplicateValues" dxfId="288" priority="151"/>
  </conditionalFormatting>
  <conditionalFormatting sqref="E49:E50">
    <cfRule type="duplicateValues" dxfId="287" priority="152"/>
    <cfRule type="duplicateValues" dxfId="286" priority="153"/>
  </conditionalFormatting>
  <conditionalFormatting sqref="E51">
    <cfRule type="duplicateValues" dxfId="285" priority="130"/>
  </conditionalFormatting>
  <conditionalFormatting sqref="E51">
    <cfRule type="duplicateValues" dxfId="284" priority="131"/>
    <cfRule type="duplicateValues" dxfId="283" priority="132"/>
    <cfRule type="duplicateValues" dxfId="282" priority="133"/>
  </conditionalFormatting>
  <conditionalFormatting sqref="E51">
    <cfRule type="duplicateValues" dxfId="281" priority="134"/>
    <cfRule type="duplicateValues" dxfId="280" priority="135"/>
  </conditionalFormatting>
  <conditionalFormatting sqref="E51">
    <cfRule type="duplicateValues" dxfId="279" priority="136"/>
  </conditionalFormatting>
  <conditionalFormatting sqref="E51">
    <cfRule type="duplicateValues" dxfId="278" priority="137"/>
    <cfRule type="duplicateValues" dxfId="277" priority="138"/>
    <cfRule type="duplicateValues" dxfId="276" priority="139"/>
  </conditionalFormatting>
  <conditionalFormatting sqref="E51">
    <cfRule type="duplicateValues" dxfId="275" priority="140"/>
    <cfRule type="duplicateValues" dxfId="274" priority="141"/>
  </conditionalFormatting>
  <conditionalFormatting sqref="E52:E53">
    <cfRule type="duplicateValues" dxfId="273" priority="124"/>
  </conditionalFormatting>
  <conditionalFormatting sqref="E52:E53">
    <cfRule type="duplicateValues" dxfId="272" priority="125"/>
    <cfRule type="duplicateValues" dxfId="271" priority="126"/>
    <cfRule type="duplicateValues" dxfId="270" priority="127"/>
  </conditionalFormatting>
  <conditionalFormatting sqref="E52:E53">
    <cfRule type="duplicateValues" dxfId="269" priority="128"/>
    <cfRule type="duplicateValues" dxfId="268" priority="129"/>
  </conditionalFormatting>
  <conditionalFormatting sqref="E54">
    <cfRule type="duplicateValues" dxfId="267" priority="112"/>
  </conditionalFormatting>
  <conditionalFormatting sqref="E54">
    <cfRule type="duplicateValues" dxfId="266" priority="113"/>
    <cfRule type="duplicateValues" dxfId="265" priority="114"/>
    <cfRule type="duplicateValues" dxfId="264" priority="115"/>
  </conditionalFormatting>
  <conditionalFormatting sqref="E54">
    <cfRule type="duplicateValues" dxfId="263" priority="116"/>
    <cfRule type="duplicateValues" dxfId="262" priority="117"/>
  </conditionalFormatting>
  <conditionalFormatting sqref="E54">
    <cfRule type="duplicateValues" dxfId="261" priority="118"/>
  </conditionalFormatting>
  <conditionalFormatting sqref="E54">
    <cfRule type="duplicateValues" dxfId="260" priority="119"/>
    <cfRule type="duplicateValues" dxfId="259" priority="120"/>
    <cfRule type="duplicateValues" dxfId="258" priority="121"/>
  </conditionalFormatting>
  <conditionalFormatting sqref="E54">
    <cfRule type="duplicateValues" dxfId="257" priority="122"/>
    <cfRule type="duplicateValues" dxfId="256" priority="123"/>
  </conditionalFormatting>
  <conditionalFormatting sqref="E55">
    <cfRule type="duplicateValues" dxfId="255" priority="100"/>
  </conditionalFormatting>
  <conditionalFormatting sqref="E55">
    <cfRule type="duplicateValues" dxfId="254" priority="101"/>
    <cfRule type="duplicateValues" dxfId="253" priority="102"/>
    <cfRule type="duplicateValues" dxfId="252" priority="103"/>
  </conditionalFormatting>
  <conditionalFormatting sqref="E55">
    <cfRule type="duplicateValues" dxfId="251" priority="104"/>
    <cfRule type="duplicateValues" dxfId="250" priority="105"/>
  </conditionalFormatting>
  <conditionalFormatting sqref="E55">
    <cfRule type="duplicateValues" dxfId="249" priority="106"/>
  </conditionalFormatting>
  <conditionalFormatting sqref="E55">
    <cfRule type="duplicateValues" dxfId="248" priority="107"/>
    <cfRule type="duplicateValues" dxfId="247" priority="108"/>
    <cfRule type="duplicateValues" dxfId="246" priority="109"/>
  </conditionalFormatting>
  <conditionalFormatting sqref="E55">
    <cfRule type="duplicateValues" dxfId="245" priority="110"/>
    <cfRule type="duplicateValues" dxfId="244" priority="111"/>
  </conditionalFormatting>
  <conditionalFormatting sqref="E56:E57">
    <cfRule type="duplicateValues" dxfId="243" priority="88"/>
  </conditionalFormatting>
  <conditionalFormatting sqref="E56:E57">
    <cfRule type="duplicateValues" dxfId="242" priority="89"/>
    <cfRule type="duplicateValues" dxfId="241" priority="90"/>
    <cfRule type="duplicateValues" dxfId="240" priority="91"/>
  </conditionalFormatting>
  <conditionalFormatting sqref="E56:E57">
    <cfRule type="duplicateValues" dxfId="239" priority="92"/>
    <cfRule type="duplicateValues" dxfId="238" priority="93"/>
  </conditionalFormatting>
  <conditionalFormatting sqref="E56:E57">
    <cfRule type="duplicateValues" dxfId="237" priority="94"/>
  </conditionalFormatting>
  <conditionalFormatting sqref="E56:E57">
    <cfRule type="duplicateValues" dxfId="236" priority="95"/>
    <cfRule type="duplicateValues" dxfId="235" priority="96"/>
    <cfRule type="duplicateValues" dxfId="234" priority="97"/>
  </conditionalFormatting>
  <conditionalFormatting sqref="E56:E57">
    <cfRule type="duplicateValues" dxfId="233" priority="98"/>
    <cfRule type="duplicateValues" dxfId="232" priority="99"/>
  </conditionalFormatting>
  <conditionalFormatting sqref="E120">
    <cfRule type="duplicateValues" dxfId="231" priority="86"/>
    <cfRule type="duplicateValues" dxfId="230" priority="87"/>
  </conditionalFormatting>
  <conditionalFormatting sqref="E120">
    <cfRule type="duplicateValues" dxfId="229" priority="85"/>
  </conditionalFormatting>
  <conditionalFormatting sqref="E58">
    <cfRule type="duplicateValues" dxfId="228" priority="79"/>
  </conditionalFormatting>
  <conditionalFormatting sqref="E58">
    <cfRule type="duplicateValues" dxfId="227" priority="80"/>
    <cfRule type="duplicateValues" dxfId="226" priority="81"/>
    <cfRule type="duplicateValues" dxfId="225" priority="82"/>
  </conditionalFormatting>
  <conditionalFormatting sqref="E58">
    <cfRule type="duplicateValues" dxfId="224" priority="83"/>
    <cfRule type="duplicateValues" dxfId="223" priority="84"/>
  </conditionalFormatting>
  <conditionalFormatting sqref="E58">
    <cfRule type="duplicateValues" dxfId="222" priority="73"/>
  </conditionalFormatting>
  <conditionalFormatting sqref="E58">
    <cfRule type="duplicateValues" dxfId="221" priority="74"/>
    <cfRule type="duplicateValues" dxfId="220" priority="75"/>
    <cfRule type="duplicateValues" dxfId="219" priority="76"/>
  </conditionalFormatting>
  <conditionalFormatting sqref="E58">
    <cfRule type="duplicateValues" dxfId="218" priority="77"/>
    <cfRule type="duplicateValues" dxfId="217" priority="78"/>
  </conditionalFormatting>
  <conditionalFormatting sqref="E121">
    <cfRule type="duplicateValues" dxfId="216" priority="71"/>
    <cfRule type="duplicateValues" dxfId="215" priority="72"/>
  </conditionalFormatting>
  <conditionalFormatting sqref="E121">
    <cfRule type="duplicateValues" dxfId="214" priority="70"/>
  </conditionalFormatting>
  <conditionalFormatting sqref="E122">
    <cfRule type="duplicateValues" dxfId="213" priority="68"/>
    <cfRule type="duplicateValues" dxfId="212" priority="69"/>
  </conditionalFormatting>
  <conditionalFormatting sqref="E122">
    <cfRule type="duplicateValues" dxfId="211" priority="67"/>
  </conditionalFormatting>
  <conditionalFormatting sqref="E123">
    <cfRule type="duplicateValues" dxfId="210" priority="65"/>
    <cfRule type="duplicateValues" dxfId="209" priority="66"/>
  </conditionalFormatting>
  <conditionalFormatting sqref="E123">
    <cfRule type="duplicateValues" dxfId="208" priority="64"/>
  </conditionalFormatting>
  <conditionalFormatting sqref="E124">
    <cfRule type="duplicateValues" dxfId="207" priority="62"/>
    <cfRule type="duplicateValues" dxfId="206" priority="63"/>
  </conditionalFormatting>
  <conditionalFormatting sqref="E124">
    <cfRule type="duplicateValues" dxfId="205" priority="61"/>
  </conditionalFormatting>
  <conditionalFormatting sqref="E125">
    <cfRule type="duplicateValues" dxfId="204" priority="59"/>
    <cfRule type="duplicateValues" dxfId="203" priority="60"/>
  </conditionalFormatting>
  <conditionalFormatting sqref="E125">
    <cfRule type="duplicateValues" dxfId="202" priority="58"/>
  </conditionalFormatting>
  <conditionalFormatting sqref="E108:E109">
    <cfRule type="duplicateValues" dxfId="201" priority="46"/>
  </conditionalFormatting>
  <conditionalFormatting sqref="E108:E109">
    <cfRule type="duplicateValues" dxfId="200" priority="47"/>
    <cfRule type="duplicateValues" dxfId="199" priority="48"/>
    <cfRule type="duplicateValues" dxfId="198" priority="49"/>
  </conditionalFormatting>
  <conditionalFormatting sqref="E108:E109">
    <cfRule type="duplicateValues" dxfId="197" priority="50"/>
    <cfRule type="duplicateValues" dxfId="196" priority="51"/>
  </conditionalFormatting>
  <conditionalFormatting sqref="E108:E109">
    <cfRule type="duplicateValues" dxfId="195" priority="52"/>
  </conditionalFormatting>
  <conditionalFormatting sqref="E108:E109">
    <cfRule type="duplicateValues" dxfId="194" priority="53"/>
    <cfRule type="duplicateValues" dxfId="193" priority="54"/>
    <cfRule type="duplicateValues" dxfId="192" priority="55"/>
  </conditionalFormatting>
  <conditionalFormatting sqref="E108:E109">
    <cfRule type="duplicateValues" dxfId="191" priority="56"/>
    <cfRule type="duplicateValues" dxfId="190" priority="57"/>
  </conditionalFormatting>
  <conditionalFormatting sqref="E94:E95">
    <cfRule type="duplicateValues" dxfId="189" priority="34"/>
  </conditionalFormatting>
  <conditionalFormatting sqref="E94:E95">
    <cfRule type="duplicateValues" dxfId="188" priority="35"/>
    <cfRule type="duplicateValues" dxfId="187" priority="36"/>
    <cfRule type="duplicateValues" dxfId="186" priority="37"/>
  </conditionalFormatting>
  <conditionalFormatting sqref="E94:E95">
    <cfRule type="duplicateValues" dxfId="185" priority="38"/>
    <cfRule type="duplicateValues" dxfId="184" priority="39"/>
  </conditionalFormatting>
  <conditionalFormatting sqref="E94:E95">
    <cfRule type="duplicateValues" dxfId="183" priority="40"/>
  </conditionalFormatting>
  <conditionalFormatting sqref="E94:E95">
    <cfRule type="duplicateValues" dxfId="182" priority="41"/>
    <cfRule type="duplicateValues" dxfId="181" priority="42"/>
    <cfRule type="duplicateValues" dxfId="180" priority="43"/>
  </conditionalFormatting>
  <conditionalFormatting sqref="E94:E95">
    <cfRule type="duplicateValues" dxfId="179" priority="44"/>
    <cfRule type="duplicateValues" dxfId="178" priority="45"/>
  </conditionalFormatting>
  <conditionalFormatting sqref="E10:E58">
    <cfRule type="duplicateValues" dxfId="177" priority="339"/>
  </conditionalFormatting>
  <conditionalFormatting sqref="E10:E58">
    <cfRule type="duplicateValues" dxfId="176" priority="340"/>
    <cfRule type="duplicateValues" dxfId="175" priority="341"/>
    <cfRule type="duplicateValues" dxfId="174" priority="342"/>
  </conditionalFormatting>
  <conditionalFormatting sqref="E10:E58">
    <cfRule type="duplicateValues" dxfId="173" priority="343"/>
    <cfRule type="duplicateValues" dxfId="172" priority="344"/>
  </conditionalFormatting>
  <conditionalFormatting sqref="E80">
    <cfRule type="duplicateValues" dxfId="171" priority="345"/>
  </conditionalFormatting>
  <conditionalFormatting sqref="E80">
    <cfRule type="duplicateValues" dxfId="170" priority="346"/>
    <cfRule type="duplicateValues" dxfId="169" priority="347"/>
    <cfRule type="duplicateValues" dxfId="168" priority="348"/>
  </conditionalFormatting>
  <conditionalFormatting sqref="E80">
    <cfRule type="duplicateValues" dxfId="167" priority="349"/>
    <cfRule type="duplicateValues" dxfId="166" priority="350"/>
  </conditionalFormatting>
  <conditionalFormatting sqref="E105:E109 E70:E71">
    <cfRule type="duplicateValues" dxfId="165" priority="351"/>
  </conditionalFormatting>
  <conditionalFormatting sqref="E105:E109 E70:E71">
    <cfRule type="duplicateValues" dxfId="164" priority="352"/>
    <cfRule type="duplicateValues" dxfId="163" priority="353"/>
    <cfRule type="duplicateValues" dxfId="162" priority="354"/>
  </conditionalFormatting>
  <conditionalFormatting sqref="E105:E109 E70:E71">
    <cfRule type="duplicateValues" dxfId="161" priority="355"/>
    <cfRule type="duplicateValues" dxfId="160" priority="356"/>
  </conditionalFormatting>
  <conditionalFormatting sqref="E105:E109 E69:E71">
    <cfRule type="duplicateValues" dxfId="159" priority="357"/>
  </conditionalFormatting>
  <conditionalFormatting sqref="E105:E109 E69:E71">
    <cfRule type="duplicateValues" dxfId="158" priority="358"/>
    <cfRule type="duplicateValues" dxfId="157" priority="359"/>
    <cfRule type="duplicateValues" dxfId="156" priority="360"/>
  </conditionalFormatting>
  <conditionalFormatting sqref="E105:E109 E69:E71">
    <cfRule type="duplicateValues" dxfId="155" priority="361"/>
    <cfRule type="duplicateValues" dxfId="154" priority="362"/>
  </conditionalFormatting>
  <conditionalFormatting sqref="E117">
    <cfRule type="duplicateValues" dxfId="153" priority="31"/>
    <cfRule type="duplicateValues" dxfId="152" priority="32"/>
  </conditionalFormatting>
  <conditionalFormatting sqref="E117">
    <cfRule type="duplicateValues" dxfId="151" priority="33"/>
  </conditionalFormatting>
  <conditionalFormatting sqref="B117:B131">
    <cfRule type="duplicateValues" dxfId="150" priority="363"/>
  </conditionalFormatting>
  <conditionalFormatting sqref="B78:B95 B117:B131">
    <cfRule type="duplicateValues" dxfId="149" priority="364"/>
  </conditionalFormatting>
  <conditionalFormatting sqref="B78:B95 B97:B98 B111:B115 B75:B76 B117:B131 B1:B73 B100:B109">
    <cfRule type="duplicateValues" dxfId="148" priority="365"/>
    <cfRule type="duplicateValues" dxfId="147" priority="366"/>
    <cfRule type="duplicateValues" dxfId="146" priority="367"/>
    <cfRule type="duplicateValues" dxfId="145" priority="368"/>
  </conditionalFormatting>
  <conditionalFormatting sqref="B78:B95 B97:B98 B111:B115 B117:B131 B100:B109">
    <cfRule type="duplicateValues" dxfId="144" priority="369"/>
  </conditionalFormatting>
  <conditionalFormatting sqref="B78:B95 B97:B98 B111:B115 B75:B76 B117:B131 B1:B73 B100:B109">
    <cfRule type="duplicateValues" dxfId="143" priority="370"/>
  </conditionalFormatting>
  <conditionalFormatting sqref="B100:B109">
    <cfRule type="duplicateValues" dxfId="142" priority="371"/>
  </conditionalFormatting>
  <conditionalFormatting sqref="B100:B109">
    <cfRule type="duplicateValues" dxfId="141" priority="372"/>
    <cfRule type="duplicateValues" dxfId="140" priority="373"/>
  </conditionalFormatting>
  <conditionalFormatting sqref="B100:B109">
    <cfRule type="duplicateValues" dxfId="139" priority="374"/>
    <cfRule type="duplicateValues" dxfId="138" priority="375"/>
    <cfRule type="duplicateValues" dxfId="137" priority="376"/>
  </conditionalFormatting>
  <conditionalFormatting sqref="B78:B95">
    <cfRule type="duplicateValues" dxfId="136" priority="377"/>
  </conditionalFormatting>
  <conditionalFormatting sqref="B78:B95">
    <cfRule type="duplicateValues" dxfId="135" priority="378"/>
    <cfRule type="duplicateValues" dxfId="134" priority="379"/>
  </conditionalFormatting>
  <conditionalFormatting sqref="B78:B95">
    <cfRule type="duplicateValues" dxfId="133" priority="380"/>
    <cfRule type="duplicateValues" dxfId="132" priority="381"/>
    <cfRule type="duplicateValues" dxfId="131" priority="382"/>
  </conditionalFormatting>
  <conditionalFormatting sqref="E102:E104">
    <cfRule type="duplicateValues" dxfId="130" priority="27"/>
  </conditionalFormatting>
  <conditionalFormatting sqref="E102:E104">
    <cfRule type="duplicateValues" dxfId="129" priority="24"/>
    <cfRule type="duplicateValues" dxfId="128" priority="25"/>
    <cfRule type="duplicateValues" dxfId="127" priority="26"/>
  </conditionalFormatting>
  <conditionalFormatting sqref="E102:E104">
    <cfRule type="duplicateValues" dxfId="126" priority="22"/>
    <cfRule type="duplicateValues" dxfId="125" priority="23"/>
  </conditionalFormatting>
  <conditionalFormatting sqref="E102:E104">
    <cfRule type="duplicateValues" dxfId="124" priority="28"/>
  </conditionalFormatting>
  <conditionalFormatting sqref="E102:E104">
    <cfRule type="duplicateValues" dxfId="123" priority="29"/>
    <cfRule type="duplicateValues" dxfId="122" priority="30"/>
  </conditionalFormatting>
  <conditionalFormatting sqref="E82:E84">
    <cfRule type="duplicateValues" dxfId="121" priority="7"/>
  </conditionalFormatting>
  <conditionalFormatting sqref="E82:E84">
    <cfRule type="duplicateValues" dxfId="120" priority="8"/>
    <cfRule type="duplicateValues" dxfId="119" priority="9"/>
    <cfRule type="duplicateValues" dxfId="118" priority="10"/>
  </conditionalFormatting>
  <conditionalFormatting sqref="E82:E84">
    <cfRule type="duplicateValues" dxfId="117" priority="11"/>
    <cfRule type="duplicateValues" dxfId="116" priority="12"/>
  </conditionalFormatting>
  <conditionalFormatting sqref="E82:E84">
    <cfRule type="duplicateValues" dxfId="115" priority="13"/>
  </conditionalFormatting>
  <conditionalFormatting sqref="E82:E84">
    <cfRule type="duplicateValues" dxfId="114" priority="14"/>
    <cfRule type="duplicateValues" dxfId="113" priority="15"/>
    <cfRule type="duplicateValues" dxfId="112" priority="16"/>
  </conditionalFormatting>
  <conditionalFormatting sqref="E82:E84">
    <cfRule type="duplicateValues" dxfId="111" priority="17"/>
    <cfRule type="duplicateValues" dxfId="110" priority="18"/>
  </conditionalFormatting>
  <conditionalFormatting sqref="E82:E84">
    <cfRule type="duplicateValues" dxfId="109" priority="19"/>
  </conditionalFormatting>
  <conditionalFormatting sqref="E82:E84">
    <cfRule type="duplicateValues" dxfId="108" priority="20"/>
    <cfRule type="duplicateValues" dxfId="107" priority="21"/>
  </conditionalFormatting>
  <conditionalFormatting sqref="E62:E67 E72:E73 E87:E95">
    <cfRule type="duplicateValues" dxfId="106" priority="383"/>
  </conditionalFormatting>
  <conditionalFormatting sqref="E62:E67 E72:E73 E87:E95">
    <cfRule type="duplicateValues" dxfId="105" priority="384"/>
    <cfRule type="duplicateValues" dxfId="104" priority="385"/>
    <cfRule type="duplicateValues" dxfId="103" priority="386"/>
  </conditionalFormatting>
  <conditionalFormatting sqref="E62:E67 E72:E73 E87:E95">
    <cfRule type="duplicateValues" dxfId="102" priority="387"/>
    <cfRule type="duplicateValues" dxfId="101" priority="388"/>
  </conditionalFormatting>
  <conditionalFormatting sqref="E72:E73 E59:E67 E81 E85:E95">
    <cfRule type="duplicateValues" dxfId="100" priority="389"/>
  </conditionalFormatting>
  <conditionalFormatting sqref="E72:E73 E59:E67 E81 E85:E95">
    <cfRule type="duplicateValues" dxfId="99" priority="390"/>
    <cfRule type="duplicateValues" dxfId="98" priority="391"/>
    <cfRule type="duplicateValues" dxfId="97" priority="392"/>
  </conditionalFormatting>
  <conditionalFormatting sqref="E72:E73 E59:E67 E81 E85:E95">
    <cfRule type="duplicateValues" dxfId="96" priority="393"/>
    <cfRule type="duplicateValues" dxfId="95" priority="394"/>
  </conditionalFormatting>
  <conditionalFormatting sqref="E132 E1:E8 E100:E101 E105:E116 E118:E119 E10:E81 E85:E98">
    <cfRule type="duplicateValues" dxfId="94" priority="395"/>
  </conditionalFormatting>
  <conditionalFormatting sqref="E105:E116 E100:E101 E1:E8 E118 E10:E81 E85:E98">
    <cfRule type="duplicateValues" dxfId="93" priority="396"/>
    <cfRule type="duplicateValues" dxfId="92" priority="397"/>
  </conditionalFormatting>
  <conditionalFormatting sqref="E126:E130">
    <cfRule type="duplicateValues" dxfId="91" priority="5"/>
    <cfRule type="duplicateValues" dxfId="90" priority="6"/>
  </conditionalFormatting>
  <conditionalFormatting sqref="E126:E130">
    <cfRule type="duplicateValues" dxfId="89" priority="4"/>
  </conditionalFormatting>
  <conditionalFormatting sqref="B10:B73">
    <cfRule type="duplicateValues" dxfId="88" priority="398"/>
  </conditionalFormatting>
  <conditionalFormatting sqref="B10:B73">
    <cfRule type="duplicateValues" dxfId="87" priority="399"/>
    <cfRule type="duplicateValues" dxfId="86" priority="400"/>
  </conditionalFormatting>
  <conditionalFormatting sqref="B10:B73">
    <cfRule type="duplicateValues" dxfId="85" priority="401"/>
    <cfRule type="duplicateValues" dxfId="84" priority="402"/>
    <cfRule type="duplicateValues" dxfId="83" priority="403"/>
  </conditionalFormatting>
  <conditionalFormatting sqref="E131">
    <cfRule type="duplicateValues" dxfId="82" priority="2"/>
    <cfRule type="duplicateValues" dxfId="81" priority="3"/>
  </conditionalFormatting>
  <conditionalFormatting sqref="E131">
    <cfRule type="duplicateValues" dxfId="8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2">
        <v>384</v>
      </c>
      <c r="B268" s="112" t="s">
        <v>2496</v>
      </c>
      <c r="C268" s="11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7">
        <v>600</v>
      </c>
      <c r="B450" s="117" t="s">
        <v>2505</v>
      </c>
      <c r="C450" s="117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2437</v>
      </c>
      <c r="B1" s="159"/>
      <c r="C1" s="159"/>
      <c r="D1" s="15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2447</v>
      </c>
      <c r="B25" s="159"/>
      <c r="C25" s="159"/>
      <c r="D25" s="15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9" priority="119152"/>
  </conditionalFormatting>
  <conditionalFormatting sqref="A7:A11">
    <cfRule type="duplicateValues" dxfId="78" priority="119156"/>
    <cfRule type="duplicateValues" dxfId="77" priority="119157"/>
  </conditionalFormatting>
  <conditionalFormatting sqref="A7:A11">
    <cfRule type="duplicateValues" dxfId="76" priority="119160"/>
    <cfRule type="duplicateValues" dxfId="75" priority="119161"/>
  </conditionalFormatting>
  <conditionalFormatting sqref="B37:B39">
    <cfRule type="duplicateValues" dxfId="74" priority="219"/>
    <cfRule type="duplicateValues" dxfId="73" priority="220"/>
  </conditionalFormatting>
  <conditionalFormatting sqref="B37:B39">
    <cfRule type="duplicateValues" dxfId="72" priority="218"/>
  </conditionalFormatting>
  <conditionalFormatting sqref="B37:B39">
    <cfRule type="duplicateValues" dxfId="71" priority="217"/>
  </conditionalFormatting>
  <conditionalFormatting sqref="B37:B39">
    <cfRule type="duplicateValues" dxfId="70" priority="215"/>
    <cfRule type="duplicateValues" dxfId="69" priority="216"/>
  </conditionalFormatting>
  <conditionalFormatting sqref="B3">
    <cfRule type="duplicateValues" dxfId="68" priority="193"/>
    <cfRule type="duplicateValues" dxfId="67" priority="194"/>
  </conditionalFormatting>
  <conditionalFormatting sqref="B3">
    <cfRule type="duplicateValues" dxfId="66" priority="192"/>
  </conditionalFormatting>
  <conditionalFormatting sqref="B3">
    <cfRule type="duplicateValues" dxfId="65" priority="191"/>
  </conditionalFormatting>
  <conditionalFormatting sqref="B3">
    <cfRule type="duplicateValues" dxfId="64" priority="189"/>
    <cfRule type="duplicateValues" dxfId="63" priority="190"/>
  </conditionalFormatting>
  <conditionalFormatting sqref="A4:A6">
    <cfRule type="duplicateValues" dxfId="62" priority="188"/>
  </conditionalFormatting>
  <conditionalFormatting sqref="A4:A6">
    <cfRule type="duplicateValues" dxfId="61" priority="186"/>
    <cfRule type="duplicateValues" dxfId="60" priority="187"/>
  </conditionalFormatting>
  <conditionalFormatting sqref="A4:A6">
    <cfRule type="duplicateValues" dxfId="59" priority="184"/>
    <cfRule type="duplicateValues" dxfId="58" priority="185"/>
  </conditionalFormatting>
  <conditionalFormatting sqref="A3:A6">
    <cfRule type="duplicateValues" dxfId="57" priority="165"/>
  </conditionalFormatting>
  <conditionalFormatting sqref="A3:A6">
    <cfRule type="duplicateValues" dxfId="56" priority="163"/>
    <cfRule type="duplicateValues" dxfId="55" priority="164"/>
  </conditionalFormatting>
  <conditionalFormatting sqref="A3:A6">
    <cfRule type="duplicateValues" dxfId="54" priority="161"/>
    <cfRule type="duplicateValues" dxfId="53" priority="162"/>
  </conditionalFormatting>
  <conditionalFormatting sqref="B4:B6">
    <cfRule type="duplicateValues" dxfId="52" priority="158"/>
    <cfRule type="duplicateValues" dxfId="51" priority="159"/>
  </conditionalFormatting>
  <conditionalFormatting sqref="B4:B6">
    <cfRule type="duplicateValues" dxfId="50" priority="157"/>
  </conditionalFormatting>
  <conditionalFormatting sqref="B4:B6">
    <cfRule type="duplicateValues" dxfId="49" priority="156"/>
  </conditionalFormatting>
  <conditionalFormatting sqref="B4:B6">
    <cfRule type="duplicateValues" dxfId="48" priority="154"/>
    <cfRule type="duplicateValues" dxfId="47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77.5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76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76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82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6" priority="51"/>
  </conditionalFormatting>
  <conditionalFormatting sqref="E9:E1048576 E1:E2">
    <cfRule type="duplicateValues" dxfId="45" priority="99232"/>
  </conditionalFormatting>
  <conditionalFormatting sqref="E4">
    <cfRule type="duplicateValues" dxfId="44" priority="44"/>
  </conditionalFormatting>
  <conditionalFormatting sqref="E5:E8">
    <cfRule type="duplicateValues" dxfId="43" priority="42"/>
  </conditionalFormatting>
  <conditionalFormatting sqref="B12">
    <cfRule type="duplicateValues" dxfId="42" priority="16"/>
    <cfRule type="duplicateValues" dxfId="41" priority="17"/>
    <cfRule type="duplicateValues" dxfId="40" priority="18"/>
  </conditionalFormatting>
  <conditionalFormatting sqref="B12">
    <cfRule type="duplicateValues" dxfId="39" priority="15"/>
  </conditionalFormatting>
  <conditionalFormatting sqref="B12">
    <cfRule type="duplicateValues" dxfId="38" priority="13"/>
    <cfRule type="duplicateValues" dxfId="37" priority="14"/>
  </conditionalFormatting>
  <conditionalFormatting sqref="B12">
    <cfRule type="duplicateValues" dxfId="36" priority="10"/>
    <cfRule type="duplicateValues" dxfId="35" priority="11"/>
    <cfRule type="duplicateValues" dxfId="34" priority="12"/>
  </conditionalFormatting>
  <conditionalFormatting sqref="B12">
    <cfRule type="duplicateValues" dxfId="33" priority="9"/>
  </conditionalFormatting>
  <conditionalFormatting sqref="B12">
    <cfRule type="duplicateValues" dxfId="32" priority="7"/>
    <cfRule type="duplicateValues" dxfId="31" priority="8"/>
  </conditionalFormatting>
  <conditionalFormatting sqref="B12">
    <cfRule type="duplicateValues" dxfId="30" priority="6"/>
  </conditionalFormatting>
  <conditionalFormatting sqref="B12">
    <cfRule type="duplicateValues" dxfId="29" priority="3"/>
    <cfRule type="duplicateValues" dxfId="28" priority="4"/>
    <cfRule type="duplicateValues" dxfId="27" priority="5"/>
  </conditionalFormatting>
  <conditionalFormatting sqref="B12">
    <cfRule type="duplicateValues" dxfId="26" priority="2"/>
  </conditionalFormatting>
  <conditionalFormatting sqref="B12">
    <cfRule type="duplicateValues" dxfId="2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2492</v>
      </c>
      <c r="C407" s="108" t="s">
        <v>2493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2021-01-31T20:30:30Z</cp:lastPrinted>
  <dcterms:created xsi:type="dcterms:W3CDTF">2014-10-01T23:18:29Z</dcterms:created>
  <dcterms:modified xsi:type="dcterms:W3CDTF">2021-02-04T10:11:42Z</dcterms:modified>
</cp:coreProperties>
</file>