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6" l="1"/>
  <c r="B63" i="16"/>
  <c r="B46" i="16"/>
  <c r="F19" i="1"/>
  <c r="G19" i="1"/>
  <c r="H19" i="1"/>
  <c r="I19" i="1"/>
  <c r="J19" i="1"/>
  <c r="K19" i="1"/>
  <c r="F20" i="1"/>
  <c r="G20" i="1"/>
  <c r="H20" i="1"/>
  <c r="I20" i="1"/>
  <c r="J20" i="1"/>
  <c r="K20" i="1"/>
  <c r="A19" i="1"/>
  <c r="A20" i="1"/>
  <c r="A58" i="1"/>
  <c r="A57" i="1"/>
  <c r="A56" i="1"/>
  <c r="A5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B14" i="16"/>
  <c r="A42" i="16"/>
  <c r="C42" i="16"/>
  <c r="A43" i="16"/>
  <c r="C43" i="16"/>
  <c r="A44" i="16"/>
  <c r="C44" i="16"/>
  <c r="A45" i="16"/>
  <c r="C45" i="16"/>
  <c r="A11" i="16"/>
  <c r="C11" i="16"/>
  <c r="A12" i="16"/>
  <c r="C12" i="16"/>
  <c r="A53" i="16"/>
  <c r="C53" i="16"/>
  <c r="A54" i="16"/>
  <c r="C54" i="16"/>
  <c r="A58" i="16"/>
  <c r="C58" i="16"/>
  <c r="A59" i="16"/>
  <c r="C59" i="16"/>
  <c r="A60" i="16"/>
  <c r="C6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2" i="16"/>
  <c r="A62" i="16"/>
  <c r="C61" i="16"/>
  <c r="A61" i="16"/>
  <c r="C57" i="16"/>
  <c r="A57" i="16"/>
  <c r="C56" i="16"/>
  <c r="A56" i="16"/>
  <c r="C55" i="16"/>
  <c r="A55" i="16"/>
  <c r="C52" i="16"/>
  <c r="A52" i="16"/>
  <c r="C51" i="16"/>
  <c r="A51" i="16"/>
  <c r="C50" i="16"/>
  <c r="A50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3" i="16"/>
  <c r="A13" i="16"/>
  <c r="F107" i="1"/>
  <c r="G107" i="1"/>
  <c r="H107" i="1"/>
  <c r="I107" i="1"/>
  <c r="J107" i="1"/>
  <c r="K107" i="1"/>
  <c r="F76" i="1"/>
  <c r="G76" i="1"/>
  <c r="H76" i="1"/>
  <c r="I76" i="1"/>
  <c r="J76" i="1"/>
  <c r="K76" i="1"/>
  <c r="F106" i="1"/>
  <c r="G106" i="1"/>
  <c r="H106" i="1"/>
  <c r="I106" i="1"/>
  <c r="J106" i="1"/>
  <c r="K106" i="1"/>
  <c r="F54" i="1"/>
  <c r="G54" i="1"/>
  <c r="H54" i="1"/>
  <c r="I54" i="1"/>
  <c r="J54" i="1"/>
  <c r="K54" i="1"/>
  <c r="F53" i="1"/>
  <c r="G53" i="1"/>
  <c r="H53" i="1"/>
  <c r="I53" i="1"/>
  <c r="J53" i="1"/>
  <c r="K5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7" i="1"/>
  <c r="A76" i="1"/>
  <c r="A106" i="1"/>
  <c r="A54" i="1"/>
  <c r="A53" i="1"/>
  <c r="A114" i="1"/>
  <c r="A113" i="1"/>
  <c r="A105" i="1"/>
  <c r="A104" i="1"/>
  <c r="A103" i="1"/>
  <c r="A102" i="1"/>
  <c r="A101" i="1"/>
  <c r="A100" i="1"/>
  <c r="A99" i="1"/>
  <c r="A98" i="1"/>
  <c r="A66" i="16" l="1"/>
  <c r="F52" i="1"/>
  <c r="G52" i="1"/>
  <c r="H52" i="1"/>
  <c r="I52" i="1"/>
  <c r="J52" i="1"/>
  <c r="K52" i="1"/>
  <c r="F97" i="1"/>
  <c r="G97" i="1"/>
  <c r="H97" i="1"/>
  <c r="I97" i="1"/>
  <c r="J97" i="1"/>
  <c r="K97" i="1"/>
  <c r="F51" i="1"/>
  <c r="G51" i="1"/>
  <c r="H51" i="1"/>
  <c r="I51" i="1"/>
  <c r="J51" i="1"/>
  <c r="K51" i="1"/>
  <c r="F59" i="1"/>
  <c r="G59" i="1"/>
  <c r="H59" i="1"/>
  <c r="I59" i="1"/>
  <c r="J59" i="1"/>
  <c r="K59" i="1"/>
  <c r="A52" i="1"/>
  <c r="A97" i="1"/>
  <c r="A51" i="1"/>
  <c r="A59" i="1"/>
  <c r="F23" i="1" l="1"/>
  <c r="G23" i="1"/>
  <c r="H23" i="1"/>
  <c r="I23" i="1"/>
  <c r="J23" i="1"/>
  <c r="K23" i="1"/>
  <c r="F75" i="1"/>
  <c r="G75" i="1"/>
  <c r="H75" i="1"/>
  <c r="I75" i="1"/>
  <c r="J75" i="1"/>
  <c r="K75" i="1"/>
  <c r="F22" i="1"/>
  <c r="G22" i="1"/>
  <c r="H22" i="1"/>
  <c r="I22" i="1"/>
  <c r="J22" i="1"/>
  <c r="K22" i="1"/>
  <c r="A23" i="1"/>
  <c r="A75" i="1"/>
  <c r="A22" i="1"/>
  <c r="F50" i="1" l="1"/>
  <c r="G50" i="1"/>
  <c r="H50" i="1"/>
  <c r="I50" i="1"/>
  <c r="J50" i="1"/>
  <c r="K50" i="1"/>
  <c r="F21" i="1"/>
  <c r="G21" i="1"/>
  <c r="H21" i="1"/>
  <c r="I21" i="1"/>
  <c r="J21" i="1"/>
  <c r="K2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110" i="1"/>
  <c r="A43" i="1"/>
  <c r="A13" i="1"/>
  <c r="A91" i="1"/>
  <c r="A14" i="1"/>
  <c r="A15" i="1"/>
  <c r="A16" i="1"/>
  <c r="A111" i="1"/>
  <c r="A17" i="1"/>
  <c r="A44" i="1"/>
  <c r="A45" i="1"/>
  <c r="A46" i="1"/>
  <c r="A18" i="1"/>
  <c r="A112" i="1"/>
  <c r="A92" i="1"/>
  <c r="A93" i="1"/>
  <c r="A94" i="1"/>
  <c r="A95" i="1"/>
  <c r="A96" i="1"/>
  <c r="A50" i="1"/>
  <c r="A21" i="1"/>
  <c r="A49" i="1"/>
  <c r="A48" i="1"/>
  <c r="A47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2" i="1" l="1"/>
  <c r="A42" i="1"/>
  <c r="A41" i="1"/>
  <c r="A11" i="1"/>
  <c r="A64" i="1"/>
  <c r="A10" i="1"/>
  <c r="A63" i="1"/>
  <c r="A90" i="1"/>
  <c r="A74" i="1"/>
  <c r="A89" i="1"/>
  <c r="A88" i="1"/>
  <c r="A73" i="1"/>
  <c r="A72" i="1"/>
  <c r="A87" i="1"/>
  <c r="A71" i="1"/>
  <c r="A70" i="1"/>
  <c r="A69" i="1"/>
  <c r="A86" i="1"/>
  <c r="A85" i="1"/>
  <c r="A84" i="1"/>
  <c r="A40" i="1"/>
  <c r="A9" i="1"/>
  <c r="A39" i="1"/>
  <c r="A8" i="1"/>
  <c r="A109" i="1"/>
  <c r="A38" i="1"/>
  <c r="F112" i="1"/>
  <c r="G112" i="1"/>
  <c r="H112" i="1"/>
  <c r="I112" i="1"/>
  <c r="J112" i="1"/>
  <c r="K112" i="1"/>
  <c r="F18" i="1"/>
  <c r="G18" i="1"/>
  <c r="H18" i="1"/>
  <c r="I18" i="1"/>
  <c r="J18" i="1"/>
  <c r="K1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17" i="1"/>
  <c r="G17" i="1"/>
  <c r="H17" i="1"/>
  <c r="I17" i="1"/>
  <c r="J17" i="1"/>
  <c r="K17" i="1"/>
  <c r="F111" i="1"/>
  <c r="G111" i="1"/>
  <c r="H111" i="1"/>
  <c r="I111" i="1"/>
  <c r="J111" i="1"/>
  <c r="K111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91" i="1"/>
  <c r="G91" i="1"/>
  <c r="H91" i="1"/>
  <c r="I91" i="1"/>
  <c r="J91" i="1"/>
  <c r="K91" i="1"/>
  <c r="F13" i="1"/>
  <c r="G13" i="1"/>
  <c r="H13" i="1"/>
  <c r="I13" i="1"/>
  <c r="J13" i="1"/>
  <c r="K13" i="1"/>
  <c r="F43" i="1"/>
  <c r="G43" i="1"/>
  <c r="H43" i="1"/>
  <c r="I43" i="1"/>
  <c r="J43" i="1"/>
  <c r="K43" i="1"/>
  <c r="F110" i="1"/>
  <c r="G110" i="1"/>
  <c r="H110" i="1"/>
  <c r="I110" i="1"/>
  <c r="J110" i="1"/>
  <c r="K110" i="1"/>
  <c r="F12" i="1"/>
  <c r="G12" i="1"/>
  <c r="H12" i="1"/>
  <c r="I12" i="1"/>
  <c r="J12" i="1"/>
  <c r="K12" i="1"/>
  <c r="F42" i="1"/>
  <c r="G42" i="1"/>
  <c r="H42" i="1"/>
  <c r="I42" i="1"/>
  <c r="J42" i="1"/>
  <c r="K42" i="1"/>
  <c r="F41" i="1"/>
  <c r="G41" i="1"/>
  <c r="H41" i="1"/>
  <c r="I41" i="1"/>
  <c r="J41" i="1"/>
  <c r="K41" i="1"/>
  <c r="F11" i="1"/>
  <c r="G11" i="1"/>
  <c r="H11" i="1"/>
  <c r="I11" i="1"/>
  <c r="J11" i="1"/>
  <c r="K11" i="1"/>
  <c r="F64" i="1"/>
  <c r="G64" i="1"/>
  <c r="H64" i="1"/>
  <c r="I64" i="1"/>
  <c r="J64" i="1"/>
  <c r="K64" i="1"/>
  <c r="F10" i="1"/>
  <c r="G10" i="1"/>
  <c r="H10" i="1"/>
  <c r="I10" i="1"/>
  <c r="J10" i="1"/>
  <c r="K10" i="1"/>
  <c r="F63" i="1"/>
  <c r="G63" i="1"/>
  <c r="H63" i="1"/>
  <c r="I63" i="1"/>
  <c r="J63" i="1"/>
  <c r="K63" i="1"/>
  <c r="F90" i="1"/>
  <c r="G90" i="1"/>
  <c r="H90" i="1"/>
  <c r="I90" i="1"/>
  <c r="J90" i="1"/>
  <c r="K90" i="1"/>
  <c r="F74" i="1"/>
  <c r="G74" i="1"/>
  <c r="H74" i="1"/>
  <c r="I74" i="1"/>
  <c r="J74" i="1"/>
  <c r="K74" i="1"/>
  <c r="F89" i="1"/>
  <c r="G89" i="1"/>
  <c r="H89" i="1"/>
  <c r="I89" i="1"/>
  <c r="J89" i="1"/>
  <c r="K89" i="1"/>
  <c r="F88" i="1"/>
  <c r="G88" i="1"/>
  <c r="H88" i="1"/>
  <c r="I88" i="1"/>
  <c r="J88" i="1"/>
  <c r="K88" i="1"/>
  <c r="F73" i="1"/>
  <c r="G73" i="1"/>
  <c r="H73" i="1"/>
  <c r="I73" i="1"/>
  <c r="J73" i="1"/>
  <c r="K73" i="1"/>
  <c r="F72" i="1"/>
  <c r="G72" i="1"/>
  <c r="H72" i="1"/>
  <c r="I72" i="1"/>
  <c r="J72" i="1"/>
  <c r="K72" i="1"/>
  <c r="F87" i="1"/>
  <c r="G87" i="1"/>
  <c r="H87" i="1"/>
  <c r="I87" i="1"/>
  <c r="J87" i="1"/>
  <c r="K87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40" i="1"/>
  <c r="G40" i="1"/>
  <c r="H40" i="1"/>
  <c r="I40" i="1"/>
  <c r="J40" i="1"/>
  <c r="K40" i="1"/>
  <c r="F9" i="1"/>
  <c r="G9" i="1"/>
  <c r="H9" i="1"/>
  <c r="I9" i="1"/>
  <c r="J9" i="1"/>
  <c r="K9" i="1"/>
  <c r="F39" i="1"/>
  <c r="G39" i="1"/>
  <c r="H39" i="1"/>
  <c r="I39" i="1"/>
  <c r="J39" i="1"/>
  <c r="K39" i="1"/>
  <c r="F8" i="1"/>
  <c r="G8" i="1"/>
  <c r="H8" i="1"/>
  <c r="I8" i="1"/>
  <c r="J8" i="1"/>
  <c r="K8" i="1"/>
  <c r="F109" i="1"/>
  <c r="G109" i="1"/>
  <c r="H109" i="1"/>
  <c r="I109" i="1"/>
  <c r="J109" i="1"/>
  <c r="K109" i="1"/>
  <c r="F38" i="1"/>
  <c r="G38" i="1"/>
  <c r="H38" i="1"/>
  <c r="I38" i="1"/>
  <c r="J38" i="1"/>
  <c r="K38" i="1"/>
  <c r="A68" i="1" l="1"/>
  <c r="A83" i="1"/>
  <c r="A82" i="1"/>
  <c r="A7" i="1"/>
  <c r="A37" i="1"/>
  <c r="A36" i="1"/>
  <c r="A6" i="1"/>
  <c r="A35" i="1"/>
  <c r="A34" i="1"/>
  <c r="A77" i="1"/>
  <c r="A60" i="1"/>
  <c r="F68" i="1"/>
  <c r="G68" i="1"/>
  <c r="H68" i="1"/>
  <c r="I68" i="1"/>
  <c r="J68" i="1"/>
  <c r="K68" i="1"/>
  <c r="F83" i="1"/>
  <c r="G83" i="1"/>
  <c r="H83" i="1"/>
  <c r="I83" i="1"/>
  <c r="J83" i="1"/>
  <c r="K83" i="1"/>
  <c r="F82" i="1"/>
  <c r="G82" i="1"/>
  <c r="H82" i="1"/>
  <c r="I82" i="1"/>
  <c r="J82" i="1"/>
  <c r="K82" i="1"/>
  <c r="F7" i="1"/>
  <c r="G7" i="1"/>
  <c r="H7" i="1"/>
  <c r="I7" i="1"/>
  <c r="J7" i="1"/>
  <c r="K7" i="1"/>
  <c r="F37" i="1"/>
  <c r="G37" i="1"/>
  <c r="H37" i="1"/>
  <c r="I37" i="1"/>
  <c r="J37" i="1"/>
  <c r="K37" i="1"/>
  <c r="F36" i="1"/>
  <c r="G36" i="1"/>
  <c r="H36" i="1"/>
  <c r="I36" i="1"/>
  <c r="J36" i="1"/>
  <c r="K36" i="1"/>
  <c r="F6" i="1"/>
  <c r="G6" i="1"/>
  <c r="H6" i="1"/>
  <c r="I6" i="1"/>
  <c r="J6" i="1"/>
  <c r="K6" i="1"/>
  <c r="F35" i="1"/>
  <c r="G35" i="1"/>
  <c r="H35" i="1"/>
  <c r="I35" i="1"/>
  <c r="J35" i="1"/>
  <c r="K35" i="1"/>
  <c r="F34" i="1"/>
  <c r="G34" i="1"/>
  <c r="H34" i="1"/>
  <c r="I34" i="1"/>
  <c r="J34" i="1"/>
  <c r="K34" i="1"/>
  <c r="F77" i="1"/>
  <c r="G77" i="1"/>
  <c r="H77" i="1"/>
  <c r="I77" i="1"/>
  <c r="J77" i="1"/>
  <c r="K77" i="1"/>
  <c r="F60" i="1"/>
  <c r="G60" i="1"/>
  <c r="H60" i="1"/>
  <c r="I60" i="1"/>
  <c r="J60" i="1"/>
  <c r="K60" i="1"/>
  <c r="F65" i="1" l="1"/>
  <c r="G65" i="1"/>
  <c r="H65" i="1"/>
  <c r="I65" i="1"/>
  <c r="J65" i="1"/>
  <c r="K65" i="1"/>
  <c r="F33" i="1"/>
  <c r="G33" i="1"/>
  <c r="H33" i="1"/>
  <c r="I33" i="1"/>
  <c r="J33" i="1"/>
  <c r="K33" i="1"/>
  <c r="F5" i="1"/>
  <c r="G5" i="1"/>
  <c r="H5" i="1"/>
  <c r="I5" i="1"/>
  <c r="J5" i="1"/>
  <c r="K5" i="1"/>
  <c r="F62" i="1"/>
  <c r="G62" i="1"/>
  <c r="H62" i="1"/>
  <c r="I62" i="1"/>
  <c r="J62" i="1"/>
  <c r="K62" i="1"/>
  <c r="F108" i="1"/>
  <c r="G108" i="1"/>
  <c r="H108" i="1"/>
  <c r="I108" i="1"/>
  <c r="J108" i="1"/>
  <c r="K108" i="1"/>
  <c r="A65" i="1"/>
  <c r="A33" i="1"/>
  <c r="A5" i="1"/>
  <c r="A62" i="1"/>
  <c r="A108" i="1"/>
  <c r="A67" i="1" l="1"/>
  <c r="A81" i="1"/>
  <c r="F67" i="1"/>
  <c r="G67" i="1"/>
  <c r="H67" i="1"/>
  <c r="I67" i="1"/>
  <c r="J67" i="1"/>
  <c r="K67" i="1"/>
  <c r="F81" i="1"/>
  <c r="G81" i="1"/>
  <c r="H81" i="1"/>
  <c r="I81" i="1"/>
  <c r="J81" i="1"/>
  <c r="K81" i="1"/>
  <c r="A61" i="1" l="1"/>
  <c r="A32" i="1"/>
  <c r="A31" i="1"/>
  <c r="F61" i="1"/>
  <c r="G61" i="1"/>
  <c r="H61" i="1"/>
  <c r="I61" i="1"/>
  <c r="J61" i="1"/>
  <c r="K61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A29" i="1"/>
  <c r="A28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66" i="1"/>
  <c r="G66" i="1"/>
  <c r="H66" i="1"/>
  <c r="I66" i="1"/>
  <c r="J66" i="1"/>
  <c r="K66" i="1"/>
  <c r="A26" i="1"/>
  <c r="A66" i="1"/>
  <c r="F79" i="1" l="1"/>
  <c r="G79" i="1"/>
  <c r="H79" i="1"/>
  <c r="I79" i="1"/>
  <c r="J79" i="1"/>
  <c r="K79" i="1"/>
  <c r="A79" i="1"/>
  <c r="F78" i="1" l="1"/>
  <c r="G78" i="1"/>
  <c r="H78" i="1"/>
  <c r="I78" i="1"/>
  <c r="J78" i="1"/>
  <c r="K78" i="1"/>
  <c r="A78" i="1"/>
  <c r="F80" i="1" l="1"/>
  <c r="G80" i="1"/>
  <c r="H80" i="1"/>
  <c r="I80" i="1"/>
  <c r="J80" i="1"/>
  <c r="K80" i="1"/>
  <c r="A80" i="1"/>
  <c r="A25" i="1" l="1"/>
  <c r="F25" i="1"/>
  <c r="G25" i="1"/>
  <c r="H25" i="1"/>
  <c r="I25" i="1"/>
  <c r="J25" i="1"/>
  <c r="K25" i="1"/>
  <c r="A24" i="1" l="1"/>
  <c r="H24" i="1"/>
  <c r="I24" i="1"/>
  <c r="J24" i="1"/>
  <c r="K24" i="1"/>
  <c r="F24" i="1"/>
  <c r="G2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<sst xmlns="http://schemas.openxmlformats.org/spreadsheetml/2006/main" count="13546" uniqueCount="2622">
  <si>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</si>
  <si>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</si>
  <si>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</si>
  <si>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</si>
  <si>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</si>
  <si>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</si>
  <si>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</si>
  <si>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</si>
  <si>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</si>
  <si>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</si>
  <si>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</si>
  <si>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</si>
  <si>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</si>
  <si>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</si>
  <si>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</si>
  <si>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</si>
  <si>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</si>
  <si>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</si>
  <si>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</si>
  <si>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</si>
  <si>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</si>
  <si>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</si>
  <si>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</si>
  <si>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</si>
  <si>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</si>
  <si>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</si>
  <si>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</si>
  <si>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</si>
  <si>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</si>
  <si>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</si>
  <si>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</si>
  <si>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</si>
  <si>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</si>
  <si>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</si>
  <si>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</si>
  <si>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</si>
  <si>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</si>
  <si>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</si>
  <si>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</si>
  <si>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</si>
  <si>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</si>
  <si>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</si>
  <si>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</si>
  <si>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</si>
  <si>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</si>
  <si>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</si>
  <si>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</si>
  <si>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</si>
  <si>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</si>
  <si>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</si>
  <si>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</si>
  <si>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</si>
  <si>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</si>
  <si>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</si>
  <si>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</si>
  <si>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</si>
  <si>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</si>
  <si>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</si>
  <si>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</si>
  <si>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</si>
  <si>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</si>
  <si>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</si>
  <si>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</si>
  <si>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</si>
  <si>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</si>
  <si>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</si>
  <si>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</si>
  <si>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</si>
  <si>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</si>
  <si>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</si>
  <si>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</si>
  <si>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</si>
  <si>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</si>
  <si>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</si>
  <si>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</si>
  <si>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</si>
  <si>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</si>
  <si>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</si>
  <si>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</si>
  <si>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</si>
  <si>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</si>
  <si>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</si>
  <si>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</si>
  <si>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</si>
  <si>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</si>
  <si>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</si>
  <si>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</si>
  <si>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</si>
  <si>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</si>
  <si>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</si>
  <si>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</si>
  <si>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</si>
  <si>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</si>
  <si>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</si>
  <si>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</si>
  <si>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</si>
  <si>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</si>
  <si>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</si>
  <si>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</si>
  <si>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</si>
  <si>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</si>
  <si>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</si>
  <si>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</si>
  <si>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</si>
  <si>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</si>
  <si>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</si>
  <si>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</si>
  <si>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</si>
  <si>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</si>
  <si>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</si>
  <si>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</si>
  <si>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</si>
  <si>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</si>
  <si>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</si>
  <si>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</si>
  <si>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</si>
  <si>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</si>
  <si>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</si>
  <si>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</si>
  <si>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</si>
  <si>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</si>
  <si>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</si>
  <si>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</si>
  <si>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</si>
  <si>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</si>
  <si>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</si>
  <si>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</si>
  <si>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</si>
  <si>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</si>
  <si>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</si>
  <si>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</si>
  <si>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</si>
  <si>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</si>
  <si>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</si>
  <si>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</si>
  <si>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</si>
  <si>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</si>
  <si>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</si>
  <si>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</si>
  <si>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</si>
  <si>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</si>
  <si>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</si>
  <si>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</si>
  <si>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</si>
  <si>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</si>
  <si>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</si>
  <si>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</si>
  <si>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</si>
  <si>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</si>
  <si>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</si>
  <si>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</si>
  <si>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</si>
  <si>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</si>
  <si>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</si>
  <si>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</si>
  <si>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</si>
  <si>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</si>
  <si>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</si>
  <si>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</si>
  <si>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</si>
  <si>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</si>
  <si>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</si>
  <si>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</si>
  <si>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</si>
  <si>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</si>
  <si>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</si>
  <si>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</si>
  <si>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</si>
  <si>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</si>
  <si>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</si>
  <si>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</si>
  <si>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</si>
  <si>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</si>
  <si>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</si>
  <si>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</si>
  <si>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</si>
  <si>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</si>
  <si>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</si>
  <si>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</si>
  <si>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</si>
  <si>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</si>
  <si>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</si>
  <si>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</si>
  <si>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</si>
  <si>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</si>
  <si>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</si>
  <si>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</si>
  <si>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</si>
  <si>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</si>
  <si>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</si>
  <si>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</si>
  <si>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</si>
  <si>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</si>
  <si>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</si>
  <si>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</si>
  <si>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</si>
  <si>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</si>
  <si>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</si>
  <si>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</si>
  <si>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</si>
  <si>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</si>
  <si>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</si>
  <si>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</si>
  <si>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</si>
  <si>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</si>
  <si>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</si>
  <si>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</si>
  <si>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</si>
  <si>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</si>
  <si>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</si>
  <si>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</si>
  <si>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</si>
  <si>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</si>
  <si>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</si>
  <si>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</si>
  <si>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</si>
  <si>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</si>
  <si>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</si>
  <si>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</si>
  <si>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</si>
  <si>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</si>
  <si>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</si>
  <si>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</si>
  <si>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</si>
  <si>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</si>
  <si>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</si>
  <si>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</si>
  <si>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</si>
  <si>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</si>
  <si>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</si>
  <si>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</si>
  <si>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</si>
  <si>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</si>
  <si>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</si>
  <si>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</si>
  <si>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</si>
  <si>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</si>
  <si>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</si>
  <si>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</si>
  <si>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</si>
  <si>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</si>
  <si>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</si>
  <si>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</si>
  <si>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</si>
  <si>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</si>
  <si>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</si>
  <si>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</si>
  <si>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</si>
  <si>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</si>
  <si>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</si>
  <si>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</si>
  <si>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</si>
  <si>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</si>
  <si>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</si>
  <si>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</si>
  <si>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</si>
  <si>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</si>
  <si>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</si>
  <si>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</si>
  <si>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</si>
  <si>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</si>
  <si>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</si>
  <si>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</si>
  <si>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</si>
  <si>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</si>
  <si>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</si>
  <si>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</si>
  <si>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</si>
  <si>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</si>
  <si>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</si>
  <si>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</si>
  <si>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</si>
  <si>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</si>
  <si>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</si>
  <si>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</si>
  <si>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</si>
  <si>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</si>
  <si>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</si>
  <si>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</si>
  <si>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</si>
  <si>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</si>
  <si>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</si>
  <si>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</si>
  <si>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</si>
  <si>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</si>
  <si>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</si>
  <si>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</si>
  <si>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</si>
  <si>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</si>
  <si>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</si>
  <si>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</si>
  <si>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</si>
  <si>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</si>
  <si>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</si>
  <si>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</si>
  <si>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</si>
  <si>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</si>
  <si>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</si>
  <si>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</si>
  <si>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</si>
  <si>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</si>
  <si>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</si>
  <si>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</si>
  <si>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</si>
  <si>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</si>
  <si>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</si>
  <si>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</si>
  <si>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</si>
  <si>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</si>
  <si>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</si>
  <si>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</si>
  <si>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</si>
  <si>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</si>
  <si>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</si>
  <si>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</si>
  <si>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</si>
  <si>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</si>
  <si>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</si>
  <si>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</si>
  <si>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</si>
  <si>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</si>
  <si>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</si>
  <si>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</si>
  <si>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</si>
  <si>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</si>
  <si>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</si>
  <si>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</si>
  <si>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</si>
  <si>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</si>
  <si>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</si>
  <si>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</si>
  <si>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</si>
  <si>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</si>
  <si>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</si>
  <si>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</si>
  <si>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</si>
  <si>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</si>
  <si>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</si>
  <si>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</si>
  <si>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</si>
  <si>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</si>
  <si>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</si>
  <si>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</si>
  <si>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</si>
  <si>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</si>
  <si>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</si>
  <si>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</si>
  <si>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</si>
  <si>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</si>
  <si>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</si>
  <si>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</si>
  <si>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</si>
  <si>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</si>
  <si>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</si>
  <si>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</si>
  <si>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</si>
  <si>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</si>
  <si>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</si>
  <si>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</si>
  <si>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</si>
  <si>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</si>
  <si>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</si>
  <si>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</si>
  <si>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</si>
  <si>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</si>
  <si>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</si>
  <si>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</si>
  <si>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</si>
  <si>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</si>
  <si>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</si>
  <si>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</si>
  <si>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</si>
  <si>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</si>
  <si>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</si>
  <si>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</si>
  <si>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</si>
  <si>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</si>
  <si>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</si>
  <si>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</si>
  <si>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</si>
  <si>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</si>
  <si>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</si>
  <si>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</si>
  <si>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</si>
  <si>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</si>
  <si>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</si>
  <si>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</si>
  <si>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</si>
  <si>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</si>
  <si>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</si>
  <si>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</si>
  <si>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</si>
  <si>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</si>
  <si>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</si>
  <si>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</si>
  <si>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</si>
  <si>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</si>
  <si>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</si>
  <si>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</si>
  <si>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</si>
  <si>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</si>
  <si>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</si>
  <si>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</si>
  <si>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</si>
  <si>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</si>
  <si>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</si>
  <si>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</si>
  <si>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</si>
  <si>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</si>
  <si>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</si>
  <si>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</si>
  <si>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</si>
  <si>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</si>
  <si>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</si>
  <si>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</si>
  <si>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</si>
  <si>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</si>
  <si>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</si>
  <si>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</si>
  <si>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</si>
  <si>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</si>
  <si>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</si>
  <si>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</si>
  <si>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</si>
  <si>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</si>
  <si>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</si>
  <si>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</si>
  <si>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</si>
  <si>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</si>
  <si>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</si>
  <si>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</si>
  <si>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</si>
  <si>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</si>
  <si>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</si>
  <si>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</si>
  <si>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</si>
  <si>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</si>
  <si>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</si>
  <si>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</si>
  <si>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</si>
  <si>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</si>
  <si>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</si>
  <si>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</si>
  <si>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</si>
  <si>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</si>
  <si>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</si>
  <si>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</si>
  <si>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</si>
  <si>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</si>
  <si>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</si>
  <si>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</si>
  <si>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</si>
  <si>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</si>
  <si>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</si>
  <si>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</si>
  <si>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</si>
  <si>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</si>
  <si>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</si>
  <si>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</si>
  <si>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</si>
  <si>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</si>
  <si>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</si>
  <si>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</si>
  <si>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</si>
  <si>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</si>
  <si>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</si>
  <si>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</si>
  <si>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</si>
  <si>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</si>
  <si>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</si>
  <si>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</si>
  <si>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</si>
  <si>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</si>
  <si>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</si>
  <si>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</si>
  <si>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</si>
  <si>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</si>
  <si>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</si>
  <si>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</si>
  <si>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</si>
  <si>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</si>
  <si>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</si>
  <si>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</si>
  <si>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</si>
  <si>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</si>
  <si>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</si>
  <si>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</si>
  <si>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</si>
  <si>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</si>
  <si>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</si>
  <si>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</si>
  <si>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</si>
  <si>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</si>
  <si>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</si>
  <si>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</si>
  <si>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</si>
  <si>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</si>
  <si>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</si>
  <si>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</si>
  <si>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</si>
  <si>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</si>
  <si>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</si>
  <si>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</si>
  <si>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</si>
  <si>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</si>
  <si>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</si>
  <si>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</si>
  <si>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</si>
  <si>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</si>
  <si>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</si>
  <si>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</si>
  <si>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</si>
  <si>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</si>
  <si>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</si>
  <si>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</si>
  <si>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</si>
  <si>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</si>
  <si>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</si>
  <si>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</si>
  <si>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</si>
  <si>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</si>
  <si>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</si>
  <si>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</si>
  <si>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</si>
  <si>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</si>
  <si>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</si>
  <si>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</si>
  <si>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</si>
  <si>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</si>
  <si>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</si>
  <si>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</si>
  <si>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</si>
  <si>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</si>
  <si>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</si>
  <si>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</si>
  <si>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</si>
  <si>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</si>
  <si>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</si>
  <si>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</si>
  <si>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</si>
  <si>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</si>
  <si>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</si>
  <si>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</si>
  <si>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</si>
  <si>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</si>
  <si>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</si>
  <si>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</si>
  <si>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</si>
  <si>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</si>
  <si>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</si>
  <si>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</si>
  <si>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</si>
  <si>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</si>
  <si>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</si>
  <si>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</si>
  <si>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</si>
  <si>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</si>
  <si>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</si>
  <si>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</si>
  <si>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</si>
  <si>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</si>
  <si>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</si>
  <si>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</si>
  <si>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</si>
  <si>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</si>
  <si>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</si>
  <si>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</si>
  <si>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</si>
  <si>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</si>
  <si>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</si>
  <si>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</si>
  <si>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</si>
  <si>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</si>
  <si>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</si>
  <si>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</si>
  <si>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</si>
  <si>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</si>
  <si>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</si>
  <si>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</si>
  <si>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</si>
  <si>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</si>
  <si>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</si>
  <si>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</si>
  <si>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</si>
  <si>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</si>
  <si>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</si>
  <si>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</si>
  <si>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</si>
  <si>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</si>
  <si>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</si>
  <si>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</si>
  <si>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</si>
  <si>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</si>
  <si>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</si>
  <si>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</si>
  <si>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</si>
  <si>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</si>
  <si>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</si>
  <si>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</si>
  <si>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</si>
  <si>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</si>
  <si>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</si>
  <si>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</si>
  <si>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</si>
  <si>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</si>
  <si>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</si>
  <si>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</si>
  <si>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</si>
  <si>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</si>
  <si>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</si>
  <si>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</si>
  <si>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</si>
  <si>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</si>
  <si>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</si>
  <si>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</si>
  <si>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</si>
  <si>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</si>
  <si>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</si>
  <si>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</si>
  <si>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</si>
  <si>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</si>
  <si>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</si>
  <si>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</si>
  <si>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</si>
  <si>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</si>
  <si>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</si>
  <si>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</si>
  <si>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</si>
  <si>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</si>
  <si>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</si>
  <si>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</si>
  <si>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</si>
  <si>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</si>
  <si>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</si>
  <si>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</si>
  <si>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</si>
  <si>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</si>
  <si>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</si>
  <si>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</si>
  <si>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</si>
  <si>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</si>
  <si>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</si>
  <si>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</si>
  <si>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</si>
  <si>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</si>
  <si>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</si>
  <si>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</si>
  <si>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</si>
  <si>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</si>
  <si>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</si>
  <si>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</si>
  <si>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</si>
  <si>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</si>
  <si>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</si>
  <si>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</si>
  <si>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</si>
  <si>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</si>
  <si>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</si>
  <si>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</si>
  <si>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</si>
  <si>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</si>
  <si>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</si>
  <si>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</si>
  <si>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</si>
  <si>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</si>
  <si>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</si>
  <si>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</si>
  <si>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</si>
  <si>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</si>
  <si>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</si>
  <si>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</si>
  <si>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</si>
  <si>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</si>
  <si>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</si>
  <si>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</si>
  <si>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</si>
  <si>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</si>
  <si>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</si>
  <si>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</si>
  <si>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</si>
  <si>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</si>
  <si>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</si>
  <si>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</si>
  <si>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</si>
  <si>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</si>
  <si>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</si>
  <si>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</si>
  <si>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</si>
  <si>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</si>
  <si>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</si>
  <si>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</si>
  <si>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</si>
  <si>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</si>
  <si>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</si>
  <si>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</si>
  <si>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</si>
  <si>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</si>
  <si>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</si>
  <si>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</si>
  <si>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</si>
  <si>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</si>
  <si>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</si>
  <si>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</si>
  <si>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</si>
  <si>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</si>
  <si>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</si>
  <si>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</si>
  <si>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</si>
  <si>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</si>
  <si>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</si>
  <si>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</si>
  <si>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</si>
  <si>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</si>
  <si>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</si>
  <si>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</si>
  <si>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</si>
  <si>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</si>
  <si>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</si>
  <si>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</si>
  <si>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</si>
  <si>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</si>
  <si>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</si>
  <si>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</si>
  <si>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</si>
  <si>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</si>
  <si>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</si>
  <si>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</si>
  <si>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</si>
  <si>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</si>
  <si>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</si>
  <si>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</si>
  <si>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</si>
  <si>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</si>
  <si>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</si>
  <si>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</si>
  <si>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</si>
  <si>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</si>
  <si>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</si>
  <si>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</si>
  <si>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</si>
  <si>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</si>
  <si>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</si>
  <si>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</si>
  <si>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</si>
  <si>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</si>
  <si>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</si>
  <si>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</si>
  <si>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</si>
  <si>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</si>
  <si>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</si>
  <si>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</si>
  <si>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</si>
  <si>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</si>
  <si>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</si>
  <si>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</si>
  <si>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</si>
  <si>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</si>
  <si>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</si>
  <si>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</si>
  <si>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</si>
  <si>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</si>
  <si>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</si>
  <si>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</si>
  <si>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</si>
  <si>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</si>
  <si>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</si>
  <si>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</si>
  <si>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</si>
  <si>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</si>
  <si>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</si>
  <si>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</si>
  <si>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</si>
  <si>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</si>
  <si>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</si>
  <si>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</si>
  <si>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</si>
  <si>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</si>
  <si>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</si>
  <si>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</si>
  <si>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</si>
  <si>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</si>
  <si>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</si>
  <si>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</si>
  <si>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</si>
  <si>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</si>
  <si>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</si>
  <si>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</si>
  <si>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</si>
  <si>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</si>
  <si>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</si>
  <si>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</si>
  <si>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</si>
  <si>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</si>
  <si>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</si>
  <si>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</si>
  <si>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</si>
  <si>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</si>
  <si>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</si>
  <si>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</si>
  <si>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</si>
  <si>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</si>
  <si>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</si>
  <si>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</si>
  <si>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</si>
  <si>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</si>
  <si>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</si>
  <si>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</si>
  <si>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</si>
  <si>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</si>
  <si>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</si>
  <si>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</si>
  <si>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</si>
  <si>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</si>
  <si>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</si>
  <si>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</si>
  <si>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</si>
  <si>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</si>
  <si>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</si>
  <si>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</si>
  <si>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</si>
  <si>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</si>
  <si>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</si>
  <si>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</si>
  <si>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</si>
  <si>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</si>
  <si>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</si>
  <si>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</si>
  <si>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</si>
  <si>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</si>
  <si>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</si>
  <si>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</si>
  <si>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</si>
  <si>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</si>
  <si>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</si>
  <si>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</si>
  <si>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</si>
  <si>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</si>
  <si>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</si>
  <si>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</si>
  <si>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</si>
  <si>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</si>
  <si>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</si>
  <si>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</si>
  <si>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</si>
  <si>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</si>
  <si>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</si>
  <si>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</si>
  <si>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</si>
  <si>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</si>
  <si>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</si>
  <si>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</si>
  <si>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</si>
  <si>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</si>
  <si>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</si>
  <si>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</si>
  <si>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</si>
  <si>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</si>
  <si>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</si>
  <si>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</si>
  <si>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</si>
  <si>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</si>
  <si>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</si>
  <si>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</si>
  <si>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</si>
  <si>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</si>
  <si>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</si>
  <si>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</si>
  <si>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</si>
  <si>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</si>
  <si>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</si>
  <si>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</si>
  <si>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</si>
  <si>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</si>
  <si>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</si>
  <si>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</si>
  <si>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</si>
  <si>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</si>
  <si>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</si>
  <si>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</si>
  <si>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</si>
  <si>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</si>
  <si>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</si>
  <si>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</si>
  <si>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</si>
  <si>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</si>
  <si>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</si>
  <si>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</si>
  <si>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</si>
  <si>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</si>
  <si>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</si>
  <si>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</si>
  <si>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</si>
  <si>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</si>
  <si>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</si>
  <si>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</si>
  <si>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</si>
  <si>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</si>
  <si>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</si>
  <si>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</si>
  <si>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</si>
  <si>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</si>
  <si>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</si>
  <si>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</si>
  <si>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</si>
  <si>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</si>
  <si>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</si>
  <si>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</si>
  <si>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</si>
  <si>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</si>
  <si>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</si>
  <si>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</si>
  <si>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</si>
  <si>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</si>
  <si>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</si>
  <si>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</si>
  <si>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</si>
  <si>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</si>
  <si>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</si>
  <si>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</si>
  <si>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</si>
  <si>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</si>
  <si>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</si>
  <si>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</si>
  <si>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</si>
  <si>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</si>
  <si>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</si>
  <si>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</si>
  <si>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</si>
  <si>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</si>
  <si>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</si>
  <si>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</si>
  <si>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</si>
  <si>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</si>
  <si>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</si>
  <si>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</si>
  <si>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</si>
  <si>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</si>
  <si>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</si>
  <si>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</si>
  <si>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</si>
  <si>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</si>
  <si>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</si>
  <si>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</si>
  <si>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</si>
  <si>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</si>
  <si>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</si>
  <si>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</si>
  <si>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</si>
  <si>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</si>
  <si>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</si>
  <si>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</si>
  <si>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</si>
  <si>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</si>
  <si>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</si>
  <si>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</si>
  <si>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</si>
  <si>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</si>
  <si>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</si>
  <si>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</si>
  <si>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</si>
  <si>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</si>
  <si>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</si>
  <si>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</si>
  <si>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</si>
  <si>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</si>
  <si>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</si>
  <si>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</si>
  <si>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</si>
  <si>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</si>
  <si>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</si>
  <si>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</si>
  <si>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</si>
  <si>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</si>
  <si>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</si>
  <si>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</si>
  <si>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</si>
  <si>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</si>
  <si>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</si>
  <si>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</si>
  <si>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</si>
  <si>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</si>
  <si>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</si>
  <si>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</si>
  <si>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</si>
  <si>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</si>
  <si>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</si>
  <si>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</si>
  <si>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</si>
  <si>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</si>
  <si>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</si>
  <si>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</si>
  <si>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</si>
  <si>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</si>
  <si>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</si>
  <si>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</si>
  <si>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</si>
  <si>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</si>
  <si>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</si>
  <si>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</si>
  <si>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</si>
  <si>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</si>
  <si>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</si>
  <si>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</si>
  <si>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</si>
  <si>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</si>
  <si>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</si>
  <si>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</si>
  <si>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</si>
  <si>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</si>
  <si>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</si>
  <si>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</si>
  <si>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</si>
  <si>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</si>
  <si>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</si>
  <si>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</si>
  <si>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</si>
  <si>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</si>
  <si>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</si>
  <si>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</si>
  <si>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</si>
  <si>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</si>
  <si>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</si>
  <si>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</si>
  <si>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</si>
  <si>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</si>
  <si>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</si>
  <si>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</si>
  <si>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</si>
  <si>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</si>
  <si>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</si>
  <si>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</si>
  <si>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</si>
  <si>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</si>
  <si>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</si>
  <si>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</si>
  <si>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</si>
  <si>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</si>
  <si>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</si>
  <si>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</si>
  <si>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</si>
  <si>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</si>
  <si>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</si>
  <si>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</si>
  <si>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</si>
  <si>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</si>
  <si>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</si>
  <si>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</si>
  <si>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</si>
  <si>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</si>
  <si>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</si>
  <si>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</si>
  <si>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</si>
  <si>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</si>
  <si>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</si>
  <si>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</si>
  <si>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</si>
  <si>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</si>
  <si>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</si>
  <si>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</si>
  <si>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</si>
  <si>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</si>
  <si>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</si>
  <si>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</si>
  <si>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</si>
  <si>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</si>
  <si>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</si>
  <si>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</si>
  <si>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</si>
  <si>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</si>
  <si>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</si>
  <si>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</si>
  <si>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</si>
  <si>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</si>
  <si>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</si>
  <si>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</si>
  <si>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</si>
  <si>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</si>
  <si>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</si>
  <si>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</si>
  <si>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</si>
  <si>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</si>
  <si>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</si>
  <si>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</si>
  <si>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</si>
  <si>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</si>
  <si>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</si>
  <si>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</si>
  <si>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</si>
  <si>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</si>
  <si>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</si>
  <si>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</si>
  <si>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</si>
  <si>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</si>
  <si>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</si>
  <si>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</si>
  <si>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</si>
  <si>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</si>
  <si>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</si>
  <si>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</si>
  <si>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</si>
  <si>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</si>
  <si>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</si>
  <si>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</si>
  <si>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</si>
  <si>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</si>
  <si>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</si>
  <si>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</si>
  <si>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</si>
  <si>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</si>
  <si>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</si>
  <si>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</si>
  <si>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</si>
  <si>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</si>
  <si>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</si>
  <si>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</si>
  <si>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</si>
  <si>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</si>
  <si>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</si>
  <si>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</si>
  <si>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</si>
  <si>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</si>
  <si>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</si>
  <si>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</si>
  <si>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</si>
  <si>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</si>
  <si>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</si>
  <si>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</si>
  <si>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</si>
  <si>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</si>
  <si>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</si>
  <si>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</si>
  <si>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</si>
  <si>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</si>
  <si>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</si>
  <si>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</si>
  <si>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</si>
  <si>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</si>
  <si>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</si>
  <si>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</si>
  <si>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</si>
  <si>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</si>
  <si>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</si>
  <si>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</si>
  <si>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</si>
  <si>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</si>
  <si>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</si>
  <si>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</si>
  <si>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</si>
  <si>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</si>
  <si>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</si>
  <si>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</si>
  <si>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</si>
  <si>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</si>
  <si>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</si>
  <si>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</si>
  <si>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</si>
  <si>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</si>
  <si>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</si>
  <si>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</si>
  <si>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</si>
  <si>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</si>
  <si>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</si>
  <si>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</si>
  <si>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</si>
  <si>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</si>
  <si>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</si>
  <si>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</si>
  <si>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</si>
  <si>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</si>
  <si>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</si>
  <si>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</si>
  <si>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</si>
  <si>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</si>
  <si>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</si>
  <si>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</si>
  <si>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</si>
  <si>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</si>
  <si>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</si>
  <si>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</si>
  <si>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</si>
  <si>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</si>
  <si>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</si>
  <si>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</si>
  <si>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</si>
  <si>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</si>
  <si>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</si>
  <si>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</si>
  <si>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</si>
  <si>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</si>
  <si>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</si>
  <si>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</si>
  <si>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</si>
  <si>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</si>
  <si>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</si>
  <si>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</si>
  <si>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</si>
  <si>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</si>
  <si>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</si>
  <si>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</si>
  <si>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</si>
  <si>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</si>
  <si>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</si>
  <si>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</si>
  <si>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</si>
  <si>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</si>
  <si>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</si>
  <si>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</si>
  <si>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</si>
  <si>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</si>
  <si>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</si>
  <si>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</si>
  <si>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</si>
  <si>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</si>
  <si>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</si>
  <si>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</si>
  <si>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</si>
  <si>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</si>
  <si>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</si>
  <si>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</si>
  <si>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</si>
  <si>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</si>
  <si>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</si>
  <si>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</si>
  <si>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</si>
  <si>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</si>
  <si>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</si>
  <si>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</si>
  <si>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</si>
  <si>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</si>
  <si>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</si>
  <si>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</si>
  <si>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</si>
  <si>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</si>
  <si>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</si>
  <si>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</si>
  <si>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</si>
  <si>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</si>
  <si>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</si>
  <si>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</si>
  <si>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</si>
  <si>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</si>
  <si>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</si>
  <si>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</si>
  <si>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</si>
  <si>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</si>
  <si>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</si>
  <si>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</si>
  <si>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</si>
  <si>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</si>
  <si>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</si>
  <si>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</si>
  <si>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</si>
  <si>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</si>
  <si>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</si>
  <si>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</si>
  <si>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</si>
  <si>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</si>
  <si>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</si>
  <si>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</si>
  <si>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</si>
  <si>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</si>
  <si>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</si>
  <si>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</si>
  <si>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</si>
  <si>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</si>
  <si>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</si>
  <si>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</si>
  <si>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</si>
  <si>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</si>
  <si>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</si>
  <si>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</si>
  <si>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</si>
  <si>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</si>
  <si>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</si>
  <si>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</si>
  <si>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</si>
  <si>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</si>
  <si>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</si>
  <si>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</si>
  <si>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</si>
  <si>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</si>
  <si>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</si>
  <si>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</si>
  <si>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</si>
  <si>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</si>
  <si>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</si>
  <si>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</si>
  <si>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</si>
  <si>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</si>
  <si>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</si>
  <si>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</si>
  <si>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</si>
  <si>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</si>
  <si>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</si>
  <si>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</si>
  <si>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</si>
  <si>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</si>
  <si>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</si>
  <si>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</si>
  <si>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</si>
  <si>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</si>
  <si>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</si>
  <si>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</si>
  <si>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</si>
  <si>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</si>
  <si>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</si>
  <si>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</si>
  <si>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</si>
  <si>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</si>
  <si>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</si>
  <si>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</si>
  <si>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</si>
  <si>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</si>
  <si>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</si>
  <si>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</si>
  <si>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</si>
  <si>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</si>
  <si>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</si>
  <si>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</si>
  <si>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</si>
  <si>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</si>
  <si>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</si>
  <si>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</si>
  <si>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</si>
  <si>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</si>
  <si>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</si>
  <si>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</si>
  <si>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</si>
  <si>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</si>
  <si>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</si>
  <si>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</si>
  <si>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</si>
  <si>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</si>
  <si>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</si>
  <si>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</si>
  <si>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</si>
  <si>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</si>
  <si>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</si>
  <si>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</si>
  <si>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</si>
  <si>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</si>
  <si>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</si>
  <si>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</si>
  <si>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</si>
  <si>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</si>
  <si>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</si>
  <si>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</si>
  <si>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</si>
  <si>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</si>
  <si>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</si>
  <si>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</si>
  <si>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</si>
  <si>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</si>
  <si>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</si>
  <si>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</si>
  <si>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</si>
  <si>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</si>
  <si>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</si>
  <si>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</si>
  <si>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</si>
  <si>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</si>
  <si>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</si>
  <si>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</si>
  <si>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</si>
  <si>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</si>
  <si>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</si>
  <si>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</si>
  <si>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</si>
  <si>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</si>
  <si>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</si>
  <si>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</si>
  <si>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</si>
  <si>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</si>
  <si>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</si>
  <si>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</si>
  <si>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</si>
  <si>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</si>
  <si>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</si>
  <si>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</si>
  <si>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</si>
  <si>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</si>
  <si>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</si>
  <si>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</si>
  <si>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</si>
  <si>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</si>
  <si>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</si>
  <si>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</si>
  <si>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</si>
  <si>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</si>
  <si>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</si>
  <si>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</si>
  <si>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</si>
  <si>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</si>
  <si>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</si>
  <si>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</si>
  <si>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</si>
  <si>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</si>
  <si>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</si>
  <si>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</si>
  <si>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</si>
  <si>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</si>
  <si>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</si>
  <si>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</si>
  <si>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</si>
  <si>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</si>
  <si>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</si>
  <si>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</si>
  <si>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</si>
  <si>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</si>
  <si>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</si>
  <si>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</si>
  <si>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</si>
  <si>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</si>
  <si>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</si>
  <si>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</si>
  <si>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</si>
  <si>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</si>
  <si>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</si>
  <si>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</si>
  <si>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</si>
  <si>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</si>
  <si>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</si>
  <si>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</si>
  <si>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</si>
  <si>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</si>
  <si>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</si>
  <si>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</si>
  <si>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</si>
  <si>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</si>
  <si>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</si>
  <si>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</si>
  <si>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</si>
  <si>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</si>
  <si>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</si>
  <si>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</si>
  <si>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</si>
  <si>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</si>
  <si>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</si>
  <si>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</si>
  <si>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</si>
  <si>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</si>
  <si>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</si>
  <si>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</si>
  <si>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</si>
  <si>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</si>
  <si>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</si>
  <si>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</si>
  <si>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</si>
  <si>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</si>
  <si>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</si>
  <si>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</si>
  <si>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</si>
  <si>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</si>
  <si>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</si>
  <si>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</si>
  <si>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</si>
  <si>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</si>
  <si>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</si>
  <si>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</si>
  <si>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</si>
  <si>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</si>
  <si>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</si>
  <si>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</si>
  <si>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</si>
  <si>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</si>
  <si>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</si>
  <si>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</si>
  <si>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</si>
  <si>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</si>
  <si>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</si>
  <si>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</si>
  <si>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</si>
  <si>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</si>
  <si>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</si>
  <si>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</si>
  <si>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</si>
  <si>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</si>
  <si>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</si>
  <si>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</si>
  <si>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</si>
  <si>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</si>
  <si>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</si>
  <si>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</si>
  <si>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</si>
  <si>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</si>
  <si>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</si>
  <si>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</si>
  <si>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</si>
  <si>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</si>
  <si>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</si>
  <si>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</si>
  <si>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</si>
  <si>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</si>
  <si>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</si>
  <si>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</si>
  <si>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</si>
  <si>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</si>
  <si>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</si>
  <si>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</si>
  <si>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</si>
  <si>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</si>
  <si>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</si>
  <si>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</si>
  <si>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</si>
  <si>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</si>
  <si>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</si>
  <si>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</si>
  <si>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</si>
  <si>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</si>
  <si>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</si>
  <si>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</si>
  <si>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</si>
  <si>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</si>
  <si>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</si>
  <si>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</si>
  <si>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</si>
  <si>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</si>
  <si>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</si>
  <si>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</si>
  <si>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</si>
  <si>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</si>
  <si>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</si>
  <si>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</si>
  <si>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</si>
  <si>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</si>
  <si>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</si>
  <si>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</si>
  <si>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</si>
  <si>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</si>
  <si>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</si>
  <si>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</si>
  <si>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</si>
  <si>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</si>
  <si>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</si>
  <si>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</si>
  <si>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</si>
  <si>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</si>
  <si>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</si>
  <si>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</si>
  <si>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</si>
  <si>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</si>
  <si>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</si>
  <si>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</si>
  <si>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</si>
  <si>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</si>
  <si>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</si>
  <si>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</si>
  <si>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</si>
  <si>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</si>
  <si>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</si>
  <si>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</si>
  <si>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</si>
  <si>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</si>
  <si>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</si>
  <si>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</si>
  <si>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</si>
  <si>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</si>
  <si>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</si>
  <si>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</si>
  <si>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</si>
  <si>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</si>
  <si>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</si>
  <si>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</si>
  <si>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</si>
  <si>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</si>
  <si>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</si>
  <si>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</si>
  <si>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</si>
  <si>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</si>
  <si>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</si>
  <si>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</si>
  <si>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</si>
  <si>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</si>
  <si>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</si>
  <si>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</si>
  <si>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</si>
  <si>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</si>
  <si>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</si>
  <si>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</si>
  <si>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</si>
  <si>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</si>
  <si>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</si>
  <si>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</si>
  <si>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</si>
  <si>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</si>
  <si>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</si>
  <si>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</si>
  <si>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</si>
  <si>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</si>
  <si>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</si>
  <si>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</si>
  <si>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</si>
  <si>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</si>
  <si>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</si>
  <si>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</si>
  <si>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</si>
  <si>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</si>
  <si>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</si>
  <si>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</si>
  <si>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</si>
  <si>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</si>
  <si>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</si>
  <si>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</si>
  <si>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</si>
  <si>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</si>
  <si>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</si>
  <si>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</si>
  <si>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</si>
  <si>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</si>
  <si>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</si>
  <si>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</si>
  <si>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</si>
  <si>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</si>
  <si>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</si>
  <si>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</si>
  <si>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</si>
  <si>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</si>
  <si>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</si>
  <si>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</si>
  <si>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</si>
  <si>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</si>
  <si>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</si>
  <si>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</si>
  <si>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</si>
  <si>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</si>
  <si>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</si>
  <si>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</si>
  <si>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</si>
  <si>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</si>
  <si>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</si>
  <si>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</si>
  <si>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</si>
  <si>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</si>
  <si>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</si>
  <si>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</si>
  <si>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</si>
  <si>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</si>
  <si>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</si>
  <si>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</si>
  <si>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</si>
  <si>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</si>
  <si>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</si>
  <si>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</si>
  <si>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</si>
  <si>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</si>
  <si>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</si>
  <si>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</si>
  <si>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</si>
  <si>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</si>
  <si>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</si>
  <si>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</si>
  <si>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</si>
  <si>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</si>
  <si>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</si>
  <si>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</si>
  <si>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</si>
  <si>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</si>
  <si>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</si>
  <si>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</si>
  <si>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</si>
  <si>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</si>
  <si>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</si>
  <si>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</si>
  <si>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</si>
  <si>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</si>
  <si>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</si>
  <si>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</si>
  <si>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</si>
  <si>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</si>
  <si>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</si>
  <si>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</si>
  <si>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</si>
  <si>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</si>
  <si>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</si>
  <si>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</si>
  <si>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</si>
  <si>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</si>
  <si>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</si>
  <si>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</si>
  <si>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</si>
  <si>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</si>
  <si>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</si>
  <si>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</si>
  <si>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</si>
  <si>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</si>
  <si>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</si>
  <si>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</si>
  <si>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</si>
  <si>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</si>
  <si>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</si>
  <si>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</si>
  <si>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</si>
  <si>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</si>
  <si>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</si>
  <si>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</si>
  <si>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</si>
  <si>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</si>
  <si>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</si>
  <si>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</si>
  <si>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</si>
  <si>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</si>
  <si>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</si>
  <si>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</si>
  <si>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</si>
  <si>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</si>
  <si>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</si>
  <si>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</si>
  <si>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</si>
  <si>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</si>
  <si>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</si>
  <si>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</si>
  <si>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</si>
  <si>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</si>
  <si>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</si>
  <si>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</si>
  <si>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</si>
  <si>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</si>
  <si>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</si>
  <si>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</si>
  <si>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</si>
  <si>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</si>
  <si>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</si>
  <si>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</si>
  <si>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</si>
  <si>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</si>
  <si>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</si>
  <si>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</si>
  <si>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</si>
  <si>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</si>
  <si>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</si>
  <si>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</si>
  <si>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</si>
  <si>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</si>
  <si>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</si>
  <si>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</si>
  <si>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</si>
  <si>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</si>
  <si>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</si>
  <si>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</si>
  <si>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</si>
  <si>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</si>
  <si>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</si>
  <si>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</si>
  <si>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</si>
  <si>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</si>
  <si>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</si>
  <si>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</si>
  <si>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</si>
  <si>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</si>
  <si>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</si>
  <si>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</si>
  <si>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</si>
  <si>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</si>
  <si>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</si>
  <si>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</si>
  <si>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</si>
  <si>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</si>
  <si>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</si>
  <si>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</si>
  <si>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</si>
  <si>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</si>
  <si>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</si>
  <si>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</si>
  <si>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</si>
  <si>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</si>
  <si>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</si>
  <si>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</si>
  <si>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</si>
  <si>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</si>
  <si>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</si>
  <si>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</si>
  <si>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</si>
  <si>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</si>
  <si>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</si>
  <si>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</si>
  <si>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</si>
  <si>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</si>
  <si>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</si>
  <si>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</si>
  <si>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</si>
  <si>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</si>
  <si>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</si>
  <si>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</si>
  <si>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</si>
  <si>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</si>
  <si>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</si>
  <si>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</si>
  <si>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</si>
  <si>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</si>
  <si>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</si>
  <si>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</si>
  <si>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</si>
  <si>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</si>
  <si>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</si>
  <si>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</si>
  <si>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</si>
  <si>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</si>
  <si>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</si>
  <si>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</si>
  <si>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</si>
  <si>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</si>
  <si>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</si>
  <si>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</si>
  <si>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</si>
  <si>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</si>
  <si>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</si>
  <si>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</si>
  <si>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</si>
  <si>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</si>
  <si>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</si>
  <si>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</si>
  <si>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</si>
  <si>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</si>
  <si>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</si>
  <si>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</si>
  <si>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</si>
  <si>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</si>
  <si>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</si>
  <si>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</si>
  <si>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</si>
  <si>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</si>
  <si>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</si>
  <si>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</si>
  <si>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</si>
  <si>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</si>
  <si>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</si>
  <si>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</si>
  <si>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</si>
  <si>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</si>
  <si>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</si>
  <si>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</si>
  <si>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</si>
  <si>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</si>
  <si>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</si>
  <si>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</si>
  <si>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</si>
  <si>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</si>
  <si>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</si>
  <si>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</si>
  <si>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</si>
  <si>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</si>
  <si>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</si>
  <si>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</si>
  <si>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</si>
  <si>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</si>
  <si>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</si>
  <si>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</si>
  <si>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</si>
  <si>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</si>
  <si>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</si>
  <si>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</si>
  <si>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</si>
  <si>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</si>
  <si>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</si>
  <si>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</si>
  <si>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</si>
  <si>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</si>
  <si>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</si>
  <si>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</si>
  <si>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</si>
  <si>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</si>
  <si>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</si>
  <si>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</si>
  <si>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</si>
  <si>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</si>
  <si>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</si>
  <si>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</si>
  <si>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</si>
  <si>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</si>
  <si>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</si>
  <si>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</si>
  <si>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</si>
  <si>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</si>
  <si>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</si>
  <si>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</si>
  <si>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</si>
  <si>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</si>
  <si>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</si>
  <si>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</si>
  <si>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</si>
  <si>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</si>
  <si>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</si>
  <si>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</si>
  <si>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</si>
  <si>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</si>
  <si>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</si>
  <si>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</si>
  <si>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</si>
  <si>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</si>
  <si>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</si>
  <si>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</si>
  <si>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</si>
  <si>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</si>
  <si>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</si>
  <si>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</si>
  <si>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</si>
  <si>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</si>
  <si>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</si>
  <si>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</si>
  <si>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</si>
  <si>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</si>
  <si>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</si>
  <si>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</si>
  <si>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</si>
  <si>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</si>
  <si>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</si>
  <si>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</si>
  <si>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</si>
  <si>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</si>
  <si>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</si>
  <si>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</si>
  <si>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</si>
  <si>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</si>
  <si>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</si>
  <si>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</si>
  <si>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</si>
  <si>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</si>
  <si>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</si>
  <si>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</si>
  <si>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</si>
  <si>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</si>
  <si>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</si>
  <si>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</si>
  <si>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</si>
  <si>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</si>
  <si>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</si>
  <si>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</si>
  <si>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</si>
  <si>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</si>
  <si>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</si>
  <si>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</si>
  <si>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</si>
  <si>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</si>
  <si>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</si>
  <si>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</si>
  <si>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</si>
  <si>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</si>
  <si>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</si>
  <si>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</si>
  <si>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</si>
  <si>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</si>
  <si>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</si>
  <si>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</si>
  <si>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</si>
  <si>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</si>
  <si>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</si>
  <si>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</si>
  <si>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</si>
  <si>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</si>
  <si>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</si>
  <si>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</si>
  <si>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</si>
  <si>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</si>
  <si>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</si>
  <si>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</si>
  <si>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</si>
  <si>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</si>
  <si>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</si>
  <si>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</si>
  <si>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</si>
  <si>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</si>
  <si>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</si>
  <si>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</si>
  <si>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</si>
  <si>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</si>
  <si>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</si>
  <si>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</si>
  <si>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</si>
  <si>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</si>
  <si>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</si>
  <si>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</si>
  <si>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</si>
  <si>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</si>
  <si>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</si>
  <si>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</si>
  <si>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</si>
  <si>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</si>
  <si>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</si>
  <si>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</si>
  <si>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</si>
  <si>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</si>
  <si>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</si>
  <si>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</si>
  <si>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</si>
  <si>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</si>
  <si>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</si>
  <si>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</si>
  <si>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</si>
  <si>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</si>
  <si>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</si>
  <si>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</si>
  <si>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</si>
  <si>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</si>
  <si>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</si>
  <si>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</si>
  <si>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</si>
  <si>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</si>
  <si>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</si>
  <si>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</si>
  <si>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</si>
  <si>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</si>
  <si>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</si>
  <si>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</si>
  <si>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</si>
  <si>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</si>
  <si>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</si>
  <si>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</si>
  <si>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</si>
  <si>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</si>
  <si>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</si>
  <si>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</si>
  <si>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</si>
  <si>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</si>
  <si>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</si>
  <si>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</si>
  <si>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</si>
  <si>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</si>
  <si>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</si>
  <si>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</si>
  <si>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</si>
  <si>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</si>
  <si>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</si>
  <si>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</si>
  <si>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</si>
  <si>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</si>
  <si>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</si>
  <si>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</si>
  <si>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</si>
  <si>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</si>
  <si>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</si>
  <si>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</si>
  <si>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</si>
  <si>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</si>
  <si>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</si>
  <si>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</si>
  <si>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</si>
  <si>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</si>
  <si>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</si>
  <si>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</si>
  <si>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</si>
  <si>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</si>
  <si>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</si>
  <si>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</si>
  <si>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</si>
  <si>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</si>
  <si>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</si>
  <si>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</si>
  <si>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</si>
  <si>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</si>
  <si>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</si>
  <si>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</si>
  <si>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</si>
  <si>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</si>
  <si>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</si>
  <si>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</si>
  <si>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</si>
  <si>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</si>
  <si>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</si>
  <si>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</si>
  <si>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</si>
  <si>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</si>
  <si>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</si>
  <si>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</si>
  <si>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</si>
  <si>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</si>
  <si>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</si>
  <si>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</si>
  <si>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</si>
  <si>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</si>
  <si>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</si>
  <si>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</si>
  <si>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</si>
  <si>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</si>
  <si>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</si>
  <si>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</si>
  <si>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</si>
  <si>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</si>
  <si>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</si>
  <si>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</si>
  <si>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</si>
  <si>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</si>
  <si>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</si>
  <si>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</si>
  <si>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</si>
  <si>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</si>
  <si>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</si>
  <si>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</si>
  <si>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</si>
  <si>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</si>
  <si>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</si>
  <si>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</si>
  <si>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</si>
  <si>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</si>
  <si>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</si>
  <si>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</si>
  <si>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</si>
  <si>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</si>
  <si>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</si>
  <si>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</si>
  <si>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</si>
  <si>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</si>
  <si>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</si>
  <si>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</si>
  <si>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</si>
  <si>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</si>
  <si>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</si>
  <si>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</si>
  <si>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</si>
  <si>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</si>
  <si>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</si>
  <si>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</si>
  <si>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</si>
  <si>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</si>
  <si>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</si>
  <si>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</si>
  <si>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</si>
  <si>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</si>
  <si>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</si>
  <si>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</si>
  <si>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</si>
  <si>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</si>
  <si>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</si>
  <si>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</si>
  <si>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</si>
  <si>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</si>
  <si>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</si>
  <si>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</si>
  <si>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</si>
  <si>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</si>
  <si>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</si>
  <si>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</si>
  <si>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</si>
  <si>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</si>
  <si>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</si>
  <si>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</si>
  <si>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</si>
  <si>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</si>
  <si>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</si>
  <si>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</si>
  <si>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</si>
  <si>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</si>
  <si>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</si>
  <si>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</si>
  <si>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</si>
  <si>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</si>
  <si>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</si>
  <si>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</si>
  <si>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</si>
  <si>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</si>
  <si>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</si>
  <si>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</si>
  <si>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</si>
  <si>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</si>
  <si>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</si>
  <si>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</si>
  <si>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</si>
  <si>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</si>
  <si>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</si>
  <si>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</si>
  <si>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</si>
  <si>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</si>
  <si>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</si>
  <si>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</si>
  <si>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</si>
  <si>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</si>
  <si>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</si>
  <si>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</si>
  <si>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</si>
  <si>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</si>
  <si>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</si>
  <si>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</si>
  <si>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</si>
  <si>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</si>
  <si>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</si>
  <si>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</si>
  <si>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</si>
  <si>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</si>
  <si>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</si>
  <si>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</si>
  <si>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</si>
  <si>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</si>
  <si>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</si>
  <si>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</si>
  <si>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</si>
  <si>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</si>
  <si>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</si>
  <si>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</si>
  <si>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</si>
  <si>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</si>
  <si>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</si>
  <si>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</si>
  <si>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</si>
  <si>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</si>
  <si>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</si>
  <si>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</si>
  <si>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</si>
  <si>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</si>
  <si>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</si>
  <si>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</si>
  <si>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</si>
  <si>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</si>
  <si>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</si>
  <si>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</si>
  <si>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</si>
  <si>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</si>
  <si>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</si>
  <si>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</si>
  <si>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</si>
  <si>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</si>
  <si>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</si>
  <si>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</si>
  <si>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</si>
  <si>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</si>
  <si>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</si>
  <si>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</si>
  <si>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</si>
  <si>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</si>
  <si>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</si>
  <si>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</si>
  <si>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</si>
  <si>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</si>
  <si>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</si>
  <si>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</si>
  <si>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</si>
  <si>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</si>
  <si>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</si>
  <si>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</si>
  <si>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</si>
  <si>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</si>
  <si>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</si>
  <si>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</si>
  <si>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</si>
  <si>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</si>
  <si>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</si>
  <si>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</si>
  <si>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</si>
  <si>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</si>
  <si>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</si>
  <si>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</si>
  <si>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</si>
  <si>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</si>
  <si>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</si>
  <si>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</si>
  <si>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</si>
  <si>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</si>
  <si>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</si>
  <si>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</si>
  <si>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</si>
  <si>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</si>
  <si>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</si>
  <si>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</si>
  <si>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</si>
  <si>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</si>
  <si>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</si>
  <si>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</si>
  <si>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</si>
  <si>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</si>
  <si>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</si>
  <si>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</si>
  <si>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</si>
  <si>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</si>
  <si>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</si>
  <si>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</si>
  <si>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</si>
  <si>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</si>
  <si>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</si>
  <si>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</si>
  <si>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</si>
  <si>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</si>
  <si>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</si>
  <si>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</si>
  <si>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</si>
  <si>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</si>
  <si>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</si>
  <si>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</si>
  <si>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</si>
  <si>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</si>
  <si>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</si>
  <si>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</si>
  <si>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</si>
  <si>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</si>
  <si>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</si>
  <si>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</si>
  <si>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</si>
  <si>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</si>
  <si>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</si>
  <si>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</si>
  <si>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</si>
  <si>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</si>
  <si>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</si>
  <si>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</si>
  <si>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</si>
  <si>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</si>
  <si>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</si>
  <si>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</si>
  <si>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</si>
  <si>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</si>
  <si>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</si>
  <si>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</si>
  <si>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</si>
  <si>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</si>
  <si>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</si>
  <si>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</si>
  <si>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</si>
  <si>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</si>
  <si>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</si>
  <si>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</si>
  <si>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</si>
  <si>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</si>
  <si>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</si>
  <si>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</si>
  <si>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</si>
  <si>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</si>
  <si>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</si>
  <si>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</si>
  <si>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</si>
  <si>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</si>
  <si>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</si>
  <si>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</si>
  <si>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</si>
  <si>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</si>
  <si>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</si>
  <si>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</si>
  <si>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</si>
  <si>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</si>
  <si>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</si>
  <si>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</si>
  <si>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</si>
  <si>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</si>
  <si>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</si>
  <si>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</si>
  <si>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</si>
  <si>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</si>
  <si>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</si>
  <si>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</si>
  <si>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</si>
  <si>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</si>
  <si>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</si>
  <si>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</si>
  <si>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</si>
  <si>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</si>
  <si>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</si>
  <si>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</si>
  <si>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</si>
  <si>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</si>
  <si>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</si>
  <si>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</si>
  <si>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</si>
  <si>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</si>
  <si>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</si>
  <si>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</si>
  <si>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</si>
  <si>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</si>
  <si>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</si>
  <si>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</si>
  <si>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</si>
  <si>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</si>
  <si>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</si>
  <si>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</si>
  <si>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</si>
  <si>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</si>
  <si>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</si>
  <si>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</si>
  <si>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</si>
  <si>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</si>
  <si>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</si>
  <si>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</si>
  <si>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</si>
  <si>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</si>
  <si>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</si>
  <si>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</si>
  <si>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</si>
  <si>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</si>
  <si>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</si>
  <si>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</si>
  <si>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</si>
  <si>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</si>
  <si>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</si>
  <si>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</si>
  <si>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</si>
  <si>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</si>
  <si>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</si>
  <si>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</si>
  <si>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</si>
  <si>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</si>
  <si>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</si>
  <si>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</si>
  <si>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</si>
  <si>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</si>
  <si>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</si>
  <si>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</si>
  <si>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</si>
  <si>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</si>
  <si>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</si>
  <si>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</si>
  <si>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</si>
  <si>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</si>
  <si>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</si>
  <si>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</si>
  <si>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</si>
  <si>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</si>
  <si>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</si>
  <si>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</si>
  <si>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</si>
  <si>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</si>
  <si>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</si>
  <si>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</si>
  <si>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</si>
  <si>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</si>
  <si>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</si>
  <si>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</si>
  <si>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</si>
  <si>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</si>
  <si>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</si>
  <si>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</si>
  <si>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</si>
  <si>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</si>
  <si>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</si>
  <si>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</si>
  <si>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</si>
  <si>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</si>
  <si>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</si>
  <si>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</si>
  <si>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</si>
  <si>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</si>
  <si>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</si>
  <si>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</si>
  <si>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</si>
  <si>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</si>
  <si>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</si>
  <si>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</si>
  <si>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</si>
  <si>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</si>
  <si>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</si>
  <si>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</si>
  <si>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</si>
  <si>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</si>
  <si>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</si>
  <si>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</si>
  <si>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</si>
  <si>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</si>
  <si>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</si>
  <si>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</si>
  <si>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</si>
  <si>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</si>
  <si>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</si>
  <si>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</si>
  <si>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</si>
  <si>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</si>
  <si>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</si>
  <si>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</si>
  <si>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</si>
  <si>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</si>
  <si>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</si>
  <si>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</si>
  <si>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</si>
  <si>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</si>
  <si>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</si>
  <si>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</si>
  <si>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</si>
  <si>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</si>
  <si>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</si>
  <si>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</si>
  <si>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</si>
  <si>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</si>
  <si>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</si>
  <si>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</si>
  <si>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</si>
  <si>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</si>
  <si>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</si>
  <si>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</si>
  <si>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</si>
  <si>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</si>
  <si>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</si>
  <si>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</si>
  <si>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</si>
  <si>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</si>
  <si>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</si>
  <si>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</si>
  <si>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</si>
  <si>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</si>
  <si>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</si>
  <si>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</si>
  <si>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</si>
  <si>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</si>
  <si>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</si>
  <si>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</si>
  <si>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</si>
  <si>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</si>
  <si>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</si>
  <si>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</si>
  <si>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</si>
  <si>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</si>
  <si>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</si>
  <si>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</si>
  <si>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</si>
  <si>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</si>
  <si>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</si>
  <si>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</si>
  <si>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</si>
  <si>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</si>
  <si>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</si>
  <si>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</si>
  <si>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</si>
  <si>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</si>
  <si>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 Febrero de 2021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</si>
  <si>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</si>
  <si>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</si>
  <si>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</si>
  <si>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</si>
  <si>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</si>
  <si>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</si>
  <si>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</si>
  <si>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</si>
  <si>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</si>
  <si>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</si>
  <si>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</si>
  <si>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</si>
  <si>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</si>
  <si>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</si>
  <si>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</si>
  <si>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</si>
  <si>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</si>
  <si>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</si>
  <si>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2 Gavetas Vacias y 1 fallando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</si>
  <si>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</si>
  <si>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</si>
  <si>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</si>
  <si>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</si>
  <si>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</si>
  <si>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</si>
  <si>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</si>
  <si>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</si>
  <si>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</si>
  <si>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</si>
  <si>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</si>
  <si>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335782985</t>
  </si>
  <si>
    <t>335782984</t>
  </si>
  <si>
    <t>335782982</t>
  </si>
  <si>
    <t>335782981</t>
  </si>
  <si>
    <t>335782980</t>
  </si>
  <si>
    <t>335782979</t>
  </si>
  <si>
    <t>335782978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</si>
  <si>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</si>
  <si>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</si>
  <si>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</si>
  <si>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</si>
  <si>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</si>
  <si>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</si>
  <si>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</si>
  <si>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</si>
  <si>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</si>
  <si>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</si>
  <si>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</si>
  <si>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</si>
  <si>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</si>
  <si>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</si>
  <si>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</si>
  <si>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</si>
  <si>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</si>
  <si>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</si>
  <si>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</si>
  <si>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</si>
  <si>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</si>
  <si>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</si>
  <si>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</si>
  <si>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</si>
  <si>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</si>
  <si>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</si>
  <si>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</si>
  <si>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</si>
  <si>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</si>
  <si>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</si>
  <si>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</si>
  <si>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</si>
  <si>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335782715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</si>
  <si>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</si>
  <si>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</si>
  <si>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</si>
  <si>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</si>
  <si>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</si>
  <si>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</si>
  <si>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</si>
  <si>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</si>
  <si>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</si>
  <si>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</si>
  <si>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</si>
  <si>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</si>
  <si>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</si>
  <si>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</si>
  <si>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335783118</t>
  </si>
  <si>
    <t>335783116</t>
  </si>
  <si>
    <t>335783115</t>
  </si>
  <si>
    <t>335783030</t>
  </si>
  <si>
    <t>ERROR DE PRINTER</t>
  </si>
  <si>
    <t>En Servicio</t>
  </si>
  <si>
    <t>335783455</t>
  </si>
  <si>
    <t>335783448</t>
  </si>
  <si>
    <t>335783419</t>
  </si>
  <si>
    <t>335783388</t>
  </si>
  <si>
    <t>335783380</t>
  </si>
  <si>
    <t>335783355</t>
  </si>
  <si>
    <t>335783340</t>
  </si>
  <si>
    <t>335783325</t>
  </si>
  <si>
    <t>335783312</t>
  </si>
  <si>
    <t>335783300</t>
  </si>
  <si>
    <t>335783269</t>
  </si>
  <si>
    <t>335783252</t>
  </si>
  <si>
    <t>335783193</t>
  </si>
  <si>
    <t>335783179</t>
  </si>
  <si>
    <t>335783154</t>
  </si>
  <si>
    <t>335783409</t>
  </si>
  <si>
    <t>335783401</t>
  </si>
  <si>
    <t>335783397</t>
  </si>
  <si>
    <t>335783394</t>
  </si>
  <si>
    <t>Closed</t>
  </si>
  <si>
    <t>Doñe Ramirez, Luis Manuel</t>
  </si>
  <si>
    <t>ENVIO DE CARGA</t>
  </si>
  <si>
    <t>CARGA EXITOSA</t>
  </si>
  <si>
    <t>335782997 </t>
  </si>
  <si>
    <t>335782993 </t>
  </si>
  <si>
    <t xml:space="preserve"> ReservaC Sto. Dgo.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</si>
</sst>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5"/>
      <tableStyleElement type="headerRow" dxfId="834"/>
      <tableStyleElement type="totalRow" dxfId="833"/>
      <tableStyleElement type="firstColumn" dxfId="832"/>
      <tableStyleElement type="lastColumn" dxfId="831"/>
      <tableStyleElement type="firstRowStripe" dxfId="830"/>
      <tableStyleElement type="firstColumnStripe" dxfId="8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14"/>
  <sheetViews>
    <sheetView tabSelected="1" topLeftCell="H1" zoomScale="80" zoomScaleNormal="80" workbookViewId="0">
      <pane ySplit="4" topLeftCell="A53" activePane="bottomLeft" state="frozen"/>
      <selection pane="bottomLeft" activeCell="Q59" sqref="Q59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bestFit="1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5.14062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2505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 t="s">
        <v>2521</v>
      </c>
      <c r="C5" s="101">
        <v>44231.380046296297</v>
      </c>
      <c r="D5" s="118" t="s">
        <v>2189</v>
      </c>
      <c r="E5" s="99">
        <v>281</v>
      </c>
      <c r="F5" s="84" t="str">
        <f>VLOOKUP(E5,VIP!$A$2:$O11511,2,0)</f>
        <v>DRBR737</v>
      </c>
      <c r="G5" s="98" t="str">
        <f>VLOOKUP(E5,'LISTADO ATM'!$A$2:$B$895,2,0)</f>
        <v xml:space="preserve">ATM S/M Pola Independencia </v>
      </c>
      <c r="H5" s="98" t="str">
        <f>VLOOKUP(E5,VIP!$A$2:$O16431,7,FALSE)</f>
        <v>Si</v>
      </c>
      <c r="I5" s="98" t="str">
        <f>VLOOKUP(E5,VIP!$A$2:$O8396,8,FALSE)</f>
        <v>Si</v>
      </c>
      <c r="J5" s="98" t="str">
        <f>VLOOKUP(E5,VIP!$A$2:$O8346,8,FALSE)</f>
        <v>Si</v>
      </c>
      <c r="K5" s="98" t="str">
        <f>VLOOKUP(E5,VIP!$A$2:$O11920,6,0)</f>
        <v>NO</v>
      </c>
      <c r="L5" s="104" t="s">
        <v>2463</v>
      </c>
      <c r="M5" s="164" t="s">
        <v>2595</v>
      </c>
      <c r="N5" s="102" t="s">
        <v>2481</v>
      </c>
      <c r="O5" s="118" t="s">
        <v>2483</v>
      </c>
      <c r="P5" s="118"/>
      <c r="Q5" s="163">
        <v>44232.444861111115</v>
      </c>
    </row>
    <row r="6" spans="1:17" ht="18" x14ac:dyDescent="0.25">
      <c r="A6" s="118" t="str">
        <f>VLOOKUP(E6,'LISTADO ATM'!$A$2:$C$896,3,0)</f>
        <v>SUR</v>
      </c>
      <c r="B6" s="109" t="s">
        <v>2531</v>
      </c>
      <c r="C6" s="101">
        <v>44231.570798611108</v>
      </c>
      <c r="D6" s="118" t="s">
        <v>2189</v>
      </c>
      <c r="E6" s="99">
        <v>765</v>
      </c>
      <c r="F6" s="84" t="str">
        <f>VLOOKUP(E6,VIP!$A$2:$O11510,2,0)</f>
        <v>DRBR191</v>
      </c>
      <c r="G6" s="98" t="str">
        <f>VLOOKUP(E6,'LISTADO ATM'!$A$2:$B$895,2,0)</f>
        <v xml:space="preserve">ATM Oficina Azua I </v>
      </c>
      <c r="H6" s="98" t="str">
        <f>VLOOKUP(E6,VIP!$A$2:$O16430,7,FALSE)</f>
        <v>Si</v>
      </c>
      <c r="I6" s="98" t="str">
        <f>VLOOKUP(E6,VIP!$A$2:$O8395,8,FALSE)</f>
        <v>Si</v>
      </c>
      <c r="J6" s="98" t="str">
        <f>VLOOKUP(E6,VIP!$A$2:$O8345,8,FALSE)</f>
        <v>Si</v>
      </c>
      <c r="K6" s="98" t="str">
        <f>VLOOKUP(E6,VIP!$A$2:$O11919,6,0)</f>
        <v>NO</v>
      </c>
      <c r="L6" s="104" t="s">
        <v>2228</v>
      </c>
      <c r="M6" s="164" t="s">
        <v>2595</v>
      </c>
      <c r="N6" s="102" t="s">
        <v>2481</v>
      </c>
      <c r="O6" s="118" t="s">
        <v>2483</v>
      </c>
      <c r="P6" s="118"/>
      <c r="Q6" s="163">
        <v>44232.444861111115</v>
      </c>
    </row>
    <row r="7" spans="1:17" ht="18" x14ac:dyDescent="0.25">
      <c r="A7" s="118" t="str">
        <f>VLOOKUP(E7,'LISTADO ATM'!$A$2:$C$896,3,0)</f>
        <v>DISTRITO NACIONAL</v>
      </c>
      <c r="B7" s="109" t="s">
        <v>2528</v>
      </c>
      <c r="C7" s="101">
        <v>44231.583622685182</v>
      </c>
      <c r="D7" s="118" t="s">
        <v>2189</v>
      </c>
      <c r="E7" s="99">
        <v>917</v>
      </c>
      <c r="F7" s="84" t="str">
        <f>VLOOKUP(E7,VIP!$A$2:$O11507,2,0)</f>
        <v>DRBR01B</v>
      </c>
      <c r="G7" s="98" t="str">
        <f>VLOOKUP(E7,'LISTADO ATM'!$A$2:$B$895,2,0)</f>
        <v xml:space="preserve">ATM Oficina Los Mina </v>
      </c>
      <c r="H7" s="98" t="str">
        <f>VLOOKUP(E7,VIP!$A$2:$O16427,7,FALSE)</f>
        <v>Si</v>
      </c>
      <c r="I7" s="98" t="str">
        <f>VLOOKUP(E7,VIP!$A$2:$O8392,8,FALSE)</f>
        <v>Si</v>
      </c>
      <c r="J7" s="98" t="str">
        <f>VLOOKUP(E7,VIP!$A$2:$O8342,8,FALSE)</f>
        <v>Si</v>
      </c>
      <c r="K7" s="98" t="str">
        <f>VLOOKUP(E7,VIP!$A$2:$O11916,6,0)</f>
        <v>NO</v>
      </c>
      <c r="L7" s="104" t="s">
        <v>2228</v>
      </c>
      <c r="M7" s="164" t="s">
        <v>2595</v>
      </c>
      <c r="N7" s="102" t="s">
        <v>2481</v>
      </c>
      <c r="O7" s="118" t="s">
        <v>2483</v>
      </c>
      <c r="P7" s="118"/>
      <c r="Q7" s="163">
        <v>44232.444861111115</v>
      </c>
    </row>
    <row r="8" spans="1:17" ht="18" x14ac:dyDescent="0.25">
      <c r="A8" s="118" t="str">
        <f>VLOOKUP(E8,'LISTADO ATM'!$A$2:$C$896,3,0)</f>
        <v>DISTRITO NACIONAL</v>
      </c>
      <c r="B8" s="109" t="s">
        <v>2573</v>
      </c>
      <c r="C8" s="101">
        <v>44231.666516203702</v>
      </c>
      <c r="D8" s="118" t="s">
        <v>2189</v>
      </c>
      <c r="E8" s="99">
        <v>424</v>
      </c>
      <c r="F8" s="84" t="str">
        <f>VLOOKUP(E8,VIP!$A$2:$O11540,2,0)</f>
        <v>DRBR424</v>
      </c>
      <c r="G8" s="98" t="str">
        <f>VLOOKUP(E8,'LISTADO ATM'!$A$2:$B$895,2,0)</f>
        <v xml:space="preserve">ATM UNP Jumbo Luperón I </v>
      </c>
      <c r="H8" s="98" t="str">
        <f>VLOOKUP(E8,VIP!$A$2:$O16460,7,FALSE)</f>
        <v>Si</v>
      </c>
      <c r="I8" s="98" t="str">
        <f>VLOOKUP(E8,VIP!$A$2:$O8425,8,FALSE)</f>
        <v>Si</v>
      </c>
      <c r="J8" s="98" t="str">
        <f>VLOOKUP(E8,VIP!$A$2:$O8375,8,FALSE)</f>
        <v>Si</v>
      </c>
      <c r="K8" s="98" t="str">
        <f>VLOOKUP(E8,VIP!$A$2:$O11949,6,0)</f>
        <v>NO</v>
      </c>
      <c r="L8" s="104" t="s">
        <v>2228</v>
      </c>
      <c r="M8" s="164" t="s">
        <v>2595</v>
      </c>
      <c r="N8" s="102" t="s">
        <v>2481</v>
      </c>
      <c r="O8" s="118" t="s">
        <v>2483</v>
      </c>
      <c r="P8" s="118"/>
      <c r="Q8" s="163">
        <v>44232.444861111115</v>
      </c>
    </row>
    <row r="9" spans="1:17" ht="18" x14ac:dyDescent="0.25">
      <c r="A9" s="118" t="str">
        <f>VLOOKUP(E9,'LISTADO ATM'!$A$2:$C$896,3,0)</f>
        <v>NORTE</v>
      </c>
      <c r="B9" s="109" t="s">
        <v>2571</v>
      </c>
      <c r="C9" s="101">
        <v>44231.680173611108</v>
      </c>
      <c r="D9" s="118" t="s">
        <v>2494</v>
      </c>
      <c r="E9" s="99">
        <v>809</v>
      </c>
      <c r="F9" s="84" t="str">
        <f>VLOOKUP(E9,VIP!$A$2:$O11538,2,0)</f>
        <v>DRBR809</v>
      </c>
      <c r="G9" s="98" t="str">
        <f>VLOOKUP(E9,'LISTADO ATM'!$A$2:$B$895,2,0)</f>
        <v>ATM Yoma (Cotuí)</v>
      </c>
      <c r="H9" s="98" t="str">
        <f>VLOOKUP(E9,VIP!$A$2:$O16458,7,FALSE)</f>
        <v>Si</v>
      </c>
      <c r="I9" s="98" t="str">
        <f>VLOOKUP(E9,VIP!$A$2:$O8423,8,FALSE)</f>
        <v>Si</v>
      </c>
      <c r="J9" s="98" t="str">
        <f>VLOOKUP(E9,VIP!$A$2:$O8373,8,FALSE)</f>
        <v>Si</v>
      </c>
      <c r="K9" s="98" t="str">
        <f>VLOOKUP(E9,VIP!$A$2:$O11947,6,0)</f>
        <v>NO</v>
      </c>
      <c r="L9" s="104" t="s">
        <v>2509</v>
      </c>
      <c r="M9" s="164" t="s">
        <v>2595</v>
      </c>
      <c r="N9" s="102" t="s">
        <v>2481</v>
      </c>
      <c r="O9" s="118" t="s">
        <v>2495</v>
      </c>
      <c r="P9" s="118"/>
      <c r="Q9" s="163">
        <v>44232.444861111115</v>
      </c>
    </row>
    <row r="10" spans="1:17" ht="18" x14ac:dyDescent="0.25">
      <c r="A10" s="118" t="str">
        <f>VLOOKUP(E10,'LISTADO ATM'!$A$2:$C$896,3,0)</f>
        <v>DISTRITO NACIONAL</v>
      </c>
      <c r="B10" s="109" t="s">
        <v>2555</v>
      </c>
      <c r="C10" s="101">
        <v>44231.764363425929</v>
      </c>
      <c r="D10" s="118" t="s">
        <v>2189</v>
      </c>
      <c r="E10" s="99">
        <v>793</v>
      </c>
      <c r="F10" s="84" t="str">
        <f>VLOOKUP(E10,VIP!$A$2:$O11521,2,0)</f>
        <v>DRBR793</v>
      </c>
      <c r="G10" s="98" t="str">
        <f>VLOOKUP(E10,'LISTADO ATM'!$A$2:$B$895,2,0)</f>
        <v xml:space="preserve">ATM Centro de Caja Agora Mall </v>
      </c>
      <c r="H10" s="98" t="str">
        <f>VLOOKUP(E10,VIP!$A$2:$O16441,7,FALSE)</f>
        <v>Si</v>
      </c>
      <c r="I10" s="98" t="str">
        <f>VLOOKUP(E10,VIP!$A$2:$O8406,8,FALSE)</f>
        <v>Si</v>
      </c>
      <c r="J10" s="98" t="str">
        <f>VLOOKUP(E10,VIP!$A$2:$O8356,8,FALSE)</f>
        <v>Si</v>
      </c>
      <c r="K10" s="98" t="str">
        <f>VLOOKUP(E10,VIP!$A$2:$O11930,6,0)</f>
        <v>NO</v>
      </c>
      <c r="L10" s="104" t="s">
        <v>2441</v>
      </c>
      <c r="M10" s="164" t="s">
        <v>2595</v>
      </c>
      <c r="N10" s="102" t="s">
        <v>2481</v>
      </c>
      <c r="O10" s="118" t="s">
        <v>2483</v>
      </c>
      <c r="P10" s="118"/>
      <c r="Q10" s="163">
        <v>44232.444861111115</v>
      </c>
    </row>
    <row r="11" spans="1:17" ht="18" x14ac:dyDescent="0.25">
      <c r="A11" s="118" t="str">
        <f>VLOOKUP(E11,'LISTADO ATM'!$A$2:$C$896,3,0)</f>
        <v>SUR</v>
      </c>
      <c r="B11" s="109" t="s">
        <v>2553</v>
      </c>
      <c r="C11" s="101">
        <v>44231.793020833335</v>
      </c>
      <c r="D11" s="118" t="s">
        <v>2477</v>
      </c>
      <c r="E11" s="99">
        <v>342</v>
      </c>
      <c r="F11" s="84" t="str">
        <f>VLOOKUP(E11,VIP!$A$2:$O11519,2,0)</f>
        <v>DRBR342</v>
      </c>
      <c r="G11" s="98" t="str">
        <f>VLOOKUP(E11,'LISTADO ATM'!$A$2:$B$895,2,0)</f>
        <v>ATM Oficina Obras Públicas Azua</v>
      </c>
      <c r="H11" s="98" t="str">
        <f>VLOOKUP(E11,VIP!$A$2:$O16439,7,FALSE)</f>
        <v>Si</v>
      </c>
      <c r="I11" s="98" t="str">
        <f>VLOOKUP(E11,VIP!$A$2:$O8404,8,FALSE)</f>
        <v>Si</v>
      </c>
      <c r="J11" s="98" t="str">
        <f>VLOOKUP(E11,VIP!$A$2:$O8354,8,FALSE)</f>
        <v>Si</v>
      </c>
      <c r="K11" s="98" t="str">
        <f>VLOOKUP(E11,VIP!$A$2:$O11928,6,0)</f>
        <v>SI</v>
      </c>
      <c r="L11" s="104" t="s">
        <v>2509</v>
      </c>
      <c r="M11" s="164" t="s">
        <v>2595</v>
      </c>
      <c r="N11" s="102" t="s">
        <v>2481</v>
      </c>
      <c r="O11" s="118" t="s">
        <v>2482</v>
      </c>
      <c r="P11" s="118"/>
      <c r="Q11" s="163">
        <v>44232.444861111115</v>
      </c>
    </row>
    <row r="12" spans="1:17" ht="18" x14ac:dyDescent="0.25">
      <c r="A12" s="118" t="str">
        <f>VLOOKUP(E12,'LISTADO ATM'!$A$2:$C$896,3,0)</f>
        <v>SUR</v>
      </c>
      <c r="B12" s="109" t="s">
        <v>2550</v>
      </c>
      <c r="C12" s="101">
        <v>44231.814131944448</v>
      </c>
      <c r="D12" s="118" t="s">
        <v>2189</v>
      </c>
      <c r="E12" s="99">
        <v>871</v>
      </c>
      <c r="F12" s="84" t="str">
        <f>VLOOKUP(E12,VIP!$A$2:$O11516,2,0)</f>
        <v>DRBR871</v>
      </c>
      <c r="G12" s="98" t="str">
        <f>VLOOKUP(E12,'LISTADO ATM'!$A$2:$B$895,2,0)</f>
        <v>ATM Plaza Cultural San Juan</v>
      </c>
      <c r="H12" s="98" t="str">
        <f>VLOOKUP(E12,VIP!$A$2:$O16436,7,FALSE)</f>
        <v>N/A</v>
      </c>
      <c r="I12" s="98" t="str">
        <f>VLOOKUP(E12,VIP!$A$2:$O8401,8,FALSE)</f>
        <v>N/A</v>
      </c>
      <c r="J12" s="98" t="str">
        <f>VLOOKUP(E12,VIP!$A$2:$O8351,8,FALSE)</f>
        <v>N/A</v>
      </c>
      <c r="K12" s="98" t="str">
        <f>VLOOKUP(E12,VIP!$A$2:$O11925,6,0)</f>
        <v>N/A</v>
      </c>
      <c r="L12" s="104" t="s">
        <v>2228</v>
      </c>
      <c r="M12" s="164" t="s">
        <v>2595</v>
      </c>
      <c r="N12" s="102" t="s">
        <v>2481</v>
      </c>
      <c r="O12" s="118" t="s">
        <v>2483</v>
      </c>
      <c r="P12" s="118"/>
      <c r="Q12" s="163">
        <v>44232.444861111115</v>
      </c>
    </row>
    <row r="13" spans="1:17" ht="18" x14ac:dyDescent="0.25">
      <c r="A13" s="118" t="str">
        <f>VLOOKUP(E13,'LISTADO ATM'!$A$2:$C$896,3,0)</f>
        <v>NORTE</v>
      </c>
      <c r="B13" s="109" t="s">
        <v>2547</v>
      </c>
      <c r="C13" s="101">
        <v>44231.822118055556</v>
      </c>
      <c r="D13" s="118" t="s">
        <v>2189</v>
      </c>
      <c r="E13" s="99">
        <v>142</v>
      </c>
      <c r="F13" s="84" t="str">
        <f>VLOOKUP(E13,VIP!$A$2:$O11513,2,0)</f>
        <v>DRBR142</v>
      </c>
      <c r="G13" s="98" t="str">
        <f>VLOOKUP(E13,'LISTADO ATM'!$A$2:$B$895,2,0)</f>
        <v xml:space="preserve">ATM Centro de Caja Galerías Bonao </v>
      </c>
      <c r="H13" s="98" t="str">
        <f>VLOOKUP(E13,VIP!$A$2:$O16433,7,FALSE)</f>
        <v>Si</v>
      </c>
      <c r="I13" s="98" t="str">
        <f>VLOOKUP(E13,VIP!$A$2:$O8398,8,FALSE)</f>
        <v>Si</v>
      </c>
      <c r="J13" s="98" t="str">
        <f>VLOOKUP(E13,VIP!$A$2:$O8348,8,FALSE)</f>
        <v>Si</v>
      </c>
      <c r="K13" s="98" t="str">
        <f>VLOOKUP(E13,VIP!$A$2:$O11922,6,0)</f>
        <v>SI</v>
      </c>
      <c r="L13" s="104" t="s">
        <v>2228</v>
      </c>
      <c r="M13" s="164" t="s">
        <v>2595</v>
      </c>
      <c r="N13" s="102" t="s">
        <v>2481</v>
      </c>
      <c r="O13" s="118" t="s">
        <v>2483</v>
      </c>
      <c r="P13" s="118"/>
      <c r="Q13" s="163">
        <v>44232.444861111115</v>
      </c>
    </row>
    <row r="14" spans="1:17" ht="18" x14ac:dyDescent="0.25">
      <c r="A14" s="118" t="str">
        <f>VLOOKUP(E14,'LISTADO ATM'!$A$2:$C$896,3,0)</f>
        <v>NORTE</v>
      </c>
      <c r="B14" s="109" t="s">
        <v>2545</v>
      </c>
      <c r="C14" s="101">
        <v>44231.828645833331</v>
      </c>
      <c r="D14" s="118" t="s">
        <v>2190</v>
      </c>
      <c r="E14" s="99">
        <v>511</v>
      </c>
      <c r="F14" s="84" t="str">
        <f>VLOOKUP(E14,VIP!$A$2:$O11511,2,0)</f>
        <v>DRBR511</v>
      </c>
      <c r="G14" s="98" t="str">
        <f>VLOOKUP(E14,'LISTADO ATM'!$A$2:$B$895,2,0)</f>
        <v xml:space="preserve">ATM UNP Río San Juan (Nagua) </v>
      </c>
      <c r="H14" s="98" t="str">
        <f>VLOOKUP(E14,VIP!$A$2:$O16431,7,FALSE)</f>
        <v>Si</v>
      </c>
      <c r="I14" s="98" t="str">
        <f>VLOOKUP(E14,VIP!$A$2:$O8396,8,FALSE)</f>
        <v>Si</v>
      </c>
      <c r="J14" s="98" t="str">
        <f>VLOOKUP(E14,VIP!$A$2:$O8346,8,FALSE)</f>
        <v>Si</v>
      </c>
      <c r="K14" s="98" t="str">
        <f>VLOOKUP(E14,VIP!$A$2:$O11920,6,0)</f>
        <v>NO</v>
      </c>
      <c r="L14" s="104" t="s">
        <v>2463</v>
      </c>
      <c r="M14" s="164" t="s">
        <v>2595</v>
      </c>
      <c r="N14" s="102" t="s">
        <v>2481</v>
      </c>
      <c r="O14" s="118" t="s">
        <v>2500</v>
      </c>
      <c r="P14" s="118"/>
      <c r="Q14" s="163">
        <v>44232.444861111115</v>
      </c>
    </row>
    <row r="15" spans="1:17" ht="18" x14ac:dyDescent="0.25">
      <c r="A15" s="118" t="str">
        <f>VLOOKUP(E15,'LISTADO ATM'!$A$2:$C$896,3,0)</f>
        <v>NORTE</v>
      </c>
      <c r="B15" s="109" t="s">
        <v>2544</v>
      </c>
      <c r="C15" s="101">
        <v>44231.83090277778</v>
      </c>
      <c r="D15" s="118" t="s">
        <v>2190</v>
      </c>
      <c r="E15" s="99">
        <v>837</v>
      </c>
      <c r="F15" s="84" t="str">
        <f>VLOOKUP(E15,VIP!$A$2:$O11510,2,0)</f>
        <v>DRBR837</v>
      </c>
      <c r="G15" s="98" t="str">
        <f>VLOOKUP(E15,'LISTADO ATM'!$A$2:$B$895,2,0)</f>
        <v>ATM Estación Next Canabacoa</v>
      </c>
      <c r="H15" s="98" t="str">
        <f>VLOOKUP(E15,VIP!$A$2:$O16430,7,FALSE)</f>
        <v>Si</v>
      </c>
      <c r="I15" s="98" t="str">
        <f>VLOOKUP(E15,VIP!$A$2:$O8395,8,FALSE)</f>
        <v>Si</v>
      </c>
      <c r="J15" s="98" t="str">
        <f>VLOOKUP(E15,VIP!$A$2:$O8345,8,FALSE)</f>
        <v>Si</v>
      </c>
      <c r="K15" s="98" t="str">
        <f>VLOOKUP(E15,VIP!$A$2:$O11919,6,0)</f>
        <v>NO</v>
      </c>
      <c r="L15" s="104" t="s">
        <v>2463</v>
      </c>
      <c r="M15" s="164" t="s">
        <v>2595</v>
      </c>
      <c r="N15" s="102" t="s">
        <v>2481</v>
      </c>
      <c r="O15" s="118" t="s">
        <v>2500</v>
      </c>
      <c r="P15" s="118"/>
      <c r="Q15" s="163">
        <v>44232.444861111115</v>
      </c>
    </row>
    <row r="16" spans="1:17" ht="18" x14ac:dyDescent="0.25">
      <c r="A16" s="118" t="str">
        <f>VLOOKUP(E16,'LISTADO ATM'!$A$2:$C$896,3,0)</f>
        <v>NORTE</v>
      </c>
      <c r="B16" s="109" t="s">
        <v>2543</v>
      </c>
      <c r="C16" s="101">
        <v>44231.833252314813</v>
      </c>
      <c r="D16" s="118" t="s">
        <v>2498</v>
      </c>
      <c r="E16" s="99">
        <v>431</v>
      </c>
      <c r="F16" s="84" t="str">
        <f>VLOOKUP(E16,VIP!$A$2:$O11509,2,0)</f>
        <v>DRBR583</v>
      </c>
      <c r="G16" s="98" t="str">
        <f>VLOOKUP(E16,'LISTADO ATM'!$A$2:$B$895,2,0)</f>
        <v xml:space="preserve">ATM Autoservicio Sol (Santiago) </v>
      </c>
      <c r="H16" s="98" t="str">
        <f>VLOOKUP(E16,VIP!$A$2:$O16429,7,FALSE)</f>
        <v>Si</v>
      </c>
      <c r="I16" s="98" t="str">
        <f>VLOOKUP(E16,VIP!$A$2:$O8394,8,FALSE)</f>
        <v>Si</v>
      </c>
      <c r="J16" s="98" t="str">
        <f>VLOOKUP(E16,VIP!$A$2:$O8344,8,FALSE)</f>
        <v>Si</v>
      </c>
      <c r="K16" s="98" t="str">
        <f>VLOOKUP(E16,VIP!$A$2:$O11918,6,0)</f>
        <v>SI</v>
      </c>
      <c r="L16" s="104" t="s">
        <v>2509</v>
      </c>
      <c r="M16" s="164" t="s">
        <v>2595</v>
      </c>
      <c r="N16" s="102" t="s">
        <v>2481</v>
      </c>
      <c r="O16" s="118" t="s">
        <v>2499</v>
      </c>
      <c r="P16" s="118"/>
      <c r="Q16" s="163">
        <v>44232.444861111115</v>
      </c>
    </row>
    <row r="17" spans="1:17" ht="18" x14ac:dyDescent="0.25">
      <c r="A17" s="118" t="str">
        <f>VLOOKUP(E17,'LISTADO ATM'!$A$2:$C$896,3,0)</f>
        <v>ESTE</v>
      </c>
      <c r="B17" s="109" t="s">
        <v>2541</v>
      </c>
      <c r="C17" s="101">
        <v>44231.839988425927</v>
      </c>
      <c r="D17" s="118" t="s">
        <v>2189</v>
      </c>
      <c r="E17" s="99">
        <v>117</v>
      </c>
      <c r="F17" s="84" t="str">
        <f>VLOOKUP(E17,VIP!$A$2:$O11507,2,0)</f>
        <v>DRBR117</v>
      </c>
      <c r="G17" s="98" t="str">
        <f>VLOOKUP(E17,'LISTADO ATM'!$A$2:$B$895,2,0)</f>
        <v xml:space="preserve">ATM Oficina El Seybo </v>
      </c>
      <c r="H17" s="98" t="str">
        <f>VLOOKUP(E17,VIP!$A$2:$O16427,7,FALSE)</f>
        <v>Si</v>
      </c>
      <c r="I17" s="98" t="str">
        <f>VLOOKUP(E17,VIP!$A$2:$O8392,8,FALSE)</f>
        <v>Si</v>
      </c>
      <c r="J17" s="98" t="str">
        <f>VLOOKUP(E17,VIP!$A$2:$O8342,8,FALSE)</f>
        <v>Si</v>
      </c>
      <c r="K17" s="98" t="str">
        <f>VLOOKUP(E17,VIP!$A$2:$O11916,6,0)</f>
        <v>SI</v>
      </c>
      <c r="L17" s="104" t="s">
        <v>2228</v>
      </c>
      <c r="M17" s="164" t="s">
        <v>2595</v>
      </c>
      <c r="N17" s="102" t="s">
        <v>2481</v>
      </c>
      <c r="O17" s="118" t="s">
        <v>2483</v>
      </c>
      <c r="P17" s="118"/>
      <c r="Q17" s="163">
        <v>44232.444861111115</v>
      </c>
    </row>
    <row r="18" spans="1:17" ht="18" x14ac:dyDescent="0.25">
      <c r="A18" s="118" t="str">
        <f>VLOOKUP(E18,'LISTADO ATM'!$A$2:$C$896,3,0)</f>
        <v>NORTE</v>
      </c>
      <c r="B18" s="109" t="s">
        <v>2537</v>
      </c>
      <c r="C18" s="101">
        <v>44231.858310185184</v>
      </c>
      <c r="D18" s="118" t="s">
        <v>2189</v>
      </c>
      <c r="E18" s="99">
        <v>88</v>
      </c>
      <c r="F18" s="84" t="str">
        <f>VLOOKUP(E18,VIP!$A$2:$O11503,2,0)</f>
        <v>DRBR088</v>
      </c>
      <c r="G18" s="98" t="str">
        <f>VLOOKUP(E18,'LISTADO ATM'!$A$2:$B$895,2,0)</f>
        <v xml:space="preserve">ATM S/M La Fuente (Santiago) </v>
      </c>
      <c r="H18" s="98" t="str">
        <f>VLOOKUP(E18,VIP!$A$2:$O16423,7,FALSE)</f>
        <v>Si</v>
      </c>
      <c r="I18" s="98" t="str">
        <f>VLOOKUP(E18,VIP!$A$2:$O8388,8,FALSE)</f>
        <v>Si</v>
      </c>
      <c r="J18" s="98" t="str">
        <f>VLOOKUP(E18,VIP!$A$2:$O8338,8,FALSE)</f>
        <v>Si</v>
      </c>
      <c r="K18" s="98" t="str">
        <f>VLOOKUP(E18,VIP!$A$2:$O11912,6,0)</f>
        <v>NO</v>
      </c>
      <c r="L18" s="104" t="s">
        <v>2463</v>
      </c>
      <c r="M18" s="164" t="s">
        <v>2595</v>
      </c>
      <c r="N18" s="102" t="s">
        <v>2481</v>
      </c>
      <c r="O18" s="118" t="s">
        <v>2576</v>
      </c>
      <c r="P18" s="118"/>
      <c r="Q18" s="163">
        <v>44232.444861111115</v>
      </c>
    </row>
    <row r="19" spans="1:17" ht="18" x14ac:dyDescent="0.25">
      <c r="A19" s="118" t="str">
        <f>VLOOKUP(E19,'LISTADO ATM'!$A$2:$C$896,3,0)</f>
        <v>ESTE</v>
      </c>
      <c r="B19" s="109" t="s">
        <v>2620</v>
      </c>
      <c r="C19" s="101">
        <v>44231.90625</v>
      </c>
      <c r="D19" s="118" t="s">
        <v>2494</v>
      </c>
      <c r="E19" s="99">
        <v>117</v>
      </c>
      <c r="F19" s="84" t="str">
        <f>VLOOKUP(E19,VIP!$A$2:$O11518,2,0)</f>
        <v>DRBR117</v>
      </c>
      <c r="G19" s="98" t="str">
        <f>VLOOKUP(E19,'LISTADO ATM'!$A$2:$B$895,2,0)</f>
        <v xml:space="preserve">ATM Oficina El Seybo </v>
      </c>
      <c r="H19" s="98" t="str">
        <f>VLOOKUP(E19,VIP!$A$2:$O16438,7,FALSE)</f>
        <v>Si</v>
      </c>
      <c r="I19" s="98" t="str">
        <f>VLOOKUP(E19,VIP!$A$2:$O8403,8,FALSE)</f>
        <v>Si</v>
      </c>
      <c r="J19" s="98" t="str">
        <f>VLOOKUP(E19,VIP!$A$2:$O8353,8,FALSE)</f>
        <v>Si</v>
      </c>
      <c r="K19" s="98" t="str">
        <f>VLOOKUP(E19,VIP!$A$2:$O11927,6,0)</f>
        <v>SI</v>
      </c>
      <c r="L19" s="104" t="s">
        <v>2430</v>
      </c>
      <c r="M19" s="164" t="s">
        <v>2595</v>
      </c>
      <c r="N19" s="102" t="s">
        <v>2481</v>
      </c>
      <c r="O19" s="118" t="s">
        <v>2495</v>
      </c>
      <c r="P19" s="118"/>
      <c r="Q19" s="163">
        <v>44232.444861111115</v>
      </c>
    </row>
    <row r="20" spans="1:17" ht="18" x14ac:dyDescent="0.25">
      <c r="A20" s="118" t="str">
        <f>VLOOKUP(E20,'LISTADO ATM'!$A$2:$C$896,3,0)</f>
        <v>NORTE</v>
      </c>
      <c r="B20" s="109" t="s">
        <v>2619</v>
      </c>
      <c r="C20" s="101">
        <v>44231.932638888888</v>
      </c>
      <c r="D20" s="118" t="s">
        <v>2621</v>
      </c>
      <c r="E20" s="99">
        <v>990</v>
      </c>
      <c r="F20" s="84" t="str">
        <f>VLOOKUP(E20,VIP!$A$2:$O11519,2,0)</f>
        <v>DRBR742</v>
      </c>
      <c r="G20" s="98" t="str">
        <f>VLOOKUP(E20,'LISTADO ATM'!$A$2:$B$895,2,0)</f>
        <v xml:space="preserve">ATM Autoservicio Bonao II </v>
      </c>
      <c r="H20" s="98" t="str">
        <f>VLOOKUP(E20,VIP!$A$2:$O16439,7,FALSE)</f>
        <v>Si</v>
      </c>
      <c r="I20" s="98" t="str">
        <f>VLOOKUP(E20,VIP!$A$2:$O8404,8,FALSE)</f>
        <v>Si</v>
      </c>
      <c r="J20" s="98" t="str">
        <f>VLOOKUP(E20,VIP!$A$2:$O8354,8,FALSE)</f>
        <v>Si</v>
      </c>
      <c r="K20" s="98" t="str">
        <f>VLOOKUP(E20,VIP!$A$2:$O11928,6,0)</f>
        <v>NO</v>
      </c>
      <c r="L20" s="104" t="s">
        <v>2430</v>
      </c>
      <c r="M20" s="164" t="s">
        <v>2595</v>
      </c>
      <c r="N20" s="102" t="s">
        <v>2481</v>
      </c>
      <c r="O20" s="118" t="s">
        <v>2482</v>
      </c>
      <c r="P20" s="118"/>
      <c r="Q20" s="163">
        <v>44232.444861111115</v>
      </c>
    </row>
    <row r="21" spans="1:17" ht="18" x14ac:dyDescent="0.25">
      <c r="A21" s="118" t="str">
        <f>VLOOKUP(E21,'LISTADO ATM'!$A$2:$C$896,3,0)</f>
        <v>NORTE</v>
      </c>
      <c r="B21" s="109" t="s">
        <v>2583</v>
      </c>
      <c r="C21" s="101">
        <v>44232.016388888886</v>
      </c>
      <c r="D21" s="118" t="s">
        <v>2190</v>
      </c>
      <c r="E21" s="99">
        <v>489</v>
      </c>
      <c r="F21" s="84" t="str">
        <f>VLOOKUP(E21,VIP!$A$2:$O11505,2,0)</f>
        <v>DRBR489</v>
      </c>
      <c r="G21" s="98" t="str">
        <f>VLOOKUP(E21,'LISTADO ATM'!$A$2:$B$895,2,0)</f>
        <v xml:space="preserve">ATM Aeropuerto El Catey (Samaná) </v>
      </c>
      <c r="H21" s="98" t="str">
        <f>VLOOKUP(E21,VIP!$A$2:$O16425,7,FALSE)</f>
        <v>Si</v>
      </c>
      <c r="I21" s="98" t="str">
        <f>VLOOKUP(E21,VIP!$A$2:$O8390,8,FALSE)</f>
        <v>Si</v>
      </c>
      <c r="J21" s="98" t="str">
        <f>VLOOKUP(E21,VIP!$A$2:$O8340,8,FALSE)</f>
        <v>Si</v>
      </c>
      <c r="K21" s="98" t="str">
        <f>VLOOKUP(E21,VIP!$A$2:$O11914,6,0)</f>
        <v>NO</v>
      </c>
      <c r="L21" s="104" t="s">
        <v>2228</v>
      </c>
      <c r="M21" s="164" t="s">
        <v>2595</v>
      </c>
      <c r="N21" s="102" t="s">
        <v>2481</v>
      </c>
      <c r="O21" s="118" t="s">
        <v>2490</v>
      </c>
      <c r="P21" s="118"/>
      <c r="Q21" s="163">
        <v>44232.444861111115</v>
      </c>
    </row>
    <row r="22" spans="1:17" ht="18" x14ac:dyDescent="0.25">
      <c r="A22" s="118" t="str">
        <f>VLOOKUP(E22,'LISTADO ATM'!$A$2:$C$896,3,0)</f>
        <v>DISTRITO NACIONAL</v>
      </c>
      <c r="B22" s="109" t="s">
        <v>2589</v>
      </c>
      <c r="C22" s="101">
        <v>44232.070416666669</v>
      </c>
      <c r="D22" s="118" t="s">
        <v>2189</v>
      </c>
      <c r="E22" s="99">
        <v>590</v>
      </c>
      <c r="F22" s="84" t="str">
        <f>VLOOKUP(E22,VIP!$A$2:$O11507,2,0)</f>
        <v>DRBR177</v>
      </c>
      <c r="G22" s="98" t="str">
        <f>VLOOKUP(E22,'LISTADO ATM'!$A$2:$B$895,2,0)</f>
        <v xml:space="preserve">ATM Olé Aut. Las Américas </v>
      </c>
      <c r="H22" s="98" t="str">
        <f>VLOOKUP(E22,VIP!$A$2:$O16427,7,FALSE)</f>
        <v>Si</v>
      </c>
      <c r="I22" s="98" t="str">
        <f>VLOOKUP(E22,VIP!$A$2:$O8392,8,FALSE)</f>
        <v>Si</v>
      </c>
      <c r="J22" s="98" t="str">
        <f>VLOOKUP(E22,VIP!$A$2:$O8342,8,FALSE)</f>
        <v>Si</v>
      </c>
      <c r="K22" s="98" t="str">
        <f>VLOOKUP(E22,VIP!$A$2:$O11916,6,0)</f>
        <v>SI</v>
      </c>
      <c r="L22" s="104" t="s">
        <v>2254</v>
      </c>
      <c r="M22" s="164" t="s">
        <v>2595</v>
      </c>
      <c r="N22" s="102" t="s">
        <v>2481</v>
      </c>
      <c r="O22" s="118" t="s">
        <v>2483</v>
      </c>
      <c r="P22" s="118"/>
      <c r="Q22" s="163">
        <v>44232.444861111115</v>
      </c>
    </row>
    <row r="23" spans="1:17" ht="18" x14ac:dyDescent="0.25">
      <c r="A23" s="118" t="str">
        <f>VLOOKUP(E23,'LISTADO ATM'!$A$2:$C$896,3,0)</f>
        <v>ESTE</v>
      </c>
      <c r="B23" s="109" t="s">
        <v>2587</v>
      </c>
      <c r="C23" s="101">
        <v>44232.2580787037</v>
      </c>
      <c r="D23" s="118" t="s">
        <v>2189</v>
      </c>
      <c r="E23" s="99">
        <v>923</v>
      </c>
      <c r="F23" s="84" t="str">
        <f>VLOOKUP(E23,VIP!$A$2:$O11505,2,0)</f>
        <v>DRBR923</v>
      </c>
      <c r="G23" s="98" t="str">
        <f>VLOOKUP(E23,'LISTADO ATM'!$A$2:$B$895,2,0)</f>
        <v xml:space="preserve">ATM Agroindustrial San Pedro de Macorís </v>
      </c>
      <c r="H23" s="98" t="str">
        <f>VLOOKUP(E23,VIP!$A$2:$O16425,7,FALSE)</f>
        <v>Si</v>
      </c>
      <c r="I23" s="98" t="str">
        <f>VLOOKUP(E23,VIP!$A$2:$O8390,8,FALSE)</f>
        <v>Si</v>
      </c>
      <c r="J23" s="98" t="str">
        <f>VLOOKUP(E23,VIP!$A$2:$O8340,8,FALSE)</f>
        <v>Si</v>
      </c>
      <c r="K23" s="98" t="str">
        <f>VLOOKUP(E23,VIP!$A$2:$O11914,6,0)</f>
        <v>NO</v>
      </c>
      <c r="L23" s="104" t="s">
        <v>2254</v>
      </c>
      <c r="M23" s="164" t="s">
        <v>2595</v>
      </c>
      <c r="N23" s="102" t="s">
        <v>2481</v>
      </c>
      <c r="O23" s="118" t="s">
        <v>2483</v>
      </c>
      <c r="P23" s="118"/>
      <c r="Q23" s="163">
        <v>44232.444861111115</v>
      </c>
    </row>
    <row r="24" spans="1:17" ht="18" x14ac:dyDescent="0.25">
      <c r="A24" s="118" t="str">
        <f>VLOOKUP(E24,'LISTADO ATM'!$A$2:$C$896,3,0)</f>
        <v>DISTRITO NACIONAL</v>
      </c>
      <c r="B24" s="109">
        <v>335766639</v>
      </c>
      <c r="C24" s="101">
        <v>44214.57099537037</v>
      </c>
      <c r="D24" s="118" t="s">
        <v>2189</v>
      </c>
      <c r="E24" s="99">
        <v>384</v>
      </c>
      <c r="F24" s="84" t="e">
        <f>VLOOKUP(E24,VIP!$A$2:$O11357,2,0)</f>
        <v>#N/A</v>
      </c>
      <c r="G24" s="98" t="str">
        <f>VLOOKUP(E24,'LISTADO ATM'!$A$2:$B$895,2,0)</f>
        <v>ATM Sotano Torre Banreservas</v>
      </c>
      <c r="H24" s="98" t="e">
        <f>VLOOKUP(E24,VIP!$A$2:$O16278,7,FALSE)</f>
        <v>#N/A</v>
      </c>
      <c r="I24" s="98" t="e">
        <f>VLOOKUP(E24,VIP!$A$2:$O8243,8,FALSE)</f>
        <v>#N/A</v>
      </c>
      <c r="J24" s="98" t="e">
        <f>VLOOKUP(E24,VIP!$A$2:$O8193,8,FALSE)</f>
        <v>#N/A</v>
      </c>
      <c r="K24" s="98" t="e">
        <f>VLOOKUP(E24,VIP!$A$2:$O11767,6,0)</f>
        <v>#N/A</v>
      </c>
      <c r="L24" s="104" t="s">
        <v>2228</v>
      </c>
      <c r="M24" s="103" t="s">
        <v>2473</v>
      </c>
      <c r="N24" s="102" t="s">
        <v>2497</v>
      </c>
      <c r="O24" s="118" t="s">
        <v>2483</v>
      </c>
      <c r="P24" s="118"/>
      <c r="Q24" s="103" t="s">
        <v>2228</v>
      </c>
    </row>
    <row r="25" spans="1:17" ht="18" x14ac:dyDescent="0.25">
      <c r="A25" s="118" t="str">
        <f>VLOOKUP(E25,'LISTADO ATM'!$A$2:$C$896,3,0)</f>
        <v>DISTRITO NACIONAL</v>
      </c>
      <c r="B25" s="109">
        <v>335777040</v>
      </c>
      <c r="C25" s="101">
        <v>44228.251388888886</v>
      </c>
      <c r="D25" s="118" t="s">
        <v>2189</v>
      </c>
      <c r="E25" s="99">
        <v>708</v>
      </c>
      <c r="F25" s="84" t="str">
        <f>VLOOKUP(E25,VIP!$A$2:$O11469,2,0)</f>
        <v>DRBR505</v>
      </c>
      <c r="G25" s="98" t="str">
        <f>VLOOKUP(E25,'LISTADO ATM'!$A$2:$B$895,2,0)</f>
        <v xml:space="preserve">ATM El Vestir De Hoy </v>
      </c>
      <c r="H25" s="98" t="str">
        <f>VLOOKUP(E25,VIP!$A$2:$O16389,7,FALSE)</f>
        <v>Si</v>
      </c>
      <c r="I25" s="98" t="str">
        <f>VLOOKUP(E25,VIP!$A$2:$O8354,8,FALSE)</f>
        <v>Si</v>
      </c>
      <c r="J25" s="98" t="str">
        <f>VLOOKUP(E25,VIP!$A$2:$O8304,8,FALSE)</f>
        <v>Si</v>
      </c>
      <c r="K25" s="98" t="str">
        <f>VLOOKUP(E25,VIP!$A$2:$O11878,6,0)</f>
        <v>NO</v>
      </c>
      <c r="L25" s="104" t="s">
        <v>2228</v>
      </c>
      <c r="M25" s="103" t="s">
        <v>2473</v>
      </c>
      <c r="N25" s="102" t="s">
        <v>2497</v>
      </c>
      <c r="O25" s="118" t="s">
        <v>2483</v>
      </c>
      <c r="P25" s="118"/>
      <c r="Q25" s="103" t="s">
        <v>2228</v>
      </c>
    </row>
    <row r="26" spans="1:17" ht="18" x14ac:dyDescent="0.25">
      <c r="A26" s="118" t="str">
        <f>VLOOKUP(E26,'LISTADO ATM'!$A$2:$C$896,3,0)</f>
        <v>DISTRITO NACIONAL</v>
      </c>
      <c r="B26" s="109" t="s">
        <v>2507</v>
      </c>
      <c r="C26" s="101">
        <v>44230.562291666669</v>
      </c>
      <c r="D26" s="118" t="s">
        <v>2189</v>
      </c>
      <c r="E26" s="99">
        <v>958</v>
      </c>
      <c r="F26" s="84" t="str">
        <f>VLOOKUP(E26,VIP!$A$2:$O11644,2,0)</f>
        <v>DRBR958</v>
      </c>
      <c r="G26" s="98" t="str">
        <f>VLOOKUP(E26,'LISTADO ATM'!$A$2:$B$895,2,0)</f>
        <v xml:space="preserve">ATM Olé Aut. San Isidro </v>
      </c>
      <c r="H26" s="98" t="str">
        <f>VLOOKUP(E26,VIP!$A$2:$O16564,7,FALSE)</f>
        <v>Si</v>
      </c>
      <c r="I26" s="98" t="str">
        <f>VLOOKUP(E26,VIP!$A$2:$O8529,8,FALSE)</f>
        <v>Si</v>
      </c>
      <c r="J26" s="98" t="str">
        <f>VLOOKUP(E26,VIP!$A$2:$O8479,8,FALSE)</f>
        <v>Si</v>
      </c>
      <c r="K26" s="98" t="str">
        <f>VLOOKUP(E26,VIP!$A$2:$O12053,6,0)</f>
        <v>NO</v>
      </c>
      <c r="L26" s="104" t="s">
        <v>2228</v>
      </c>
      <c r="M26" s="103" t="s">
        <v>2473</v>
      </c>
      <c r="N26" s="102" t="s">
        <v>2497</v>
      </c>
      <c r="O26" s="118" t="s">
        <v>2483</v>
      </c>
      <c r="P26" s="118"/>
      <c r="Q26" s="103" t="s">
        <v>2228</v>
      </c>
    </row>
    <row r="27" spans="1:17" ht="18" x14ac:dyDescent="0.25">
      <c r="A27" s="118" t="str">
        <f>VLOOKUP(E27,'LISTADO ATM'!$A$2:$C$896,3,0)</f>
        <v>DISTRITO NACIONAL</v>
      </c>
      <c r="B27" s="109" t="s">
        <v>2510</v>
      </c>
      <c r="C27" s="101">
        <v>44230.598587962966</v>
      </c>
      <c r="D27" s="118" t="s">
        <v>2189</v>
      </c>
      <c r="E27" s="99">
        <v>918</v>
      </c>
      <c r="F27" s="84" t="str">
        <f>VLOOKUP(E27,VIP!$A$2:$O11651,2,0)</f>
        <v>DRBR918</v>
      </c>
      <c r="G27" s="98" t="str">
        <f>VLOOKUP(E27,'LISTADO ATM'!$A$2:$B$895,2,0)</f>
        <v xml:space="preserve">ATM S/M Liverpool de la Jacobo Majluta </v>
      </c>
      <c r="H27" s="98" t="str">
        <f>VLOOKUP(E27,VIP!$A$2:$O16571,7,FALSE)</f>
        <v>Si</v>
      </c>
      <c r="I27" s="98" t="str">
        <f>VLOOKUP(E27,VIP!$A$2:$O8536,8,FALSE)</f>
        <v>Si</v>
      </c>
      <c r="J27" s="98" t="str">
        <f>VLOOKUP(E27,VIP!$A$2:$O8486,8,FALSE)</f>
        <v>Si</v>
      </c>
      <c r="K27" s="98" t="str">
        <f>VLOOKUP(E27,VIP!$A$2:$O12060,6,0)</f>
        <v>NO</v>
      </c>
      <c r="L27" s="104" t="s">
        <v>2228</v>
      </c>
      <c r="M27" s="103" t="s">
        <v>2473</v>
      </c>
      <c r="N27" s="102" t="s">
        <v>2481</v>
      </c>
      <c r="O27" s="118" t="s">
        <v>2483</v>
      </c>
      <c r="P27" s="118"/>
      <c r="Q27" s="103" t="s">
        <v>2228</v>
      </c>
    </row>
    <row r="28" spans="1:17" ht="18" x14ac:dyDescent="0.25">
      <c r="A28" s="118" t="str">
        <f>VLOOKUP(E28,'LISTADO ATM'!$A$2:$C$896,3,0)</f>
        <v>DISTRITO NACIONAL</v>
      </c>
      <c r="B28" s="109" t="s">
        <v>2513</v>
      </c>
      <c r="C28" s="101">
        <v>44230.706909722219</v>
      </c>
      <c r="D28" s="118" t="s">
        <v>2189</v>
      </c>
      <c r="E28" s="99">
        <v>517</v>
      </c>
      <c r="F28" s="84" t="str">
        <f>VLOOKUP(E28,VIP!$A$2:$O11673,2,0)</f>
        <v>DRBR517</v>
      </c>
      <c r="G28" s="98" t="str">
        <f>VLOOKUP(E28,'LISTADO ATM'!$A$2:$B$895,2,0)</f>
        <v xml:space="preserve">ATM Autobanco Oficina Sans Soucí </v>
      </c>
      <c r="H28" s="98" t="str">
        <f>VLOOKUP(E28,VIP!$A$2:$O16593,7,FALSE)</f>
        <v>Si</v>
      </c>
      <c r="I28" s="98" t="str">
        <f>VLOOKUP(E28,VIP!$A$2:$O8558,8,FALSE)</f>
        <v>Si</v>
      </c>
      <c r="J28" s="98" t="str">
        <f>VLOOKUP(E28,VIP!$A$2:$O8508,8,FALSE)</f>
        <v>Si</v>
      </c>
      <c r="K28" s="98" t="str">
        <f>VLOOKUP(E28,VIP!$A$2:$O12082,6,0)</f>
        <v>SI</v>
      </c>
      <c r="L28" s="104" t="s">
        <v>2228</v>
      </c>
      <c r="M28" s="103" t="s">
        <v>2473</v>
      </c>
      <c r="N28" s="102" t="s">
        <v>2497</v>
      </c>
      <c r="O28" s="118" t="s">
        <v>2483</v>
      </c>
      <c r="P28" s="118"/>
      <c r="Q28" s="103" t="s">
        <v>2228</v>
      </c>
    </row>
    <row r="29" spans="1:17" ht="18" x14ac:dyDescent="0.25">
      <c r="A29" s="118" t="str">
        <f>VLOOKUP(E29,'LISTADO ATM'!$A$2:$C$896,3,0)</f>
        <v>DISTRITO NACIONAL</v>
      </c>
      <c r="B29" s="109" t="s">
        <v>2512</v>
      </c>
      <c r="C29" s="101">
        <v>44230.709224537037</v>
      </c>
      <c r="D29" s="118" t="s">
        <v>2189</v>
      </c>
      <c r="E29" s="99">
        <v>559</v>
      </c>
      <c r="F29" s="84" t="str">
        <f>VLOOKUP(E29,VIP!$A$2:$O11668,2,0)</f>
        <v>DRBR559</v>
      </c>
      <c r="G29" s="98" t="str">
        <f>VLOOKUP(E29,'LISTADO ATM'!$A$2:$B$895,2,0)</f>
        <v xml:space="preserve">ATM UNP Metro I </v>
      </c>
      <c r="H29" s="98" t="str">
        <f>VLOOKUP(E29,VIP!$A$2:$O16588,7,FALSE)</f>
        <v>Si</v>
      </c>
      <c r="I29" s="98" t="str">
        <f>VLOOKUP(E29,VIP!$A$2:$O8553,8,FALSE)</f>
        <v>Si</v>
      </c>
      <c r="J29" s="98" t="str">
        <f>VLOOKUP(E29,VIP!$A$2:$O8503,8,FALSE)</f>
        <v>Si</v>
      </c>
      <c r="K29" s="98" t="str">
        <f>VLOOKUP(E29,VIP!$A$2:$O12077,6,0)</f>
        <v>SI</v>
      </c>
      <c r="L29" s="104" t="s">
        <v>2228</v>
      </c>
      <c r="M29" s="103" t="s">
        <v>2473</v>
      </c>
      <c r="N29" s="102" t="s">
        <v>2497</v>
      </c>
      <c r="O29" s="118" t="s">
        <v>2483</v>
      </c>
      <c r="P29" s="118"/>
      <c r="Q29" s="103" t="s">
        <v>2228</v>
      </c>
    </row>
    <row r="30" spans="1:17" ht="18" x14ac:dyDescent="0.25">
      <c r="A30" s="118" t="str">
        <f>VLOOKUP(E30,'LISTADO ATM'!$A$2:$C$896,3,0)</f>
        <v>DISTRITO NACIONAL</v>
      </c>
      <c r="B30" s="109" t="s">
        <v>2511</v>
      </c>
      <c r="C30" s="101">
        <v>44230.730439814812</v>
      </c>
      <c r="D30" s="118" t="s">
        <v>2189</v>
      </c>
      <c r="E30" s="99">
        <v>327</v>
      </c>
      <c r="F30" s="84" t="str">
        <f>VLOOKUP(E30,VIP!$A$2:$O11662,2,0)</f>
        <v>DRBR327</v>
      </c>
      <c r="G30" s="98" t="str">
        <f>VLOOKUP(E30,'LISTADO ATM'!$A$2:$B$895,2,0)</f>
        <v xml:space="preserve">ATM UNP CCN (Nacional 27 de Febrero) </v>
      </c>
      <c r="H30" s="98" t="str">
        <f>VLOOKUP(E30,VIP!$A$2:$O16582,7,FALSE)</f>
        <v>Si</v>
      </c>
      <c r="I30" s="98" t="str">
        <f>VLOOKUP(E30,VIP!$A$2:$O8547,8,FALSE)</f>
        <v>Si</v>
      </c>
      <c r="J30" s="98" t="str">
        <f>VLOOKUP(E30,VIP!$A$2:$O8497,8,FALSE)</f>
        <v>Si</v>
      </c>
      <c r="K30" s="98" t="str">
        <f>VLOOKUP(E30,VIP!$A$2:$O12071,6,0)</f>
        <v>NO</v>
      </c>
      <c r="L30" s="104" t="s">
        <v>2228</v>
      </c>
      <c r="M30" s="103" t="s">
        <v>2473</v>
      </c>
      <c r="N30" s="102" t="s">
        <v>2481</v>
      </c>
      <c r="O30" s="118" t="s">
        <v>2483</v>
      </c>
      <c r="P30" s="118"/>
      <c r="Q30" s="103" t="s">
        <v>2228</v>
      </c>
    </row>
    <row r="31" spans="1:17" ht="18" x14ac:dyDescent="0.25">
      <c r="A31" s="118" t="str">
        <f>VLOOKUP(E31,'LISTADO ATM'!$A$2:$C$896,3,0)</f>
        <v>DISTRITO NACIONAL</v>
      </c>
      <c r="B31" s="109" t="s">
        <v>2516</v>
      </c>
      <c r="C31" s="101">
        <v>44230.890231481484</v>
      </c>
      <c r="D31" s="118" t="s">
        <v>2189</v>
      </c>
      <c r="E31" s="99">
        <v>415</v>
      </c>
      <c r="F31" s="84" t="str">
        <f>VLOOKUP(E31,VIP!$A$2:$O11656,2,0)</f>
        <v>DRBR415</v>
      </c>
      <c r="G31" s="98" t="str">
        <f>VLOOKUP(E31,'LISTADO ATM'!$A$2:$B$895,2,0)</f>
        <v xml:space="preserve">ATM Autobanco San Martín I </v>
      </c>
      <c r="H31" s="98" t="str">
        <f>VLOOKUP(E31,VIP!$A$2:$O16576,7,FALSE)</f>
        <v>Si</v>
      </c>
      <c r="I31" s="98" t="str">
        <f>VLOOKUP(E31,VIP!$A$2:$O8541,8,FALSE)</f>
        <v>Si</v>
      </c>
      <c r="J31" s="98" t="str">
        <f>VLOOKUP(E31,VIP!$A$2:$O8491,8,FALSE)</f>
        <v>Si</v>
      </c>
      <c r="K31" s="98" t="str">
        <f>VLOOKUP(E31,VIP!$A$2:$O12065,6,0)</f>
        <v>NO</v>
      </c>
      <c r="L31" s="104" t="s">
        <v>2228</v>
      </c>
      <c r="M31" s="103" t="s">
        <v>2473</v>
      </c>
      <c r="N31" s="102" t="s">
        <v>2497</v>
      </c>
      <c r="O31" s="118" t="s">
        <v>2483</v>
      </c>
      <c r="P31" s="118"/>
      <c r="Q31" s="103" t="s">
        <v>2228</v>
      </c>
    </row>
    <row r="32" spans="1:17" ht="18" x14ac:dyDescent="0.25">
      <c r="A32" s="118" t="str">
        <f>VLOOKUP(E32,'LISTADO ATM'!$A$2:$C$896,3,0)</f>
        <v>SUR</v>
      </c>
      <c r="B32" s="109" t="s">
        <v>2515</v>
      </c>
      <c r="C32" s="101">
        <v>44230.906099537038</v>
      </c>
      <c r="D32" s="118" t="s">
        <v>2189</v>
      </c>
      <c r="E32" s="99">
        <v>615</v>
      </c>
      <c r="F32" s="84" t="str">
        <f>VLOOKUP(E32,VIP!$A$2:$O11650,2,0)</f>
        <v>DRBR418</v>
      </c>
      <c r="G32" s="98" t="str">
        <f>VLOOKUP(E32,'LISTADO ATM'!$A$2:$B$895,2,0)</f>
        <v xml:space="preserve">ATM Estación Sunix Cabral (Barahona) </v>
      </c>
      <c r="H32" s="98" t="str">
        <f>VLOOKUP(E32,VIP!$A$2:$O16570,7,FALSE)</f>
        <v>Si</v>
      </c>
      <c r="I32" s="98" t="str">
        <f>VLOOKUP(E32,VIP!$A$2:$O8535,8,FALSE)</f>
        <v>Si</v>
      </c>
      <c r="J32" s="98" t="str">
        <f>VLOOKUP(E32,VIP!$A$2:$O8485,8,FALSE)</f>
        <v>Si</v>
      </c>
      <c r="K32" s="98" t="str">
        <f>VLOOKUP(E32,VIP!$A$2:$O12059,6,0)</f>
        <v>NO</v>
      </c>
      <c r="L32" s="104" t="s">
        <v>2228</v>
      </c>
      <c r="M32" s="103" t="s">
        <v>2473</v>
      </c>
      <c r="N32" s="102" t="s">
        <v>2497</v>
      </c>
      <c r="O32" s="118" t="s">
        <v>2483</v>
      </c>
      <c r="P32" s="118"/>
      <c r="Q32" s="103" t="s">
        <v>2228</v>
      </c>
    </row>
    <row r="33" spans="1:17" ht="18" x14ac:dyDescent="0.25">
      <c r="A33" s="118" t="str">
        <f>VLOOKUP(E33,'LISTADO ATM'!$A$2:$C$896,3,0)</f>
        <v>SUR</v>
      </c>
      <c r="B33" s="109" t="s">
        <v>2520</v>
      </c>
      <c r="C33" s="101">
        <v>44231.391226851854</v>
      </c>
      <c r="D33" s="118" t="s">
        <v>2189</v>
      </c>
      <c r="E33" s="99">
        <v>296</v>
      </c>
      <c r="F33" s="84" t="str">
        <f>VLOOKUP(E33,VIP!$A$2:$O11508,2,0)</f>
        <v>DRBR296</v>
      </c>
      <c r="G33" s="98" t="str">
        <f>VLOOKUP(E33,'LISTADO ATM'!$A$2:$B$895,2,0)</f>
        <v>ATM Estación BANICOMB (Baní)  ECO Petroleo</v>
      </c>
      <c r="H33" s="98" t="str">
        <f>VLOOKUP(E33,VIP!$A$2:$O16428,7,FALSE)</f>
        <v>Si</v>
      </c>
      <c r="I33" s="98" t="str">
        <f>VLOOKUP(E33,VIP!$A$2:$O8393,8,FALSE)</f>
        <v>Si</v>
      </c>
      <c r="J33" s="98" t="str">
        <f>VLOOKUP(E33,VIP!$A$2:$O8343,8,FALSE)</f>
        <v>Si</v>
      </c>
      <c r="K33" s="98" t="str">
        <f>VLOOKUP(E33,VIP!$A$2:$O11917,6,0)</f>
        <v>NO</v>
      </c>
      <c r="L33" s="104" t="s">
        <v>2228</v>
      </c>
      <c r="M33" s="103" t="s">
        <v>2473</v>
      </c>
      <c r="N33" s="102" t="s">
        <v>2481</v>
      </c>
      <c r="O33" s="118" t="s">
        <v>2483</v>
      </c>
      <c r="P33" s="118"/>
      <c r="Q33" s="103" t="s">
        <v>2228</v>
      </c>
    </row>
    <row r="34" spans="1:17" ht="18" x14ac:dyDescent="0.25">
      <c r="A34" s="118" t="str">
        <f>VLOOKUP(E34,'LISTADO ATM'!$A$2:$C$896,3,0)</f>
        <v>DISTRITO NACIONAL</v>
      </c>
      <c r="B34" s="109" t="s">
        <v>2533</v>
      </c>
      <c r="C34" s="101">
        <v>44231.559872685182</v>
      </c>
      <c r="D34" s="118" t="s">
        <v>2189</v>
      </c>
      <c r="E34" s="99">
        <v>902</v>
      </c>
      <c r="F34" s="84" t="str">
        <f>VLOOKUP(E34,VIP!$A$2:$O11512,2,0)</f>
        <v>DRBR16A</v>
      </c>
      <c r="G34" s="98" t="str">
        <f>VLOOKUP(E34,'LISTADO ATM'!$A$2:$B$895,2,0)</f>
        <v xml:space="preserve">ATM Oficina Plaza Florida </v>
      </c>
      <c r="H34" s="98" t="str">
        <f>VLOOKUP(E34,VIP!$A$2:$O16432,7,FALSE)</f>
        <v>Si</v>
      </c>
      <c r="I34" s="98" t="str">
        <f>VLOOKUP(E34,VIP!$A$2:$O8397,8,FALSE)</f>
        <v>Si</v>
      </c>
      <c r="J34" s="98" t="str">
        <f>VLOOKUP(E34,VIP!$A$2:$O8347,8,FALSE)</f>
        <v>Si</v>
      </c>
      <c r="K34" s="98" t="str">
        <f>VLOOKUP(E34,VIP!$A$2:$O11921,6,0)</f>
        <v>NO</v>
      </c>
      <c r="L34" s="104" t="s">
        <v>2228</v>
      </c>
      <c r="M34" s="103" t="s">
        <v>2473</v>
      </c>
      <c r="N34" s="102" t="s">
        <v>2481</v>
      </c>
      <c r="O34" s="118" t="s">
        <v>2483</v>
      </c>
      <c r="P34" s="118"/>
      <c r="Q34" s="103" t="s">
        <v>2228</v>
      </c>
    </row>
    <row r="35" spans="1:17" ht="18" x14ac:dyDescent="0.25">
      <c r="A35" s="118" t="str">
        <f>VLOOKUP(E35,'LISTADO ATM'!$A$2:$C$896,3,0)</f>
        <v>NORTE</v>
      </c>
      <c r="B35" s="109" t="s">
        <v>2532</v>
      </c>
      <c r="C35" s="101">
        <v>44231.567395833335</v>
      </c>
      <c r="D35" s="118" t="s">
        <v>2190</v>
      </c>
      <c r="E35" s="99">
        <v>40</v>
      </c>
      <c r="F35" s="84" t="str">
        <f>VLOOKUP(E35,VIP!$A$2:$O11511,2,0)</f>
        <v>DRBR040</v>
      </c>
      <c r="G35" s="98" t="str">
        <f>VLOOKUP(E35,'LISTADO ATM'!$A$2:$B$895,2,0)</f>
        <v xml:space="preserve">ATM Oficina El Puñal </v>
      </c>
      <c r="H35" s="98" t="str">
        <f>VLOOKUP(E35,VIP!$A$2:$O16431,7,FALSE)</f>
        <v>Si</v>
      </c>
      <c r="I35" s="98" t="str">
        <f>VLOOKUP(E35,VIP!$A$2:$O8396,8,FALSE)</f>
        <v>Si</v>
      </c>
      <c r="J35" s="98" t="str">
        <f>VLOOKUP(E35,VIP!$A$2:$O8346,8,FALSE)</f>
        <v>Si</v>
      </c>
      <c r="K35" s="98" t="str">
        <f>VLOOKUP(E35,VIP!$A$2:$O11920,6,0)</f>
        <v>NO</v>
      </c>
      <c r="L35" s="104" t="s">
        <v>2228</v>
      </c>
      <c r="M35" s="103" t="s">
        <v>2473</v>
      </c>
      <c r="N35" s="102" t="s">
        <v>2481</v>
      </c>
      <c r="O35" s="118" t="s">
        <v>2490</v>
      </c>
      <c r="P35" s="118"/>
      <c r="Q35" s="103" t="s">
        <v>2228</v>
      </c>
    </row>
    <row r="36" spans="1:17" ht="18" x14ac:dyDescent="0.25">
      <c r="A36" s="118" t="str">
        <f>VLOOKUP(E36,'LISTADO ATM'!$A$2:$C$896,3,0)</f>
        <v>NORTE</v>
      </c>
      <c r="B36" s="109" t="s">
        <v>2530</v>
      </c>
      <c r="C36" s="101">
        <v>44231.572314814817</v>
      </c>
      <c r="D36" s="118" t="s">
        <v>2190</v>
      </c>
      <c r="E36" s="99">
        <v>940</v>
      </c>
      <c r="F36" s="84" t="str">
        <f>VLOOKUP(E36,VIP!$A$2:$O11509,2,0)</f>
        <v>DRBR12C</v>
      </c>
      <c r="G36" s="98" t="str">
        <f>VLOOKUP(E36,'LISTADO ATM'!$A$2:$B$895,2,0)</f>
        <v xml:space="preserve">ATM Oficina El Portal (Santiago) </v>
      </c>
      <c r="H36" s="98" t="str">
        <f>VLOOKUP(E36,VIP!$A$2:$O16429,7,FALSE)</f>
        <v>Si</v>
      </c>
      <c r="I36" s="98" t="str">
        <f>VLOOKUP(E36,VIP!$A$2:$O8394,8,FALSE)</f>
        <v>Si</v>
      </c>
      <c r="J36" s="98" t="str">
        <f>VLOOKUP(E36,VIP!$A$2:$O8344,8,FALSE)</f>
        <v>Si</v>
      </c>
      <c r="K36" s="98" t="str">
        <f>VLOOKUP(E36,VIP!$A$2:$O11918,6,0)</f>
        <v>SI</v>
      </c>
      <c r="L36" s="104" t="s">
        <v>2228</v>
      </c>
      <c r="M36" s="103" t="s">
        <v>2473</v>
      </c>
      <c r="N36" s="102" t="s">
        <v>2481</v>
      </c>
      <c r="O36" s="118" t="s">
        <v>2490</v>
      </c>
      <c r="P36" s="118"/>
      <c r="Q36" s="103" t="s">
        <v>2228</v>
      </c>
    </row>
    <row r="37" spans="1:17" ht="18" x14ac:dyDescent="0.25">
      <c r="A37" s="118" t="str">
        <f>VLOOKUP(E37,'LISTADO ATM'!$A$2:$C$896,3,0)</f>
        <v>DISTRITO NACIONAL</v>
      </c>
      <c r="B37" s="109" t="s">
        <v>2529</v>
      </c>
      <c r="C37" s="101">
        <v>44231.574247685188</v>
      </c>
      <c r="D37" s="118" t="s">
        <v>2189</v>
      </c>
      <c r="E37" s="99">
        <v>31</v>
      </c>
      <c r="F37" s="84" t="str">
        <f>VLOOKUP(E37,VIP!$A$2:$O11508,2,0)</f>
        <v>DRBR031</v>
      </c>
      <c r="G37" s="98" t="str">
        <f>VLOOKUP(E37,'LISTADO ATM'!$A$2:$B$895,2,0)</f>
        <v xml:space="preserve">ATM Oficina San Martín I </v>
      </c>
      <c r="H37" s="98" t="str">
        <f>VLOOKUP(E37,VIP!$A$2:$O16428,7,FALSE)</f>
        <v>Si</v>
      </c>
      <c r="I37" s="98" t="str">
        <f>VLOOKUP(E37,VIP!$A$2:$O8393,8,FALSE)</f>
        <v>Si</v>
      </c>
      <c r="J37" s="98" t="str">
        <f>VLOOKUP(E37,VIP!$A$2:$O8343,8,FALSE)</f>
        <v>Si</v>
      </c>
      <c r="K37" s="98" t="str">
        <f>VLOOKUP(E37,VIP!$A$2:$O11917,6,0)</f>
        <v>NO</v>
      </c>
      <c r="L37" s="104" t="s">
        <v>2228</v>
      </c>
      <c r="M37" s="103" t="s">
        <v>2473</v>
      </c>
      <c r="N37" s="102" t="s">
        <v>2481</v>
      </c>
      <c r="O37" s="118" t="s">
        <v>2483</v>
      </c>
      <c r="P37" s="118"/>
      <c r="Q37" s="103" t="s">
        <v>2228</v>
      </c>
    </row>
    <row r="38" spans="1:17" ht="18" x14ac:dyDescent="0.25">
      <c r="A38" s="118" t="str">
        <f>VLOOKUP(E38,'LISTADO ATM'!$A$2:$C$896,3,0)</f>
        <v>DISTRITO NACIONAL</v>
      </c>
      <c r="B38" s="109" t="s">
        <v>2575</v>
      </c>
      <c r="C38" s="101">
        <v>44231.649814814817</v>
      </c>
      <c r="D38" s="118" t="s">
        <v>2189</v>
      </c>
      <c r="E38" s="99">
        <v>378</v>
      </c>
      <c r="F38" s="84" t="str">
        <f>VLOOKUP(E38,VIP!$A$2:$O11542,2,0)</f>
        <v>DRBR378</v>
      </c>
      <c r="G38" s="98" t="str">
        <f>VLOOKUP(E38,'LISTADO ATM'!$A$2:$B$895,2,0)</f>
        <v>ATM UNP Villa Flores</v>
      </c>
      <c r="H38" s="98" t="str">
        <f>VLOOKUP(E38,VIP!$A$2:$O16462,7,FALSE)</f>
        <v>N/A</v>
      </c>
      <c r="I38" s="98" t="str">
        <f>VLOOKUP(E38,VIP!$A$2:$O8427,8,FALSE)</f>
        <v>N/A</v>
      </c>
      <c r="J38" s="98" t="str">
        <f>VLOOKUP(E38,VIP!$A$2:$O8377,8,FALSE)</f>
        <v>N/A</v>
      </c>
      <c r="K38" s="98" t="str">
        <f>VLOOKUP(E38,VIP!$A$2:$O11951,6,0)</f>
        <v>N/A</v>
      </c>
      <c r="L38" s="104" t="s">
        <v>2228</v>
      </c>
      <c r="M38" s="103" t="s">
        <v>2473</v>
      </c>
      <c r="N38" s="102" t="s">
        <v>2481</v>
      </c>
      <c r="O38" s="118" t="s">
        <v>2483</v>
      </c>
      <c r="P38" s="118"/>
      <c r="Q38" s="103" t="s">
        <v>2228</v>
      </c>
    </row>
    <row r="39" spans="1:17" ht="18" x14ac:dyDescent="0.25">
      <c r="A39" s="118" t="str">
        <f>VLOOKUP(E39,'LISTADO ATM'!$A$2:$C$896,3,0)</f>
        <v>NORTE</v>
      </c>
      <c r="B39" s="109" t="s">
        <v>2572</v>
      </c>
      <c r="C39" s="101">
        <v>44231.669039351851</v>
      </c>
      <c r="D39" s="118" t="s">
        <v>2190</v>
      </c>
      <c r="E39" s="99">
        <v>703</v>
      </c>
      <c r="F39" s="84" t="str">
        <f>VLOOKUP(E39,VIP!$A$2:$O11539,2,0)</f>
        <v>DRBR703</v>
      </c>
      <c r="G39" s="98" t="str">
        <f>VLOOKUP(E39,'LISTADO ATM'!$A$2:$B$895,2,0)</f>
        <v xml:space="preserve">ATM Oficina El Mamey Los Hidalgos </v>
      </c>
      <c r="H39" s="98" t="str">
        <f>VLOOKUP(E39,VIP!$A$2:$O16459,7,FALSE)</f>
        <v>Si</v>
      </c>
      <c r="I39" s="98" t="str">
        <f>VLOOKUP(E39,VIP!$A$2:$O8424,8,FALSE)</f>
        <v>Si</v>
      </c>
      <c r="J39" s="98" t="str">
        <f>VLOOKUP(E39,VIP!$A$2:$O8374,8,FALSE)</f>
        <v>Si</v>
      </c>
      <c r="K39" s="98" t="str">
        <f>VLOOKUP(E39,VIP!$A$2:$O11948,6,0)</f>
        <v>NO</v>
      </c>
      <c r="L39" s="104" t="s">
        <v>2228</v>
      </c>
      <c r="M39" s="103" t="s">
        <v>2473</v>
      </c>
      <c r="N39" s="102" t="s">
        <v>2481</v>
      </c>
      <c r="O39" s="118" t="s">
        <v>2490</v>
      </c>
      <c r="P39" s="118"/>
      <c r="Q39" s="103" t="s">
        <v>2228</v>
      </c>
    </row>
    <row r="40" spans="1:17" ht="18" x14ac:dyDescent="0.25">
      <c r="A40" s="118" t="str">
        <f>VLOOKUP(E40,'LISTADO ATM'!$A$2:$C$896,3,0)</f>
        <v>DISTRITO NACIONAL</v>
      </c>
      <c r="B40" s="109" t="s">
        <v>2570</v>
      </c>
      <c r="C40" s="101">
        <v>44231.684166666666</v>
      </c>
      <c r="D40" s="118" t="s">
        <v>2189</v>
      </c>
      <c r="E40" s="99">
        <v>169</v>
      </c>
      <c r="F40" s="84" t="str">
        <f>VLOOKUP(E40,VIP!$A$2:$O11536,2,0)</f>
        <v>DRBR169</v>
      </c>
      <c r="G40" s="98" t="str">
        <f>VLOOKUP(E40,'LISTADO ATM'!$A$2:$B$895,2,0)</f>
        <v xml:space="preserve">ATM Oficina Caonabo </v>
      </c>
      <c r="H40" s="98" t="str">
        <f>VLOOKUP(E40,VIP!$A$2:$O16456,7,FALSE)</f>
        <v>Si</v>
      </c>
      <c r="I40" s="98" t="str">
        <f>VLOOKUP(E40,VIP!$A$2:$O8421,8,FALSE)</f>
        <v>Si</v>
      </c>
      <c r="J40" s="98" t="str">
        <f>VLOOKUP(E40,VIP!$A$2:$O8371,8,FALSE)</f>
        <v>Si</v>
      </c>
      <c r="K40" s="98" t="str">
        <f>VLOOKUP(E40,VIP!$A$2:$O11945,6,0)</f>
        <v>NO</v>
      </c>
      <c r="L40" s="104" t="s">
        <v>2228</v>
      </c>
      <c r="M40" s="103" t="s">
        <v>2473</v>
      </c>
      <c r="N40" s="102" t="s">
        <v>2481</v>
      </c>
      <c r="O40" s="118" t="s">
        <v>2483</v>
      </c>
      <c r="P40" s="118"/>
      <c r="Q40" s="103" t="s">
        <v>2228</v>
      </c>
    </row>
    <row r="41" spans="1:17" ht="18" x14ac:dyDescent="0.25">
      <c r="A41" s="118" t="str">
        <f>VLOOKUP(E41,'LISTADO ATM'!$A$2:$C$896,3,0)</f>
        <v>DISTRITO NACIONAL</v>
      </c>
      <c r="B41" s="109" t="s">
        <v>2552</v>
      </c>
      <c r="C41" s="101">
        <v>44231.795486111114</v>
      </c>
      <c r="D41" s="118" t="s">
        <v>2189</v>
      </c>
      <c r="E41" s="99">
        <v>113</v>
      </c>
      <c r="F41" s="84" t="str">
        <f>VLOOKUP(E41,VIP!$A$2:$O11518,2,0)</f>
        <v>DRBR113</v>
      </c>
      <c r="G41" s="98" t="str">
        <f>VLOOKUP(E41,'LISTADO ATM'!$A$2:$B$895,2,0)</f>
        <v xml:space="preserve">ATM Autoservicio Atalaya del Mar </v>
      </c>
      <c r="H41" s="98" t="str">
        <f>VLOOKUP(E41,VIP!$A$2:$O16438,7,FALSE)</f>
        <v>Si</v>
      </c>
      <c r="I41" s="98" t="str">
        <f>VLOOKUP(E41,VIP!$A$2:$O8403,8,FALSE)</f>
        <v>No</v>
      </c>
      <c r="J41" s="98" t="str">
        <f>VLOOKUP(E41,VIP!$A$2:$O8353,8,FALSE)</f>
        <v>No</v>
      </c>
      <c r="K41" s="98" t="str">
        <f>VLOOKUP(E41,VIP!$A$2:$O11927,6,0)</f>
        <v>NO</v>
      </c>
      <c r="L41" s="104" t="s">
        <v>2228</v>
      </c>
      <c r="M41" s="103" t="s">
        <v>2473</v>
      </c>
      <c r="N41" s="102" t="s">
        <v>2481</v>
      </c>
      <c r="O41" s="118" t="s">
        <v>2483</v>
      </c>
      <c r="P41" s="118"/>
      <c r="Q41" s="103" t="s">
        <v>2228</v>
      </c>
    </row>
    <row r="42" spans="1:17" ht="18" x14ac:dyDescent="0.25">
      <c r="A42" s="118" t="str">
        <f>VLOOKUP(E42,'LISTADO ATM'!$A$2:$C$896,3,0)</f>
        <v>DISTRITO NACIONAL</v>
      </c>
      <c r="B42" s="109" t="s">
        <v>2551</v>
      </c>
      <c r="C42" s="101">
        <v>44231.806574074071</v>
      </c>
      <c r="D42" s="118" t="s">
        <v>2189</v>
      </c>
      <c r="E42" s="99">
        <v>408</v>
      </c>
      <c r="F42" s="84" t="str">
        <f>VLOOKUP(E42,VIP!$A$2:$O11517,2,0)</f>
        <v>DRBR408</v>
      </c>
      <c r="G42" s="98" t="str">
        <f>VLOOKUP(E42,'LISTADO ATM'!$A$2:$B$895,2,0)</f>
        <v xml:space="preserve">ATM Autobanco Las Palmas de Herrera </v>
      </c>
      <c r="H42" s="98" t="str">
        <f>VLOOKUP(E42,VIP!$A$2:$O16437,7,FALSE)</f>
        <v>Si</v>
      </c>
      <c r="I42" s="98" t="str">
        <f>VLOOKUP(E42,VIP!$A$2:$O8402,8,FALSE)</f>
        <v>Si</v>
      </c>
      <c r="J42" s="98" t="str">
        <f>VLOOKUP(E42,VIP!$A$2:$O8352,8,FALSE)</f>
        <v>Si</v>
      </c>
      <c r="K42" s="98" t="str">
        <f>VLOOKUP(E42,VIP!$A$2:$O11926,6,0)</f>
        <v>NO</v>
      </c>
      <c r="L42" s="104" t="s">
        <v>2228</v>
      </c>
      <c r="M42" s="103" t="s">
        <v>2473</v>
      </c>
      <c r="N42" s="102" t="s">
        <v>2481</v>
      </c>
      <c r="O42" s="118" t="s">
        <v>2483</v>
      </c>
      <c r="P42" s="118"/>
      <c r="Q42" s="103" t="s">
        <v>2228</v>
      </c>
    </row>
    <row r="43" spans="1:17" ht="18" x14ac:dyDescent="0.25">
      <c r="A43" s="118" t="str">
        <f>VLOOKUP(E43,'LISTADO ATM'!$A$2:$C$896,3,0)</f>
        <v>DISTRITO NACIONAL</v>
      </c>
      <c r="B43" s="109" t="s">
        <v>2548</v>
      </c>
      <c r="C43" s="101">
        <v>44231.819791666669</v>
      </c>
      <c r="D43" s="118" t="s">
        <v>2189</v>
      </c>
      <c r="E43" s="99">
        <v>545</v>
      </c>
      <c r="F43" s="84" t="str">
        <f>VLOOKUP(E43,VIP!$A$2:$O11514,2,0)</f>
        <v>DRBR995</v>
      </c>
      <c r="G43" s="98" t="str">
        <f>VLOOKUP(E43,'LISTADO ATM'!$A$2:$B$895,2,0)</f>
        <v xml:space="preserve">ATM Oficina Isabel La Católica II  </v>
      </c>
      <c r="H43" s="98" t="str">
        <f>VLOOKUP(E43,VIP!$A$2:$O16434,7,FALSE)</f>
        <v>Si</v>
      </c>
      <c r="I43" s="98" t="str">
        <f>VLOOKUP(E43,VIP!$A$2:$O8399,8,FALSE)</f>
        <v>Si</v>
      </c>
      <c r="J43" s="98" t="str">
        <f>VLOOKUP(E43,VIP!$A$2:$O8349,8,FALSE)</f>
        <v>Si</v>
      </c>
      <c r="K43" s="98" t="str">
        <f>VLOOKUP(E43,VIP!$A$2:$O11923,6,0)</f>
        <v>NO</v>
      </c>
      <c r="L43" s="104" t="s">
        <v>2228</v>
      </c>
      <c r="M43" s="103" t="s">
        <v>2473</v>
      </c>
      <c r="N43" s="102" t="s">
        <v>2481</v>
      </c>
      <c r="O43" s="118" t="s">
        <v>2483</v>
      </c>
      <c r="P43" s="118"/>
      <c r="Q43" s="103" t="s">
        <v>2228</v>
      </c>
    </row>
    <row r="44" spans="1:17" ht="18" x14ac:dyDescent="0.25">
      <c r="A44" s="118" t="str">
        <f>VLOOKUP(E44,'LISTADO ATM'!$A$2:$C$896,3,0)</f>
        <v>DISTRITO NACIONAL</v>
      </c>
      <c r="B44" s="109" t="s">
        <v>2540</v>
      </c>
      <c r="C44" s="101">
        <v>44231.845416666663</v>
      </c>
      <c r="D44" s="118" t="s">
        <v>2189</v>
      </c>
      <c r="E44" s="99">
        <v>115</v>
      </c>
      <c r="F44" s="84" t="str">
        <f>VLOOKUP(E44,VIP!$A$2:$O11506,2,0)</f>
        <v>DRBR115</v>
      </c>
      <c r="G44" s="98" t="str">
        <f>VLOOKUP(E44,'LISTADO ATM'!$A$2:$B$895,2,0)</f>
        <v xml:space="preserve">ATM Oficina Megacentro I </v>
      </c>
      <c r="H44" s="98" t="str">
        <f>VLOOKUP(E44,VIP!$A$2:$O16426,7,FALSE)</f>
        <v>Si</v>
      </c>
      <c r="I44" s="98" t="str">
        <f>VLOOKUP(E44,VIP!$A$2:$O8391,8,FALSE)</f>
        <v>Si</v>
      </c>
      <c r="J44" s="98" t="str">
        <f>VLOOKUP(E44,VIP!$A$2:$O8341,8,FALSE)</f>
        <v>Si</v>
      </c>
      <c r="K44" s="98" t="str">
        <f>VLOOKUP(E44,VIP!$A$2:$O11915,6,0)</f>
        <v>SI</v>
      </c>
      <c r="L44" s="104" t="s">
        <v>2228</v>
      </c>
      <c r="M44" s="103" t="s">
        <v>2473</v>
      </c>
      <c r="N44" s="102" t="s">
        <v>2481</v>
      </c>
      <c r="O44" s="118" t="s">
        <v>2483</v>
      </c>
      <c r="P44" s="118"/>
      <c r="Q44" s="103" t="s">
        <v>2228</v>
      </c>
    </row>
    <row r="45" spans="1:17" ht="18" x14ac:dyDescent="0.25">
      <c r="A45" s="118" t="str">
        <f>VLOOKUP(E45,'LISTADO ATM'!$A$2:$C$896,3,0)</f>
        <v>ESTE</v>
      </c>
      <c r="B45" s="109" t="s">
        <v>2539</v>
      </c>
      <c r="C45" s="101">
        <v>44231.84584490741</v>
      </c>
      <c r="D45" s="118" t="s">
        <v>2189</v>
      </c>
      <c r="E45" s="99">
        <v>213</v>
      </c>
      <c r="F45" s="84" t="str">
        <f>VLOOKUP(E45,VIP!$A$2:$O11505,2,0)</f>
        <v>DRBR213</v>
      </c>
      <c r="G45" s="98" t="str">
        <f>VLOOKUP(E45,'LISTADO ATM'!$A$2:$B$895,2,0)</f>
        <v xml:space="preserve">ATM Almacenes Iberia (La Romana) </v>
      </c>
      <c r="H45" s="98" t="str">
        <f>VLOOKUP(E45,VIP!$A$2:$O16425,7,FALSE)</f>
        <v>Si</v>
      </c>
      <c r="I45" s="98" t="str">
        <f>VLOOKUP(E45,VIP!$A$2:$O8390,8,FALSE)</f>
        <v>Si</v>
      </c>
      <c r="J45" s="98" t="str">
        <f>VLOOKUP(E45,VIP!$A$2:$O8340,8,FALSE)</f>
        <v>Si</v>
      </c>
      <c r="K45" s="98" t="str">
        <f>VLOOKUP(E45,VIP!$A$2:$O11914,6,0)</f>
        <v>NO</v>
      </c>
      <c r="L45" s="104" t="s">
        <v>2228</v>
      </c>
      <c r="M45" s="103" t="s">
        <v>2473</v>
      </c>
      <c r="N45" s="102" t="s">
        <v>2481</v>
      </c>
      <c r="O45" s="118" t="s">
        <v>2483</v>
      </c>
      <c r="P45" s="118"/>
      <c r="Q45" s="103" t="s">
        <v>2228</v>
      </c>
    </row>
    <row r="46" spans="1:17" ht="18" x14ac:dyDescent="0.25">
      <c r="A46" s="118" t="str">
        <f>VLOOKUP(E46,'LISTADO ATM'!$A$2:$C$896,3,0)</f>
        <v>DISTRITO NACIONAL</v>
      </c>
      <c r="B46" s="109" t="s">
        <v>2538</v>
      </c>
      <c r="C46" s="101">
        <v>44231.846493055556</v>
      </c>
      <c r="D46" s="118" t="s">
        <v>2189</v>
      </c>
      <c r="E46" s="99">
        <v>244</v>
      </c>
      <c r="F46" s="84" t="str">
        <f>VLOOKUP(E46,VIP!$A$2:$O11504,2,0)</f>
        <v>DRBR244</v>
      </c>
      <c r="G46" s="98" t="str">
        <f>VLOOKUP(E46,'LISTADO ATM'!$A$2:$B$895,2,0)</f>
        <v xml:space="preserve">ATM Ministerio de Hacienda (antiguo Finanzas) </v>
      </c>
      <c r="H46" s="98" t="str">
        <f>VLOOKUP(E46,VIP!$A$2:$O16424,7,FALSE)</f>
        <v>Si</v>
      </c>
      <c r="I46" s="98" t="str">
        <f>VLOOKUP(E46,VIP!$A$2:$O8389,8,FALSE)</f>
        <v>Si</v>
      </c>
      <c r="J46" s="98" t="str">
        <f>VLOOKUP(E46,VIP!$A$2:$O8339,8,FALSE)</f>
        <v>Si</v>
      </c>
      <c r="K46" s="98" t="str">
        <f>VLOOKUP(E46,VIP!$A$2:$O11913,6,0)</f>
        <v>NO</v>
      </c>
      <c r="L46" s="104" t="s">
        <v>2228</v>
      </c>
      <c r="M46" s="103" t="s">
        <v>2473</v>
      </c>
      <c r="N46" s="102" t="s">
        <v>2481</v>
      </c>
      <c r="O46" s="118" t="s">
        <v>2483</v>
      </c>
      <c r="P46" s="118"/>
      <c r="Q46" s="103" t="s">
        <v>2228</v>
      </c>
    </row>
    <row r="47" spans="1:17" ht="18" x14ac:dyDescent="0.25">
      <c r="A47" s="118" t="str">
        <f>VLOOKUP(E47,'LISTADO ATM'!$A$2:$C$896,3,0)</f>
        <v>DISTRITO NACIONAL</v>
      </c>
      <c r="B47" s="109" t="s">
        <v>2586</v>
      </c>
      <c r="C47" s="101">
        <v>44232.013321759259</v>
      </c>
      <c r="D47" s="118" t="s">
        <v>2189</v>
      </c>
      <c r="E47" s="99">
        <v>473</v>
      </c>
      <c r="F47" s="84" t="str">
        <f>VLOOKUP(E47,VIP!$A$2:$O11508,2,0)</f>
        <v>DRBR473</v>
      </c>
      <c r="G47" s="98" t="str">
        <f>VLOOKUP(E47,'LISTADO ATM'!$A$2:$B$895,2,0)</f>
        <v xml:space="preserve">ATM Oficina Carrefour II </v>
      </c>
      <c r="H47" s="98" t="str">
        <f>VLOOKUP(E47,VIP!$A$2:$O16428,7,FALSE)</f>
        <v>Si</v>
      </c>
      <c r="I47" s="98" t="str">
        <f>VLOOKUP(E47,VIP!$A$2:$O8393,8,FALSE)</f>
        <v>Si</v>
      </c>
      <c r="J47" s="98" t="str">
        <f>VLOOKUP(E47,VIP!$A$2:$O8343,8,FALSE)</f>
        <v>Si</v>
      </c>
      <c r="K47" s="98" t="str">
        <f>VLOOKUP(E47,VIP!$A$2:$O11917,6,0)</f>
        <v>NO</v>
      </c>
      <c r="L47" s="104" t="s">
        <v>2228</v>
      </c>
      <c r="M47" s="103" t="s">
        <v>2473</v>
      </c>
      <c r="N47" s="102" t="s">
        <v>2481</v>
      </c>
      <c r="O47" s="118" t="s">
        <v>2483</v>
      </c>
      <c r="P47" s="118"/>
      <c r="Q47" s="103" t="s">
        <v>2228</v>
      </c>
    </row>
    <row r="48" spans="1:17" ht="18" x14ac:dyDescent="0.25">
      <c r="A48" s="118" t="str">
        <f>VLOOKUP(E48,'LISTADO ATM'!$A$2:$C$896,3,0)</f>
        <v>DISTRITO NACIONAL</v>
      </c>
      <c r="B48" s="109" t="s">
        <v>2585</v>
      </c>
      <c r="C48" s="101">
        <v>44232.013784722221</v>
      </c>
      <c r="D48" s="118" t="s">
        <v>2189</v>
      </c>
      <c r="E48" s="99">
        <v>476</v>
      </c>
      <c r="F48" s="84" t="str">
        <f>VLOOKUP(E48,VIP!$A$2:$O11507,2,0)</f>
        <v>DRBR476</v>
      </c>
      <c r="G48" s="98" t="str">
        <f>VLOOKUP(E48,'LISTADO ATM'!$A$2:$B$895,2,0)</f>
        <v xml:space="preserve">ATM Multicentro La Sirena Las Caobas </v>
      </c>
      <c r="H48" s="98" t="str">
        <f>VLOOKUP(E48,VIP!$A$2:$O16427,7,FALSE)</f>
        <v>Si</v>
      </c>
      <c r="I48" s="98" t="str">
        <f>VLOOKUP(E48,VIP!$A$2:$O8392,8,FALSE)</f>
        <v>Si</v>
      </c>
      <c r="J48" s="98" t="str">
        <f>VLOOKUP(E48,VIP!$A$2:$O8342,8,FALSE)</f>
        <v>Si</v>
      </c>
      <c r="K48" s="98" t="str">
        <f>VLOOKUP(E48,VIP!$A$2:$O11916,6,0)</f>
        <v>SI</v>
      </c>
      <c r="L48" s="104" t="s">
        <v>2228</v>
      </c>
      <c r="M48" s="103" t="s">
        <v>2473</v>
      </c>
      <c r="N48" s="102" t="s">
        <v>2481</v>
      </c>
      <c r="O48" s="118" t="s">
        <v>2483</v>
      </c>
      <c r="P48" s="118"/>
      <c r="Q48" s="103" t="s">
        <v>2228</v>
      </c>
    </row>
    <row r="49" spans="1:17" ht="18" x14ac:dyDescent="0.25">
      <c r="A49" s="118" t="str">
        <f>VLOOKUP(E49,'LISTADO ATM'!$A$2:$C$896,3,0)</f>
        <v>DISTRITO NACIONAL</v>
      </c>
      <c r="B49" s="109" t="s">
        <v>2584</v>
      </c>
      <c r="C49" s="101">
        <v>44232.014803240738</v>
      </c>
      <c r="D49" s="118" t="s">
        <v>2189</v>
      </c>
      <c r="E49" s="99">
        <v>953</v>
      </c>
      <c r="F49" s="84" t="str">
        <f>VLOOKUP(E49,VIP!$A$2:$O11506,2,0)</f>
        <v>DRBR01I</v>
      </c>
      <c r="G49" s="98" t="str">
        <f>VLOOKUP(E49,'LISTADO ATM'!$A$2:$B$895,2,0)</f>
        <v xml:space="preserve">ATM Estafeta Dirección General de Pasaportes/Migración </v>
      </c>
      <c r="H49" s="98" t="str">
        <f>VLOOKUP(E49,VIP!$A$2:$O16426,7,FALSE)</f>
        <v>Si</v>
      </c>
      <c r="I49" s="98" t="str">
        <f>VLOOKUP(E49,VIP!$A$2:$O8391,8,FALSE)</f>
        <v>Si</v>
      </c>
      <c r="J49" s="98" t="str">
        <f>VLOOKUP(E49,VIP!$A$2:$O8341,8,FALSE)</f>
        <v>Si</v>
      </c>
      <c r="K49" s="98" t="str">
        <f>VLOOKUP(E49,VIP!$A$2:$O11915,6,0)</f>
        <v>No</v>
      </c>
      <c r="L49" s="104" t="s">
        <v>2228</v>
      </c>
      <c r="M49" s="103" t="s">
        <v>2473</v>
      </c>
      <c r="N49" s="102" t="s">
        <v>2481</v>
      </c>
      <c r="O49" s="118" t="s">
        <v>2483</v>
      </c>
      <c r="P49" s="118"/>
      <c r="Q49" s="103" t="s">
        <v>2228</v>
      </c>
    </row>
    <row r="50" spans="1:17" ht="18" x14ac:dyDescent="0.25">
      <c r="A50" s="118" t="str">
        <f>VLOOKUP(E50,'LISTADO ATM'!$A$2:$C$896,3,0)</f>
        <v>DISTRITO NACIONAL</v>
      </c>
      <c r="B50" s="109" t="s">
        <v>2582</v>
      </c>
      <c r="C50" s="101">
        <v>44232.018067129633</v>
      </c>
      <c r="D50" s="118" t="s">
        <v>2189</v>
      </c>
      <c r="E50" s="99">
        <v>623</v>
      </c>
      <c r="F50" s="84" t="str">
        <f>VLOOKUP(E50,VIP!$A$2:$O11504,2,0)</f>
        <v>DRBR623</v>
      </c>
      <c r="G50" s="98" t="str">
        <f>VLOOKUP(E50,'LISTADO ATM'!$A$2:$B$895,2,0)</f>
        <v xml:space="preserve">ATM Operaciones Especiales (Manoguayabo) </v>
      </c>
      <c r="H50" s="98" t="str">
        <f>VLOOKUP(E50,VIP!$A$2:$O16424,7,FALSE)</f>
        <v>Si</v>
      </c>
      <c r="I50" s="98" t="str">
        <f>VLOOKUP(E50,VIP!$A$2:$O8389,8,FALSE)</f>
        <v>Si</v>
      </c>
      <c r="J50" s="98" t="str">
        <f>VLOOKUP(E50,VIP!$A$2:$O8339,8,FALSE)</f>
        <v>Si</v>
      </c>
      <c r="K50" s="98" t="str">
        <f>VLOOKUP(E50,VIP!$A$2:$O11913,6,0)</f>
        <v>No</v>
      </c>
      <c r="L50" s="104" t="s">
        <v>2228</v>
      </c>
      <c r="M50" s="103" t="s">
        <v>2473</v>
      </c>
      <c r="N50" s="102" t="s">
        <v>2481</v>
      </c>
      <c r="O50" s="118" t="s">
        <v>2483</v>
      </c>
      <c r="P50" s="118"/>
      <c r="Q50" s="103" t="s">
        <v>2228</v>
      </c>
    </row>
    <row r="51" spans="1:17" ht="18" x14ac:dyDescent="0.25">
      <c r="A51" s="118" t="str">
        <f>VLOOKUP(E51,'LISTADO ATM'!$A$2:$C$896,3,0)</f>
        <v>DISTRITO NACIONAL</v>
      </c>
      <c r="B51" s="109" t="s">
        <v>2592</v>
      </c>
      <c r="C51" s="101">
        <v>44232.355254629627</v>
      </c>
      <c r="D51" s="118" t="s">
        <v>2189</v>
      </c>
      <c r="E51" s="99">
        <v>943</v>
      </c>
      <c r="F51" s="84" t="str">
        <f>VLOOKUP(E51,VIP!$A$2:$O11508,2,0)</f>
        <v>DRBR16K</v>
      </c>
      <c r="G51" s="98" t="str">
        <f>VLOOKUP(E51,'LISTADO ATM'!$A$2:$B$895,2,0)</f>
        <v xml:space="preserve">ATM Oficina Tránsito Terreste </v>
      </c>
      <c r="H51" s="98" t="str">
        <f>VLOOKUP(E51,VIP!$A$2:$O16428,7,FALSE)</f>
        <v>Si</v>
      </c>
      <c r="I51" s="98" t="str">
        <f>VLOOKUP(E51,VIP!$A$2:$O8393,8,FALSE)</f>
        <v>Si</v>
      </c>
      <c r="J51" s="98" t="str">
        <f>VLOOKUP(E51,VIP!$A$2:$O8343,8,FALSE)</f>
        <v>Si</v>
      </c>
      <c r="K51" s="98" t="str">
        <f>VLOOKUP(E51,VIP!$A$2:$O11917,6,0)</f>
        <v>NO</v>
      </c>
      <c r="L51" s="104" t="s">
        <v>2228</v>
      </c>
      <c r="M51" s="103" t="s">
        <v>2473</v>
      </c>
      <c r="N51" s="102" t="s">
        <v>2481</v>
      </c>
      <c r="O51" s="118" t="s">
        <v>2483</v>
      </c>
      <c r="P51" s="118"/>
      <c r="Q51" s="103" t="s">
        <v>2228</v>
      </c>
    </row>
    <row r="52" spans="1:17" ht="18" x14ac:dyDescent="0.25">
      <c r="A52" s="118" t="str">
        <f>VLOOKUP(E52,'LISTADO ATM'!$A$2:$C$896,3,0)</f>
        <v>DISTRITO NACIONAL</v>
      </c>
      <c r="B52" s="109" t="s">
        <v>2590</v>
      </c>
      <c r="C52" s="101">
        <v>44232.356562499997</v>
      </c>
      <c r="D52" s="118" t="s">
        <v>2189</v>
      </c>
      <c r="E52" s="99">
        <v>160</v>
      </c>
      <c r="F52" s="84" t="str">
        <f>VLOOKUP(E52,VIP!$A$2:$O11506,2,0)</f>
        <v>DRBR160</v>
      </c>
      <c r="G52" s="98" t="str">
        <f>VLOOKUP(E52,'LISTADO ATM'!$A$2:$B$895,2,0)</f>
        <v xml:space="preserve">ATM Oficina Herrera </v>
      </c>
      <c r="H52" s="98" t="str">
        <f>VLOOKUP(E52,VIP!$A$2:$O16426,7,FALSE)</f>
        <v>Si</v>
      </c>
      <c r="I52" s="98" t="str">
        <f>VLOOKUP(E52,VIP!$A$2:$O8391,8,FALSE)</f>
        <v>Si</v>
      </c>
      <c r="J52" s="98" t="str">
        <f>VLOOKUP(E52,VIP!$A$2:$O8341,8,FALSE)</f>
        <v>Si</v>
      </c>
      <c r="K52" s="98" t="str">
        <f>VLOOKUP(E52,VIP!$A$2:$O11915,6,0)</f>
        <v>NO</v>
      </c>
      <c r="L52" s="104" t="s">
        <v>2228</v>
      </c>
      <c r="M52" s="103" t="s">
        <v>2473</v>
      </c>
      <c r="N52" s="102" t="s">
        <v>2481</v>
      </c>
      <c r="O52" s="118" t="s">
        <v>2483</v>
      </c>
      <c r="P52" s="118"/>
      <c r="Q52" s="103" t="s">
        <v>2228</v>
      </c>
    </row>
    <row r="53" spans="1:17" ht="18" x14ac:dyDescent="0.25">
      <c r="A53" s="118" t="str">
        <f>VLOOKUP(E53,'LISTADO ATM'!$A$2:$C$896,3,0)</f>
        <v>NORTE</v>
      </c>
      <c r="B53" s="109" t="s">
        <v>2600</v>
      </c>
      <c r="C53" s="101">
        <v>44232.420902777776</v>
      </c>
      <c r="D53" s="118" t="s">
        <v>2190</v>
      </c>
      <c r="E53" s="99">
        <v>4</v>
      </c>
      <c r="F53" s="84" t="str">
        <f>VLOOKUP(E53,VIP!$A$2:$O11511,2,0)</f>
        <v>DRBR004</v>
      </c>
      <c r="G53" s="98" t="str">
        <f>VLOOKUP(E53,'LISTADO ATM'!$A$2:$B$895,2,0)</f>
        <v>ATM Avenida Rivas</v>
      </c>
      <c r="H53" s="98" t="str">
        <f>VLOOKUP(E53,VIP!$A$2:$O16431,7,FALSE)</f>
        <v>Si</v>
      </c>
      <c r="I53" s="98" t="str">
        <f>VLOOKUP(E53,VIP!$A$2:$O8396,8,FALSE)</f>
        <v>Si</v>
      </c>
      <c r="J53" s="98" t="str">
        <f>VLOOKUP(E53,VIP!$A$2:$O8346,8,FALSE)</f>
        <v>Si</v>
      </c>
      <c r="K53" s="98" t="str">
        <f>VLOOKUP(E53,VIP!$A$2:$O11920,6,0)</f>
        <v>NO</v>
      </c>
      <c r="L53" s="104" t="s">
        <v>2228</v>
      </c>
      <c r="M53" s="103" t="s">
        <v>2473</v>
      </c>
      <c r="N53" s="102" t="s">
        <v>2481</v>
      </c>
      <c r="O53" s="118" t="s">
        <v>2490</v>
      </c>
      <c r="P53" s="118"/>
      <c r="Q53" s="103" t="s">
        <v>2228</v>
      </c>
    </row>
    <row r="54" spans="1:17" ht="18" x14ac:dyDescent="0.25">
      <c r="A54" s="118" t="str">
        <f>VLOOKUP(E54,'LISTADO ATM'!$A$2:$C$896,3,0)</f>
        <v>ESTE</v>
      </c>
      <c r="B54" s="109" t="s">
        <v>2599</v>
      </c>
      <c r="C54" s="101">
        <v>44232.423622685186</v>
      </c>
      <c r="D54" s="118" t="s">
        <v>2189</v>
      </c>
      <c r="E54" s="99">
        <v>268</v>
      </c>
      <c r="F54" s="84" t="str">
        <f>VLOOKUP(E54,VIP!$A$2:$O11510,2,0)</f>
        <v>DRBR268</v>
      </c>
      <c r="G54" s="98" t="str">
        <f>VLOOKUP(E54,'LISTADO ATM'!$A$2:$B$895,2,0)</f>
        <v xml:space="preserve">ATM Autobanco La Altagracia (Higuey) </v>
      </c>
      <c r="H54" s="98" t="str">
        <f>VLOOKUP(E54,VIP!$A$2:$O16430,7,FALSE)</f>
        <v>Si</v>
      </c>
      <c r="I54" s="98" t="str">
        <f>VLOOKUP(E54,VIP!$A$2:$O8395,8,FALSE)</f>
        <v>Si</v>
      </c>
      <c r="J54" s="98" t="str">
        <f>VLOOKUP(E54,VIP!$A$2:$O8345,8,FALSE)</f>
        <v>Si</v>
      </c>
      <c r="K54" s="98" t="str">
        <f>VLOOKUP(E54,VIP!$A$2:$O11919,6,0)</f>
        <v>NO</v>
      </c>
      <c r="L54" s="104" t="s">
        <v>2228</v>
      </c>
      <c r="M54" s="103" t="s">
        <v>2473</v>
      </c>
      <c r="N54" s="102" t="s">
        <v>2481</v>
      </c>
      <c r="O54" s="118" t="s">
        <v>2483</v>
      </c>
      <c r="P54" s="118"/>
      <c r="Q54" s="103" t="s">
        <v>2228</v>
      </c>
    </row>
    <row r="55" spans="1:17" ht="18" x14ac:dyDescent="0.25">
      <c r="A55" s="118" t="str">
        <f>VLOOKUP(E55,'LISTADO ATM'!$A$2:$C$896,3,0)</f>
        <v>NORTE</v>
      </c>
      <c r="B55" s="109" t="s">
        <v>2614</v>
      </c>
      <c r="C55" s="101">
        <v>44232.427476851852</v>
      </c>
      <c r="D55" s="118" t="s">
        <v>2494</v>
      </c>
      <c r="E55" s="99">
        <v>716</v>
      </c>
      <c r="F55" s="84" t="str">
        <f>VLOOKUP(E55,VIP!$A$2:$O11517,2,0)</f>
        <v>DRBR340</v>
      </c>
      <c r="G55" s="98" t="str">
        <f>VLOOKUP(E55,'LISTADO ATM'!$A$2:$B$895,2,0)</f>
        <v xml:space="preserve">ATM Oficina Zona Franca (Santiago) </v>
      </c>
      <c r="H55" s="98" t="str">
        <f>VLOOKUP(E55,VIP!$A$2:$O16437,7,FALSE)</f>
        <v>Si</v>
      </c>
      <c r="I55" s="98" t="str">
        <f>VLOOKUP(E55,VIP!$A$2:$O8402,8,FALSE)</f>
        <v>Si</v>
      </c>
      <c r="J55" s="98" t="str">
        <f>VLOOKUP(E55,VIP!$A$2:$O8352,8,FALSE)</f>
        <v>Si</v>
      </c>
      <c r="K55" s="98" t="str">
        <f>VLOOKUP(E55,VIP!$A$2:$O11926,6,0)</f>
        <v>SI</v>
      </c>
      <c r="L55" s="104" t="s">
        <v>2617</v>
      </c>
      <c r="M55" s="164" t="s">
        <v>2595</v>
      </c>
      <c r="N55" s="102" t="s">
        <v>2615</v>
      </c>
      <c r="O55" s="118" t="s">
        <v>2616</v>
      </c>
      <c r="P55" s="118" t="s">
        <v>2618</v>
      </c>
      <c r="Q55" s="103" t="s">
        <v>2617</v>
      </c>
    </row>
    <row r="56" spans="1:17" ht="18" x14ac:dyDescent="0.25">
      <c r="A56" s="118" t="str">
        <f>VLOOKUP(E56,'LISTADO ATM'!$A$2:$C$896,3,0)</f>
        <v>NORTE</v>
      </c>
      <c r="B56" s="109" t="s">
        <v>2613</v>
      </c>
      <c r="C56" s="101">
        <v>44232.428877314815</v>
      </c>
      <c r="D56" s="118" t="s">
        <v>2494</v>
      </c>
      <c r="E56" s="99">
        <v>97</v>
      </c>
      <c r="F56" s="84" t="str">
        <f>VLOOKUP(E56,VIP!$A$2:$O11516,2,0)</f>
        <v>DRBR097</v>
      </c>
      <c r="G56" s="98" t="str">
        <f>VLOOKUP(E56,'LISTADO ATM'!$A$2:$B$895,2,0)</f>
        <v xml:space="preserve">ATM Oficina Villa Riva </v>
      </c>
      <c r="H56" s="98" t="str">
        <f>VLOOKUP(E56,VIP!$A$2:$O16436,7,FALSE)</f>
        <v>Si</v>
      </c>
      <c r="I56" s="98" t="str">
        <f>VLOOKUP(E56,VIP!$A$2:$O8401,8,FALSE)</f>
        <v>Si</v>
      </c>
      <c r="J56" s="98" t="str">
        <f>VLOOKUP(E56,VIP!$A$2:$O8351,8,FALSE)</f>
        <v>Si</v>
      </c>
      <c r="K56" s="98" t="str">
        <f>VLOOKUP(E56,VIP!$A$2:$O11925,6,0)</f>
        <v>NO</v>
      </c>
      <c r="L56" s="104" t="s">
        <v>2617</v>
      </c>
      <c r="M56" s="164" t="s">
        <v>2595</v>
      </c>
      <c r="N56" s="102" t="s">
        <v>2615</v>
      </c>
      <c r="O56" s="118" t="s">
        <v>2616</v>
      </c>
      <c r="P56" s="118" t="s">
        <v>2618</v>
      </c>
      <c r="Q56" s="103" t="s">
        <v>2617</v>
      </c>
    </row>
    <row r="57" spans="1:17" ht="18" x14ac:dyDescent="0.25">
      <c r="A57" s="118" t="str">
        <f>VLOOKUP(E57,'LISTADO ATM'!$A$2:$C$896,3,0)</f>
        <v>NORTE</v>
      </c>
      <c r="B57" s="109" t="s">
        <v>2612</v>
      </c>
      <c r="C57" s="101">
        <v>44232.430289351854</v>
      </c>
      <c r="D57" s="118" t="s">
        <v>2494</v>
      </c>
      <c r="E57" s="99">
        <v>746</v>
      </c>
      <c r="F57" s="84" t="str">
        <f>VLOOKUP(E57,VIP!$A$2:$O11515,2,0)</f>
        <v>DRBR156</v>
      </c>
      <c r="G57" s="98" t="str">
        <f>VLOOKUP(E57,'LISTADO ATM'!$A$2:$B$895,2,0)</f>
        <v xml:space="preserve">ATM Oficina Las Terrenas </v>
      </c>
      <c r="H57" s="98" t="str">
        <f>VLOOKUP(E57,VIP!$A$2:$O16435,7,FALSE)</f>
        <v>Si</v>
      </c>
      <c r="I57" s="98" t="str">
        <f>VLOOKUP(E57,VIP!$A$2:$O8400,8,FALSE)</f>
        <v>Si</v>
      </c>
      <c r="J57" s="98" t="str">
        <f>VLOOKUP(E57,VIP!$A$2:$O8350,8,FALSE)</f>
        <v>Si</v>
      </c>
      <c r="K57" s="98" t="str">
        <f>VLOOKUP(E57,VIP!$A$2:$O11924,6,0)</f>
        <v>SI</v>
      </c>
      <c r="L57" s="104" t="s">
        <v>2617</v>
      </c>
      <c r="M57" s="164" t="s">
        <v>2595</v>
      </c>
      <c r="N57" s="102" t="s">
        <v>2615</v>
      </c>
      <c r="O57" s="118" t="s">
        <v>2616</v>
      </c>
      <c r="P57" s="118" t="s">
        <v>2618</v>
      </c>
      <c r="Q57" s="103" t="s">
        <v>2617</v>
      </c>
    </row>
    <row r="58" spans="1:17" ht="18" x14ac:dyDescent="0.25">
      <c r="A58" s="118" t="str">
        <f>VLOOKUP(E58,'LISTADO ATM'!$A$2:$C$896,3,0)</f>
        <v>NORTE</v>
      </c>
      <c r="B58" s="109" t="s">
        <v>2611</v>
      </c>
      <c r="C58" s="101">
        <v>44232.431666666664</v>
      </c>
      <c r="D58" s="118" t="s">
        <v>2494</v>
      </c>
      <c r="E58" s="99">
        <v>256</v>
      </c>
      <c r="F58" s="84" t="str">
        <f>VLOOKUP(E58,VIP!$A$2:$O11514,2,0)</f>
        <v>DRBR256</v>
      </c>
      <c r="G58" s="98" t="str">
        <f>VLOOKUP(E58,'LISTADO ATM'!$A$2:$B$895,2,0)</f>
        <v xml:space="preserve">ATM Oficina Licey Al Medio </v>
      </c>
      <c r="H58" s="98" t="str">
        <f>VLOOKUP(E58,VIP!$A$2:$O16434,7,FALSE)</f>
        <v>Si</v>
      </c>
      <c r="I58" s="98" t="str">
        <f>VLOOKUP(E58,VIP!$A$2:$O8399,8,FALSE)</f>
        <v>Si</v>
      </c>
      <c r="J58" s="98" t="str">
        <f>VLOOKUP(E58,VIP!$A$2:$O8349,8,FALSE)</f>
        <v>Si</v>
      </c>
      <c r="K58" s="98" t="str">
        <f>VLOOKUP(E58,VIP!$A$2:$O11923,6,0)</f>
        <v>NO</v>
      </c>
      <c r="L58" s="104" t="s">
        <v>2617</v>
      </c>
      <c r="M58" s="164" t="s">
        <v>2595</v>
      </c>
      <c r="N58" s="102" t="s">
        <v>2615</v>
      </c>
      <c r="O58" s="118" t="s">
        <v>2616</v>
      </c>
      <c r="P58" s="118" t="s">
        <v>2618</v>
      </c>
      <c r="Q58" s="103" t="s">
        <v>2617</v>
      </c>
    </row>
    <row r="59" spans="1:17" ht="18" x14ac:dyDescent="0.25">
      <c r="A59" s="118" t="str">
        <f>VLOOKUP(E59,'LISTADO ATM'!$A$2:$C$896,3,0)</f>
        <v>ESTE</v>
      </c>
      <c r="B59" s="109" t="s">
        <v>2593</v>
      </c>
      <c r="C59" s="101">
        <v>44232.332129629627</v>
      </c>
      <c r="D59" s="118" t="s">
        <v>2189</v>
      </c>
      <c r="E59" s="99">
        <v>608</v>
      </c>
      <c r="F59" s="84" t="str">
        <f>VLOOKUP(E59,VIP!$A$2:$O11509,2,0)</f>
        <v>DRBR305</v>
      </c>
      <c r="G59" s="98" t="str">
        <f>VLOOKUP(E59,'LISTADO ATM'!$A$2:$B$895,2,0)</f>
        <v xml:space="preserve">ATM Oficina Jumbo (San Pedro) </v>
      </c>
      <c r="H59" s="98" t="str">
        <f>VLOOKUP(E59,VIP!$A$2:$O16429,7,FALSE)</f>
        <v>Si</v>
      </c>
      <c r="I59" s="98" t="str">
        <f>VLOOKUP(E59,VIP!$A$2:$O8394,8,FALSE)</f>
        <v>Si</v>
      </c>
      <c r="J59" s="98" t="str">
        <f>VLOOKUP(E59,VIP!$A$2:$O8344,8,FALSE)</f>
        <v>Si</v>
      </c>
      <c r="K59" s="98" t="str">
        <f>VLOOKUP(E59,VIP!$A$2:$O11918,6,0)</f>
        <v>SI</v>
      </c>
      <c r="L59" s="104" t="s">
        <v>2594</v>
      </c>
      <c r="M59" s="103" t="s">
        <v>2473</v>
      </c>
      <c r="N59" s="102" t="s">
        <v>2481</v>
      </c>
      <c r="O59" s="118" t="s">
        <v>2483</v>
      </c>
      <c r="P59" s="118"/>
      <c r="Q59" s="103" t="s">
        <v>2594</v>
      </c>
    </row>
    <row r="60" spans="1:17" ht="18" x14ac:dyDescent="0.25">
      <c r="A60" s="118" t="str">
        <f>VLOOKUP(E60,'LISTADO ATM'!$A$2:$C$896,3,0)</f>
        <v>DISTRITO NACIONAL</v>
      </c>
      <c r="B60" s="109" t="s">
        <v>2535</v>
      </c>
      <c r="C60" s="101">
        <v>44231.495428240742</v>
      </c>
      <c r="D60" s="118" t="s">
        <v>2189</v>
      </c>
      <c r="E60" s="99">
        <v>568</v>
      </c>
      <c r="F60" s="84" t="str">
        <f>VLOOKUP(E60,VIP!$A$2:$O11514,2,0)</f>
        <v>DRBR01F</v>
      </c>
      <c r="G60" s="98" t="str">
        <f>VLOOKUP(E60,'LISTADO ATM'!$A$2:$B$895,2,0)</f>
        <v xml:space="preserve">ATM Ministerio de Educación </v>
      </c>
      <c r="H60" s="98" t="str">
        <f>VLOOKUP(E60,VIP!$A$2:$O16434,7,FALSE)</f>
        <v>Si</v>
      </c>
      <c r="I60" s="98" t="str">
        <f>VLOOKUP(E60,VIP!$A$2:$O8399,8,FALSE)</f>
        <v>Si</v>
      </c>
      <c r="J60" s="98" t="str">
        <f>VLOOKUP(E60,VIP!$A$2:$O8349,8,FALSE)</f>
        <v>Si</v>
      </c>
      <c r="K60" s="98" t="str">
        <f>VLOOKUP(E60,VIP!$A$2:$O11923,6,0)</f>
        <v>NO</v>
      </c>
      <c r="L60" s="104" t="s">
        <v>2254</v>
      </c>
      <c r="M60" s="103" t="s">
        <v>2473</v>
      </c>
      <c r="N60" s="102" t="s">
        <v>2481</v>
      </c>
      <c r="O60" s="118" t="s">
        <v>2483</v>
      </c>
      <c r="P60" s="118"/>
      <c r="Q60" s="103" t="s">
        <v>2254</v>
      </c>
    </row>
    <row r="61" spans="1:17" ht="18" x14ac:dyDescent="0.25">
      <c r="A61" s="118" t="str">
        <f>VLOOKUP(E61,'LISTADO ATM'!$A$2:$C$896,3,0)</f>
        <v>DISTRITO NACIONAL</v>
      </c>
      <c r="B61" s="109" t="s">
        <v>2514</v>
      </c>
      <c r="C61" s="101">
        <v>44230.914201388892</v>
      </c>
      <c r="D61" s="118" t="s">
        <v>2477</v>
      </c>
      <c r="E61" s="99">
        <v>410</v>
      </c>
      <c r="F61" s="84" t="str">
        <f>VLOOKUP(E61,VIP!$A$2:$O11647,2,0)</f>
        <v>DRBR410</v>
      </c>
      <c r="G61" s="98" t="str">
        <f>VLOOKUP(E61,'LISTADO ATM'!$A$2:$B$895,2,0)</f>
        <v xml:space="preserve">ATM Oficina Las Palmas de Herrera II </v>
      </c>
      <c r="H61" s="98" t="str">
        <f>VLOOKUP(E61,VIP!$A$2:$O16567,7,FALSE)</f>
        <v>Si</v>
      </c>
      <c r="I61" s="98" t="str">
        <f>VLOOKUP(E61,VIP!$A$2:$O8532,8,FALSE)</f>
        <v>Si</v>
      </c>
      <c r="J61" s="98" t="str">
        <f>VLOOKUP(E61,VIP!$A$2:$O8482,8,FALSE)</f>
        <v>Si</v>
      </c>
      <c r="K61" s="98" t="str">
        <f>VLOOKUP(E61,VIP!$A$2:$O12056,6,0)</f>
        <v>NO</v>
      </c>
      <c r="L61" s="104" t="s">
        <v>2509</v>
      </c>
      <c r="M61" s="103" t="s">
        <v>2473</v>
      </c>
      <c r="N61" s="102" t="s">
        <v>2481</v>
      </c>
      <c r="O61" s="118" t="s">
        <v>2482</v>
      </c>
      <c r="P61" s="118"/>
      <c r="Q61" s="103" t="s">
        <v>2509</v>
      </c>
    </row>
    <row r="62" spans="1:17" ht="18" x14ac:dyDescent="0.25">
      <c r="A62" s="118" t="str">
        <f>VLOOKUP(E62,'LISTADO ATM'!$A$2:$C$896,3,0)</f>
        <v>DISTRITO NACIONAL</v>
      </c>
      <c r="B62" s="109" t="s">
        <v>2522</v>
      </c>
      <c r="C62" s="101">
        <v>44231.355439814812</v>
      </c>
      <c r="D62" s="118" t="s">
        <v>2477</v>
      </c>
      <c r="E62" s="99">
        <v>347</v>
      </c>
      <c r="F62" s="84" t="str">
        <f>VLOOKUP(E62,VIP!$A$2:$O11516,2,0)</f>
        <v>DRBR347</v>
      </c>
      <c r="G62" s="98" t="str">
        <f>VLOOKUP(E62,'LISTADO ATM'!$A$2:$B$895,2,0)</f>
        <v>ATM Patio de Colombia</v>
      </c>
      <c r="H62" s="98" t="str">
        <f>VLOOKUP(E62,VIP!$A$2:$O16436,7,FALSE)</f>
        <v>N/A</v>
      </c>
      <c r="I62" s="98" t="str">
        <f>VLOOKUP(E62,VIP!$A$2:$O8401,8,FALSE)</f>
        <v>N/A</v>
      </c>
      <c r="J62" s="98" t="str">
        <f>VLOOKUP(E62,VIP!$A$2:$O8351,8,FALSE)</f>
        <v>N/A</v>
      </c>
      <c r="K62" s="98" t="str">
        <f>VLOOKUP(E62,VIP!$A$2:$O11925,6,0)</f>
        <v>N/A</v>
      </c>
      <c r="L62" s="104" t="s">
        <v>2509</v>
      </c>
      <c r="M62" s="103" t="s">
        <v>2473</v>
      </c>
      <c r="N62" s="102" t="s">
        <v>2481</v>
      </c>
      <c r="O62" s="118" t="s">
        <v>2482</v>
      </c>
      <c r="P62" s="118"/>
      <c r="Q62" s="103" t="s">
        <v>2509</v>
      </c>
    </row>
    <row r="63" spans="1:17" ht="18" x14ac:dyDescent="0.25">
      <c r="A63" s="118" t="str">
        <f>VLOOKUP(E63,'LISTADO ATM'!$A$2:$C$896,3,0)</f>
        <v>NORTE</v>
      </c>
      <c r="B63" s="109" t="s">
        <v>2556</v>
      </c>
      <c r="C63" s="101">
        <v>44231.761134259257</v>
      </c>
      <c r="D63" s="118" t="s">
        <v>2498</v>
      </c>
      <c r="E63" s="99">
        <v>965</v>
      </c>
      <c r="F63" s="84" t="str">
        <f>VLOOKUP(E63,VIP!$A$2:$O11522,2,0)</f>
        <v>DRBR965</v>
      </c>
      <c r="G63" s="98" t="str">
        <f>VLOOKUP(E63,'LISTADO ATM'!$A$2:$B$895,2,0)</f>
        <v xml:space="preserve">ATM S/M La Fuente FUN (Santiago) </v>
      </c>
      <c r="H63" s="98" t="str">
        <f>VLOOKUP(E63,VIP!$A$2:$O16442,7,FALSE)</f>
        <v>Si</v>
      </c>
      <c r="I63" s="98" t="str">
        <f>VLOOKUP(E63,VIP!$A$2:$O8407,8,FALSE)</f>
        <v>Si</v>
      </c>
      <c r="J63" s="98" t="str">
        <f>VLOOKUP(E63,VIP!$A$2:$O8357,8,FALSE)</f>
        <v>Si</v>
      </c>
      <c r="K63" s="98" t="str">
        <f>VLOOKUP(E63,VIP!$A$2:$O11931,6,0)</f>
        <v>NO</v>
      </c>
      <c r="L63" s="104" t="s">
        <v>2509</v>
      </c>
      <c r="M63" s="103" t="s">
        <v>2473</v>
      </c>
      <c r="N63" s="102" t="s">
        <v>2481</v>
      </c>
      <c r="O63" s="118" t="s">
        <v>2499</v>
      </c>
      <c r="P63" s="118"/>
      <c r="Q63" s="103" t="s">
        <v>2509</v>
      </c>
    </row>
    <row r="64" spans="1:17" ht="18" x14ac:dyDescent="0.25">
      <c r="A64" s="118" t="str">
        <f>VLOOKUP(E64,'LISTADO ATM'!$A$2:$C$896,3,0)</f>
        <v>NORTE</v>
      </c>
      <c r="B64" s="109" t="s">
        <v>2554</v>
      </c>
      <c r="C64" s="101">
        <v>44231.782569444447</v>
      </c>
      <c r="D64" s="118" t="s">
        <v>2498</v>
      </c>
      <c r="E64" s="99">
        <v>291</v>
      </c>
      <c r="F64" s="84" t="str">
        <f>VLOOKUP(E64,VIP!$A$2:$O11520,2,0)</f>
        <v>DRBR291</v>
      </c>
      <c r="G64" s="98" t="str">
        <f>VLOOKUP(E64,'LISTADO ATM'!$A$2:$B$895,2,0)</f>
        <v xml:space="preserve">ATM S/M Jumbo Las Colinas </v>
      </c>
      <c r="H64" s="98" t="str">
        <f>VLOOKUP(E64,VIP!$A$2:$O16440,7,FALSE)</f>
        <v>Si</v>
      </c>
      <c r="I64" s="98" t="str">
        <f>VLOOKUP(E64,VIP!$A$2:$O8405,8,FALSE)</f>
        <v>Si</v>
      </c>
      <c r="J64" s="98" t="str">
        <f>VLOOKUP(E64,VIP!$A$2:$O8355,8,FALSE)</f>
        <v>Si</v>
      </c>
      <c r="K64" s="98" t="str">
        <f>VLOOKUP(E64,VIP!$A$2:$O11929,6,0)</f>
        <v>NO</v>
      </c>
      <c r="L64" s="104" t="s">
        <v>2509</v>
      </c>
      <c r="M64" s="103" t="s">
        <v>2473</v>
      </c>
      <c r="N64" s="102" t="s">
        <v>2481</v>
      </c>
      <c r="O64" s="118" t="s">
        <v>2499</v>
      </c>
      <c r="P64" s="118"/>
      <c r="Q64" s="103" t="s">
        <v>2509</v>
      </c>
    </row>
    <row r="65" spans="1:17" ht="18" x14ac:dyDescent="0.25">
      <c r="A65" s="118" t="str">
        <f>VLOOKUP(E65,'LISTADO ATM'!$A$2:$C$896,3,0)</f>
        <v>DISTRITO NACIONAL</v>
      </c>
      <c r="B65" s="109" t="s">
        <v>2519</v>
      </c>
      <c r="C65" s="101">
        <v>44231.467222222222</v>
      </c>
      <c r="D65" s="118" t="s">
        <v>2477</v>
      </c>
      <c r="E65" s="99">
        <v>686</v>
      </c>
      <c r="F65" s="84" t="str">
        <f>VLOOKUP(E65,VIP!$A$2:$O11501,2,0)</f>
        <v>DRBR686</v>
      </c>
      <c r="G65" s="98" t="str">
        <f>VLOOKUP(E65,'LISTADO ATM'!$A$2:$B$895,2,0)</f>
        <v>ATM Autoservicio Oficina Máximo Gómez</v>
      </c>
      <c r="H65" s="98" t="str">
        <f>VLOOKUP(E65,VIP!$A$2:$O16421,7,FALSE)</f>
        <v>Si</v>
      </c>
      <c r="I65" s="98" t="str">
        <f>VLOOKUP(E65,VIP!$A$2:$O8386,8,FALSE)</f>
        <v>Si</v>
      </c>
      <c r="J65" s="98" t="str">
        <f>VLOOKUP(E65,VIP!$A$2:$O8336,8,FALSE)</f>
        <v>Si</v>
      </c>
      <c r="K65" s="98" t="str">
        <f>VLOOKUP(E65,VIP!$A$2:$O11910,6,0)</f>
        <v>NO</v>
      </c>
      <c r="L65" s="104" t="s">
        <v>2501</v>
      </c>
      <c r="M65" s="103" t="s">
        <v>2473</v>
      </c>
      <c r="N65" s="102" t="s">
        <v>2481</v>
      </c>
      <c r="O65" s="118" t="s">
        <v>2482</v>
      </c>
      <c r="P65" s="118"/>
      <c r="Q65" s="103" t="s">
        <v>2501</v>
      </c>
    </row>
    <row r="66" spans="1:17" ht="18" x14ac:dyDescent="0.25">
      <c r="A66" s="118" t="str">
        <f>VLOOKUP(E66,'LISTADO ATM'!$A$2:$C$896,3,0)</f>
        <v>DISTRITO NACIONAL</v>
      </c>
      <c r="B66" s="109" t="s">
        <v>2508</v>
      </c>
      <c r="C66" s="101">
        <v>44230.512916666667</v>
      </c>
      <c r="D66" s="118" t="s">
        <v>2477</v>
      </c>
      <c r="E66" s="99">
        <v>149</v>
      </c>
      <c r="F66" s="84" t="str">
        <f>VLOOKUP(E66,VIP!$A$2:$O11653,2,0)</f>
        <v>DRBR149</v>
      </c>
      <c r="G66" s="98" t="str">
        <f>VLOOKUP(E66,'LISTADO ATM'!$A$2:$B$895,2,0)</f>
        <v>ATM Estación Metro Concepción</v>
      </c>
      <c r="H66" s="98" t="str">
        <f>VLOOKUP(E66,VIP!$A$2:$O16573,7,FALSE)</f>
        <v>N/A</v>
      </c>
      <c r="I66" s="98" t="str">
        <f>VLOOKUP(E66,VIP!$A$2:$O8538,8,FALSE)</f>
        <v>N/A</v>
      </c>
      <c r="J66" s="98" t="str">
        <f>VLOOKUP(E66,VIP!$A$2:$O8488,8,FALSE)</f>
        <v>N/A</v>
      </c>
      <c r="K66" s="98" t="str">
        <f>VLOOKUP(E66,VIP!$A$2:$O12062,6,0)</f>
        <v>N/A</v>
      </c>
      <c r="L66" s="104" t="s">
        <v>2466</v>
      </c>
      <c r="M66" s="103" t="s">
        <v>2473</v>
      </c>
      <c r="N66" s="102" t="s">
        <v>2481</v>
      </c>
      <c r="O66" s="118" t="s">
        <v>2482</v>
      </c>
      <c r="P66" s="118"/>
      <c r="Q66" s="103" t="s">
        <v>2466</v>
      </c>
    </row>
    <row r="67" spans="1:17" ht="18" x14ac:dyDescent="0.25">
      <c r="A67" s="118" t="str">
        <f>VLOOKUP(E67,'LISTADO ATM'!$A$2:$C$896,3,0)</f>
        <v>DISTRITO NACIONAL</v>
      </c>
      <c r="B67" s="109" t="s">
        <v>2517</v>
      </c>
      <c r="C67" s="101">
        <v>44230.960069444445</v>
      </c>
      <c r="D67" s="118" t="s">
        <v>2477</v>
      </c>
      <c r="E67" s="99">
        <v>580</v>
      </c>
      <c r="F67" s="84" t="str">
        <f>VLOOKUP(E67,VIP!$A$2:$O11499,2,0)</f>
        <v>DRBR523</v>
      </c>
      <c r="G67" s="98" t="str">
        <f>VLOOKUP(E67,'LISTADO ATM'!$A$2:$B$895,2,0)</f>
        <v xml:space="preserve">ATM Edificio Propagas </v>
      </c>
      <c r="H67" s="98" t="str">
        <f>VLOOKUP(E67,VIP!$A$2:$O16419,7,FALSE)</f>
        <v>Si</v>
      </c>
      <c r="I67" s="98" t="str">
        <f>VLOOKUP(E67,VIP!$A$2:$O8384,8,FALSE)</f>
        <v>Si</v>
      </c>
      <c r="J67" s="98" t="str">
        <f>VLOOKUP(E67,VIP!$A$2:$O8334,8,FALSE)</f>
        <v>Si</v>
      </c>
      <c r="K67" s="98" t="str">
        <f>VLOOKUP(E67,VIP!$A$2:$O11908,6,0)</f>
        <v>NO</v>
      </c>
      <c r="L67" s="104" t="s">
        <v>2466</v>
      </c>
      <c r="M67" s="103" t="s">
        <v>2473</v>
      </c>
      <c r="N67" s="102" t="s">
        <v>2481</v>
      </c>
      <c r="O67" s="118" t="s">
        <v>2482</v>
      </c>
      <c r="P67" s="118"/>
      <c r="Q67" s="103" t="s">
        <v>2466</v>
      </c>
    </row>
    <row r="68" spans="1:17" ht="18" x14ac:dyDescent="0.25">
      <c r="A68" s="118" t="str">
        <f>VLOOKUP(E68,'LISTADO ATM'!$A$2:$C$896,3,0)</f>
        <v>NORTE</v>
      </c>
      <c r="B68" s="109" t="s">
        <v>2525</v>
      </c>
      <c r="C68" s="101">
        <v>44231.634942129633</v>
      </c>
      <c r="D68" s="118" t="s">
        <v>2498</v>
      </c>
      <c r="E68" s="99">
        <v>910</v>
      </c>
      <c r="F68" s="84" t="str">
        <f>VLOOKUP(E68,VIP!$A$2:$O11502,2,0)</f>
        <v>DRBR12A</v>
      </c>
      <c r="G68" s="98" t="str">
        <f>VLOOKUP(E68,'LISTADO ATM'!$A$2:$B$895,2,0)</f>
        <v xml:space="preserve">ATM Oficina El Sol II (Santiago) </v>
      </c>
      <c r="H68" s="98" t="str">
        <f>VLOOKUP(E68,VIP!$A$2:$O16422,7,FALSE)</f>
        <v>Si</v>
      </c>
      <c r="I68" s="98" t="str">
        <f>VLOOKUP(E68,VIP!$A$2:$O8387,8,FALSE)</f>
        <v>Si</v>
      </c>
      <c r="J68" s="98" t="str">
        <f>VLOOKUP(E68,VIP!$A$2:$O8337,8,FALSE)</f>
        <v>Si</v>
      </c>
      <c r="K68" s="98" t="str">
        <f>VLOOKUP(E68,VIP!$A$2:$O11911,6,0)</f>
        <v>SI</v>
      </c>
      <c r="L68" s="104" t="s">
        <v>2466</v>
      </c>
      <c r="M68" s="103" t="s">
        <v>2473</v>
      </c>
      <c r="N68" s="102" t="s">
        <v>2481</v>
      </c>
      <c r="O68" s="118" t="s">
        <v>2499</v>
      </c>
      <c r="P68" s="118"/>
      <c r="Q68" s="103" t="s">
        <v>2466</v>
      </c>
    </row>
    <row r="69" spans="1:17" ht="18" x14ac:dyDescent="0.25">
      <c r="A69" s="118" t="str">
        <f>VLOOKUP(E69,'LISTADO ATM'!$A$2:$C$896,3,0)</f>
        <v>DISTRITO NACIONAL</v>
      </c>
      <c r="B69" s="109" t="s">
        <v>2566</v>
      </c>
      <c r="C69" s="101">
        <v>44231.699699074074</v>
      </c>
      <c r="D69" s="118" t="s">
        <v>2494</v>
      </c>
      <c r="E69" s="99">
        <v>567</v>
      </c>
      <c r="F69" s="84" t="str">
        <f>VLOOKUP(E69,VIP!$A$2:$O11532,2,0)</f>
        <v>DRBR015</v>
      </c>
      <c r="G69" s="98" t="str">
        <f>VLOOKUP(E69,'LISTADO ATM'!$A$2:$B$895,2,0)</f>
        <v xml:space="preserve">ATM Oficina Máximo Gómez </v>
      </c>
      <c r="H69" s="98" t="str">
        <f>VLOOKUP(E69,VIP!$A$2:$O16452,7,FALSE)</f>
        <v>Si</v>
      </c>
      <c r="I69" s="98" t="str">
        <f>VLOOKUP(E69,VIP!$A$2:$O8417,8,FALSE)</f>
        <v>Si</v>
      </c>
      <c r="J69" s="98" t="str">
        <f>VLOOKUP(E69,VIP!$A$2:$O8367,8,FALSE)</f>
        <v>Si</v>
      </c>
      <c r="K69" s="98" t="str">
        <f>VLOOKUP(E69,VIP!$A$2:$O11941,6,0)</f>
        <v>NO</v>
      </c>
      <c r="L69" s="104" t="s">
        <v>2466</v>
      </c>
      <c r="M69" s="103" t="s">
        <v>2473</v>
      </c>
      <c r="N69" s="102" t="s">
        <v>2481</v>
      </c>
      <c r="O69" s="118" t="s">
        <v>2495</v>
      </c>
      <c r="P69" s="118"/>
      <c r="Q69" s="103" t="s">
        <v>2466</v>
      </c>
    </row>
    <row r="70" spans="1:17" ht="18" x14ac:dyDescent="0.25">
      <c r="A70" s="118" t="str">
        <f>VLOOKUP(E70,'LISTADO ATM'!$A$2:$C$896,3,0)</f>
        <v>DISTRITO NACIONAL</v>
      </c>
      <c r="B70" s="109" t="s">
        <v>2565</v>
      </c>
      <c r="C70" s="101">
        <v>44231.701736111114</v>
      </c>
      <c r="D70" s="118" t="s">
        <v>2477</v>
      </c>
      <c r="E70" s="99">
        <v>577</v>
      </c>
      <c r="F70" s="84" t="str">
        <f>VLOOKUP(E70,VIP!$A$2:$O11531,2,0)</f>
        <v>DRBR173</v>
      </c>
      <c r="G70" s="98" t="str">
        <f>VLOOKUP(E70,'LISTADO ATM'!$A$2:$B$895,2,0)</f>
        <v xml:space="preserve">ATM Olé Ave. Duarte </v>
      </c>
      <c r="H70" s="98" t="str">
        <f>VLOOKUP(E70,VIP!$A$2:$O16451,7,FALSE)</f>
        <v>Si</v>
      </c>
      <c r="I70" s="98" t="str">
        <f>VLOOKUP(E70,VIP!$A$2:$O8416,8,FALSE)</f>
        <v>Si</v>
      </c>
      <c r="J70" s="98" t="str">
        <f>VLOOKUP(E70,VIP!$A$2:$O8366,8,FALSE)</f>
        <v>Si</v>
      </c>
      <c r="K70" s="98" t="str">
        <f>VLOOKUP(E70,VIP!$A$2:$O11940,6,0)</f>
        <v>SI</v>
      </c>
      <c r="L70" s="104" t="s">
        <v>2466</v>
      </c>
      <c r="M70" s="103" t="s">
        <v>2473</v>
      </c>
      <c r="N70" s="102" t="s">
        <v>2481</v>
      </c>
      <c r="O70" s="118" t="s">
        <v>2482</v>
      </c>
      <c r="P70" s="118"/>
      <c r="Q70" s="103" t="s">
        <v>2466</v>
      </c>
    </row>
    <row r="71" spans="1:17" ht="18" x14ac:dyDescent="0.25">
      <c r="A71" s="118" t="str">
        <f>VLOOKUP(E71,'LISTADO ATM'!$A$2:$C$896,3,0)</f>
        <v>DISTRITO NACIONAL</v>
      </c>
      <c r="B71" s="109" t="s">
        <v>2564</v>
      </c>
      <c r="C71" s="101">
        <v>44231.708321759259</v>
      </c>
      <c r="D71" s="118" t="s">
        <v>2477</v>
      </c>
      <c r="E71" s="99">
        <v>810</v>
      </c>
      <c r="F71" s="84" t="str">
        <f>VLOOKUP(E71,VIP!$A$2:$O11530,2,0)</f>
        <v>DRBR810</v>
      </c>
      <c r="G71" s="98" t="str">
        <f>VLOOKUP(E71,'LISTADO ATM'!$A$2:$B$895,2,0)</f>
        <v xml:space="preserve">ATM UNP Multicentro La Sirena José Contreras </v>
      </c>
      <c r="H71" s="98" t="str">
        <f>VLOOKUP(E71,VIP!$A$2:$O16450,7,FALSE)</f>
        <v>Si</v>
      </c>
      <c r="I71" s="98" t="str">
        <f>VLOOKUP(E71,VIP!$A$2:$O8415,8,FALSE)</f>
        <v>Si</v>
      </c>
      <c r="J71" s="98" t="str">
        <f>VLOOKUP(E71,VIP!$A$2:$O8365,8,FALSE)</f>
        <v>Si</v>
      </c>
      <c r="K71" s="98" t="str">
        <f>VLOOKUP(E71,VIP!$A$2:$O11939,6,0)</f>
        <v>NO</v>
      </c>
      <c r="L71" s="104" t="s">
        <v>2466</v>
      </c>
      <c r="M71" s="103" t="s">
        <v>2473</v>
      </c>
      <c r="N71" s="102" t="s">
        <v>2481</v>
      </c>
      <c r="O71" s="118" t="s">
        <v>2482</v>
      </c>
      <c r="P71" s="118"/>
      <c r="Q71" s="103" t="s">
        <v>2466</v>
      </c>
    </row>
    <row r="72" spans="1:17" ht="18" x14ac:dyDescent="0.25">
      <c r="A72" s="118" t="str">
        <f>VLOOKUP(E72,'LISTADO ATM'!$A$2:$C$896,3,0)</f>
        <v>DISTRITO NACIONAL</v>
      </c>
      <c r="B72" s="109" t="s">
        <v>2562</v>
      </c>
      <c r="C72" s="101">
        <v>44231.715219907404</v>
      </c>
      <c r="D72" s="118" t="s">
        <v>2477</v>
      </c>
      <c r="E72" s="99">
        <v>600</v>
      </c>
      <c r="F72" s="84" t="e">
        <f>VLOOKUP(E72,VIP!$A$2:$O11528,2,0)</f>
        <v>#N/A</v>
      </c>
      <c r="G72" s="98" t="str">
        <f>VLOOKUP(E72,'LISTADO ATM'!$A$2:$B$895,2,0)</f>
        <v>ATM S/M Bravo Hipica</v>
      </c>
      <c r="H72" s="98" t="e">
        <f>VLOOKUP(E72,VIP!$A$2:$O16448,7,FALSE)</f>
        <v>#N/A</v>
      </c>
      <c r="I72" s="98" t="e">
        <f>VLOOKUP(E72,VIP!$A$2:$O8413,8,FALSE)</f>
        <v>#N/A</v>
      </c>
      <c r="J72" s="98" t="e">
        <f>VLOOKUP(E72,VIP!$A$2:$O8363,8,FALSE)</f>
        <v>#N/A</v>
      </c>
      <c r="K72" s="98" t="e">
        <f>VLOOKUP(E72,VIP!$A$2:$O11937,6,0)</f>
        <v>#N/A</v>
      </c>
      <c r="L72" s="104" t="s">
        <v>2466</v>
      </c>
      <c r="M72" s="103" t="s">
        <v>2473</v>
      </c>
      <c r="N72" s="102" t="s">
        <v>2481</v>
      </c>
      <c r="O72" s="118" t="s">
        <v>2482</v>
      </c>
      <c r="P72" s="118"/>
      <c r="Q72" s="103" t="s">
        <v>2466</v>
      </c>
    </row>
    <row r="73" spans="1:17" ht="18" x14ac:dyDescent="0.25">
      <c r="A73" s="118" t="str">
        <f>VLOOKUP(E73,'LISTADO ATM'!$A$2:$C$896,3,0)</f>
        <v>SUR</v>
      </c>
      <c r="B73" s="109" t="s">
        <v>2561</v>
      </c>
      <c r="C73" s="101">
        <v>44231.716458333336</v>
      </c>
      <c r="D73" s="118" t="s">
        <v>2477</v>
      </c>
      <c r="E73" s="99">
        <v>616</v>
      </c>
      <c r="F73" s="84" t="str">
        <f>VLOOKUP(E73,VIP!$A$2:$O11527,2,0)</f>
        <v>DRBR187</v>
      </c>
      <c r="G73" s="98" t="str">
        <f>VLOOKUP(E73,'LISTADO ATM'!$A$2:$B$895,2,0)</f>
        <v xml:space="preserve">ATM 5ta. Brigada Barahona </v>
      </c>
      <c r="H73" s="98" t="str">
        <f>VLOOKUP(E73,VIP!$A$2:$O16447,7,FALSE)</f>
        <v>Si</v>
      </c>
      <c r="I73" s="98" t="str">
        <f>VLOOKUP(E73,VIP!$A$2:$O8412,8,FALSE)</f>
        <v>Si</v>
      </c>
      <c r="J73" s="98" t="str">
        <f>VLOOKUP(E73,VIP!$A$2:$O8362,8,FALSE)</f>
        <v>Si</v>
      </c>
      <c r="K73" s="98" t="str">
        <f>VLOOKUP(E73,VIP!$A$2:$O11936,6,0)</f>
        <v>NO</v>
      </c>
      <c r="L73" s="104" t="s">
        <v>2466</v>
      </c>
      <c r="M73" s="103" t="s">
        <v>2473</v>
      </c>
      <c r="N73" s="102" t="s">
        <v>2481</v>
      </c>
      <c r="O73" s="118" t="s">
        <v>2482</v>
      </c>
      <c r="P73" s="118"/>
      <c r="Q73" s="103" t="s">
        <v>2466</v>
      </c>
    </row>
    <row r="74" spans="1:17" ht="18" x14ac:dyDescent="0.25">
      <c r="A74" s="118" t="str">
        <f>VLOOKUP(E74,'LISTADO ATM'!$A$2:$C$896,3,0)</f>
        <v>DISTRITO NACIONAL</v>
      </c>
      <c r="B74" s="109" t="s">
        <v>2558</v>
      </c>
      <c r="C74" s="101">
        <v>44231.735798611109</v>
      </c>
      <c r="D74" s="118" t="s">
        <v>2477</v>
      </c>
      <c r="E74" s="99">
        <v>761</v>
      </c>
      <c r="F74" s="84" t="str">
        <f>VLOOKUP(E74,VIP!$A$2:$O11524,2,0)</f>
        <v>DRBR761</v>
      </c>
      <c r="G74" s="98" t="str">
        <f>VLOOKUP(E74,'LISTADO ATM'!$A$2:$B$895,2,0)</f>
        <v xml:space="preserve">ATM ISSPOL </v>
      </c>
      <c r="H74" s="98" t="str">
        <f>VLOOKUP(E74,VIP!$A$2:$O16444,7,FALSE)</f>
        <v>Si</v>
      </c>
      <c r="I74" s="98" t="str">
        <f>VLOOKUP(E74,VIP!$A$2:$O8409,8,FALSE)</f>
        <v>Si</v>
      </c>
      <c r="J74" s="98" t="str">
        <f>VLOOKUP(E74,VIP!$A$2:$O8359,8,FALSE)</f>
        <v>Si</v>
      </c>
      <c r="K74" s="98" t="str">
        <f>VLOOKUP(E74,VIP!$A$2:$O11933,6,0)</f>
        <v>NO</v>
      </c>
      <c r="L74" s="104" t="s">
        <v>2466</v>
      </c>
      <c r="M74" s="103" t="s">
        <v>2473</v>
      </c>
      <c r="N74" s="102" t="s">
        <v>2481</v>
      </c>
      <c r="O74" s="118" t="s">
        <v>2482</v>
      </c>
      <c r="P74" s="118"/>
      <c r="Q74" s="103" t="s">
        <v>2466</v>
      </c>
    </row>
    <row r="75" spans="1:17" ht="18" x14ac:dyDescent="0.25">
      <c r="A75" s="118" t="str">
        <f>VLOOKUP(E75,'LISTADO ATM'!$A$2:$C$896,3,0)</f>
        <v>DISTRITO NACIONAL</v>
      </c>
      <c r="B75" s="109" t="s">
        <v>2588</v>
      </c>
      <c r="C75" s="101">
        <v>44232.143692129626</v>
      </c>
      <c r="D75" s="118" t="s">
        <v>2477</v>
      </c>
      <c r="E75" s="99">
        <v>240</v>
      </c>
      <c r="F75" s="84" t="str">
        <f>VLOOKUP(E75,VIP!$A$2:$O11506,2,0)</f>
        <v>DRBR24D</v>
      </c>
      <c r="G75" s="98" t="str">
        <f>VLOOKUP(E75,'LISTADO ATM'!$A$2:$B$895,2,0)</f>
        <v xml:space="preserve">ATM Oficina Carrefour I </v>
      </c>
      <c r="H75" s="98" t="str">
        <f>VLOOKUP(E75,VIP!$A$2:$O16426,7,FALSE)</f>
        <v>Si</v>
      </c>
      <c r="I75" s="98" t="str">
        <f>VLOOKUP(E75,VIP!$A$2:$O8391,8,FALSE)</f>
        <v>Si</v>
      </c>
      <c r="J75" s="98" t="str">
        <f>VLOOKUP(E75,VIP!$A$2:$O8341,8,FALSE)</f>
        <v>Si</v>
      </c>
      <c r="K75" s="98" t="str">
        <f>VLOOKUP(E75,VIP!$A$2:$O11915,6,0)</f>
        <v>SI</v>
      </c>
      <c r="L75" s="104" t="s">
        <v>2466</v>
      </c>
      <c r="M75" s="103" t="s">
        <v>2473</v>
      </c>
      <c r="N75" s="102" t="s">
        <v>2481</v>
      </c>
      <c r="O75" s="118" t="s">
        <v>2482</v>
      </c>
      <c r="P75" s="118"/>
      <c r="Q75" s="103" t="s">
        <v>2466</v>
      </c>
    </row>
    <row r="76" spans="1:17" ht="18" x14ac:dyDescent="0.25">
      <c r="A76" s="118" t="str">
        <f>VLOOKUP(E76,'LISTADO ATM'!$A$2:$C$896,3,0)</f>
        <v>ESTE</v>
      </c>
      <c r="B76" s="109" t="s">
        <v>2597</v>
      </c>
      <c r="C76" s="101">
        <v>44232.438275462962</v>
      </c>
      <c r="D76" s="118" t="s">
        <v>2477</v>
      </c>
      <c r="E76" s="99">
        <v>366</v>
      </c>
      <c r="F76" s="84" t="str">
        <f>VLOOKUP(E76,VIP!$A$2:$O11508,2,0)</f>
        <v>DRBR366</v>
      </c>
      <c r="G76" s="98" t="str">
        <f>VLOOKUP(E76,'LISTADO ATM'!$A$2:$B$895,2,0)</f>
        <v>ATM Oficina Boulevard (Higuey) II</v>
      </c>
      <c r="H76" s="98" t="str">
        <f>VLOOKUP(E76,VIP!$A$2:$O16428,7,FALSE)</f>
        <v>N/A</v>
      </c>
      <c r="I76" s="98" t="str">
        <f>VLOOKUP(E76,VIP!$A$2:$O8393,8,FALSE)</f>
        <v>N/A</v>
      </c>
      <c r="J76" s="98" t="str">
        <f>VLOOKUP(E76,VIP!$A$2:$O8343,8,FALSE)</f>
        <v>N/A</v>
      </c>
      <c r="K76" s="98" t="str">
        <f>VLOOKUP(E76,VIP!$A$2:$O11917,6,0)</f>
        <v>N/A</v>
      </c>
      <c r="L76" s="104" t="s">
        <v>2466</v>
      </c>
      <c r="M76" s="103" t="s">
        <v>2473</v>
      </c>
      <c r="N76" s="102" t="s">
        <v>2481</v>
      </c>
      <c r="O76" s="118" t="s">
        <v>2482</v>
      </c>
      <c r="P76" s="118"/>
      <c r="Q76" s="103" t="s">
        <v>2466</v>
      </c>
    </row>
    <row r="77" spans="1:17" ht="18" x14ac:dyDescent="0.25">
      <c r="A77" s="118" t="str">
        <f>VLOOKUP(E77,'LISTADO ATM'!$A$2:$C$896,3,0)</f>
        <v>ESTE</v>
      </c>
      <c r="B77" s="109" t="s">
        <v>2534</v>
      </c>
      <c r="C77" s="101">
        <v>44231.554201388892</v>
      </c>
      <c r="D77" s="118" t="s">
        <v>2189</v>
      </c>
      <c r="E77" s="99">
        <v>912</v>
      </c>
      <c r="F77" s="84" t="str">
        <f>VLOOKUP(E77,VIP!$A$2:$O11513,2,0)</f>
        <v>DRBR973</v>
      </c>
      <c r="G77" s="98" t="str">
        <f>VLOOKUP(E77,'LISTADO ATM'!$A$2:$B$895,2,0)</f>
        <v xml:space="preserve">ATM Oficina San Pedro II </v>
      </c>
      <c r="H77" s="98" t="str">
        <f>VLOOKUP(E77,VIP!$A$2:$O16433,7,FALSE)</f>
        <v>Si</v>
      </c>
      <c r="I77" s="98" t="str">
        <f>VLOOKUP(E77,VIP!$A$2:$O8398,8,FALSE)</f>
        <v>Si</v>
      </c>
      <c r="J77" s="98" t="str">
        <f>VLOOKUP(E77,VIP!$A$2:$O8348,8,FALSE)</f>
        <v>Si</v>
      </c>
      <c r="K77" s="98" t="str">
        <f>VLOOKUP(E77,VIP!$A$2:$O11922,6,0)</f>
        <v>SI</v>
      </c>
      <c r="L77" s="104" t="s">
        <v>2441</v>
      </c>
      <c r="M77" s="103" t="s">
        <v>2473</v>
      </c>
      <c r="N77" s="102" t="s">
        <v>2481</v>
      </c>
      <c r="O77" s="118" t="s">
        <v>2483</v>
      </c>
      <c r="P77" s="118"/>
      <c r="Q77" s="103" t="s">
        <v>2441</v>
      </c>
    </row>
    <row r="78" spans="1:17" ht="18" x14ac:dyDescent="0.25">
      <c r="A78" s="118" t="str">
        <f>VLOOKUP(E78,'LISTADO ATM'!$A$2:$C$896,3,0)</f>
        <v>ESTE</v>
      </c>
      <c r="B78" s="109">
        <v>335779638</v>
      </c>
      <c r="C78" s="101">
        <v>44229.569293981483</v>
      </c>
      <c r="D78" s="118" t="s">
        <v>2189</v>
      </c>
      <c r="E78" s="99">
        <v>16</v>
      </c>
      <c r="F78" s="84" t="str">
        <f>VLOOKUP(E78,VIP!$A$2:$O11650,2,0)</f>
        <v>DRBR016</v>
      </c>
      <c r="G78" s="98" t="str">
        <f>VLOOKUP(E78,'LISTADO ATM'!$A$2:$B$895,2,0)</f>
        <v>ATM Estación Texaco Sabana de la Mar</v>
      </c>
      <c r="H78" s="98" t="str">
        <f>VLOOKUP(E78,VIP!$A$2:$O16570,7,FALSE)</f>
        <v>Si</v>
      </c>
      <c r="I78" s="98" t="str">
        <f>VLOOKUP(E78,VIP!$A$2:$O8535,8,FALSE)</f>
        <v>Si</v>
      </c>
      <c r="J78" s="98" t="str">
        <f>VLOOKUP(E78,VIP!$A$2:$O8485,8,FALSE)</f>
        <v>Si</v>
      </c>
      <c r="K78" s="98" t="str">
        <f>VLOOKUP(E78,VIP!$A$2:$O12059,6,0)</f>
        <v>NO</v>
      </c>
      <c r="L78" s="104" t="s">
        <v>2504</v>
      </c>
      <c r="M78" s="103" t="s">
        <v>2473</v>
      </c>
      <c r="N78" s="102" t="s">
        <v>2502</v>
      </c>
      <c r="O78" s="118" t="s">
        <v>2483</v>
      </c>
      <c r="P78" s="118"/>
      <c r="Q78" s="103" t="s">
        <v>2504</v>
      </c>
    </row>
    <row r="79" spans="1:17" ht="18" x14ac:dyDescent="0.25">
      <c r="A79" s="118" t="str">
        <f>VLOOKUP(E79,'LISTADO ATM'!$A$2:$C$896,3,0)</f>
        <v>DISTRITO NACIONAL</v>
      </c>
      <c r="B79" s="109" t="s">
        <v>2506</v>
      </c>
      <c r="C79" s="101">
        <v>44230.395972222221</v>
      </c>
      <c r="D79" s="118" t="s">
        <v>2189</v>
      </c>
      <c r="E79" s="99">
        <v>248</v>
      </c>
      <c r="F79" s="84" t="str">
        <f>VLOOKUP(E79,VIP!$A$2:$O11655,2,0)</f>
        <v>DRBR248</v>
      </c>
      <c r="G79" s="98" t="str">
        <f>VLOOKUP(E79,'LISTADO ATM'!$A$2:$B$895,2,0)</f>
        <v xml:space="preserve">ATM Shell Paraiso </v>
      </c>
      <c r="H79" s="98" t="str">
        <f>VLOOKUP(E79,VIP!$A$2:$O16575,7,FALSE)</f>
        <v>Si</v>
      </c>
      <c r="I79" s="98" t="str">
        <f>VLOOKUP(E79,VIP!$A$2:$O8540,8,FALSE)</f>
        <v>Si</v>
      </c>
      <c r="J79" s="98" t="str">
        <f>VLOOKUP(E79,VIP!$A$2:$O8490,8,FALSE)</f>
        <v>Si</v>
      </c>
      <c r="K79" s="98" t="str">
        <f>VLOOKUP(E79,VIP!$A$2:$O12064,6,0)</f>
        <v>NO</v>
      </c>
      <c r="L79" s="104" t="s">
        <v>2504</v>
      </c>
      <c r="M79" s="103" t="s">
        <v>2473</v>
      </c>
      <c r="N79" s="102" t="s">
        <v>2481</v>
      </c>
      <c r="O79" s="118" t="s">
        <v>2483</v>
      </c>
      <c r="P79" s="118"/>
      <c r="Q79" s="103" t="s">
        <v>2504</v>
      </c>
    </row>
    <row r="80" spans="1:17" ht="18" x14ac:dyDescent="0.25">
      <c r="A80" s="118" t="str">
        <f>VLOOKUP(E80,'LISTADO ATM'!$A$2:$C$896,3,0)</f>
        <v>DISTRITO NACIONAL</v>
      </c>
      <c r="B80" s="109">
        <v>335778625</v>
      </c>
      <c r="C80" s="101">
        <v>44228.855219907404</v>
      </c>
      <c r="D80" s="118" t="s">
        <v>2477</v>
      </c>
      <c r="E80" s="99">
        <v>355</v>
      </c>
      <c r="F80" s="84" t="str">
        <f>VLOOKUP(E80,VIP!$A$2:$O11643,2,0)</f>
        <v>DRBR355</v>
      </c>
      <c r="G80" s="98" t="str">
        <f>VLOOKUP(E80,'LISTADO ATM'!$A$2:$B$895,2,0)</f>
        <v xml:space="preserve">ATM UNP Metro II </v>
      </c>
      <c r="H80" s="98" t="str">
        <f>VLOOKUP(E80,VIP!$A$2:$O16563,7,FALSE)</f>
        <v>Si</v>
      </c>
      <c r="I80" s="98" t="str">
        <f>VLOOKUP(E80,VIP!$A$2:$O8528,8,FALSE)</f>
        <v>Si</v>
      </c>
      <c r="J80" s="98" t="str">
        <f>VLOOKUP(E80,VIP!$A$2:$O8478,8,FALSE)</f>
        <v>Si</v>
      </c>
      <c r="K80" s="98" t="str">
        <f>VLOOKUP(E80,VIP!$A$2:$O12052,6,0)</f>
        <v>SI</v>
      </c>
      <c r="L80" s="104" t="s">
        <v>2430</v>
      </c>
      <c r="M80" s="103" t="s">
        <v>2473</v>
      </c>
      <c r="N80" s="102" t="s">
        <v>2481</v>
      </c>
      <c r="O80" s="118" t="s">
        <v>2482</v>
      </c>
      <c r="P80" s="118"/>
      <c r="Q80" s="103" t="s">
        <v>2430</v>
      </c>
    </row>
    <row r="81" spans="1:17" ht="18" x14ac:dyDescent="0.25">
      <c r="A81" s="118" t="str">
        <f>VLOOKUP(E81,'LISTADO ATM'!$A$2:$C$896,3,0)</f>
        <v>ESTE</v>
      </c>
      <c r="B81" s="109" t="s">
        <v>2518</v>
      </c>
      <c r="C81" s="101">
        <v>44230.957928240743</v>
      </c>
      <c r="D81" s="118" t="s">
        <v>2477</v>
      </c>
      <c r="E81" s="99">
        <v>104</v>
      </c>
      <c r="F81" s="84" t="str">
        <f>VLOOKUP(E81,VIP!$A$2:$O11500,2,0)</f>
        <v>DRBR104</v>
      </c>
      <c r="G81" s="98" t="str">
        <f>VLOOKUP(E81,'LISTADO ATM'!$A$2:$B$895,2,0)</f>
        <v xml:space="preserve">ATM Jumbo Higuey </v>
      </c>
      <c r="H81" s="98" t="str">
        <f>VLOOKUP(E81,VIP!$A$2:$O16420,7,FALSE)</f>
        <v>Si</v>
      </c>
      <c r="I81" s="98" t="str">
        <f>VLOOKUP(E81,VIP!$A$2:$O8385,8,FALSE)</f>
        <v>Si</v>
      </c>
      <c r="J81" s="98" t="str">
        <f>VLOOKUP(E81,VIP!$A$2:$O8335,8,FALSE)</f>
        <v>Si</v>
      </c>
      <c r="K81" s="98" t="str">
        <f>VLOOKUP(E81,VIP!$A$2:$O11909,6,0)</f>
        <v>NO</v>
      </c>
      <c r="L81" s="104" t="s">
        <v>2430</v>
      </c>
      <c r="M81" s="103" t="s">
        <v>2473</v>
      </c>
      <c r="N81" s="102" t="s">
        <v>2481</v>
      </c>
      <c r="O81" s="118" t="s">
        <v>2482</v>
      </c>
      <c r="P81" s="118"/>
      <c r="Q81" s="103" t="s">
        <v>2430</v>
      </c>
    </row>
    <row r="82" spans="1:17" ht="18" x14ac:dyDescent="0.25">
      <c r="A82" s="118" t="str">
        <f>VLOOKUP(E82,'LISTADO ATM'!$A$2:$C$896,3,0)</f>
        <v>ESTE</v>
      </c>
      <c r="B82" s="109" t="s">
        <v>2527</v>
      </c>
      <c r="C82" s="101">
        <v>44231.633148148147</v>
      </c>
      <c r="D82" s="118" t="s">
        <v>2477</v>
      </c>
      <c r="E82" s="99">
        <v>963</v>
      </c>
      <c r="F82" s="84" t="str">
        <f>VLOOKUP(E82,VIP!$A$2:$O11505,2,0)</f>
        <v>DRBR963</v>
      </c>
      <c r="G82" s="98" t="str">
        <f>VLOOKUP(E82,'LISTADO ATM'!$A$2:$B$895,2,0)</f>
        <v xml:space="preserve">ATM Multiplaza La Romana </v>
      </c>
      <c r="H82" s="98" t="str">
        <f>VLOOKUP(E82,VIP!$A$2:$O16425,7,FALSE)</f>
        <v>Si</v>
      </c>
      <c r="I82" s="98" t="str">
        <f>VLOOKUP(E82,VIP!$A$2:$O8390,8,FALSE)</f>
        <v>Si</v>
      </c>
      <c r="J82" s="98" t="str">
        <f>VLOOKUP(E82,VIP!$A$2:$O8340,8,FALSE)</f>
        <v>Si</v>
      </c>
      <c r="K82" s="98" t="str">
        <f>VLOOKUP(E82,VIP!$A$2:$O11914,6,0)</f>
        <v>NO</v>
      </c>
      <c r="L82" s="104" t="s">
        <v>2430</v>
      </c>
      <c r="M82" s="103" t="s">
        <v>2473</v>
      </c>
      <c r="N82" s="102" t="s">
        <v>2481</v>
      </c>
      <c r="O82" s="118" t="s">
        <v>2482</v>
      </c>
      <c r="P82" s="118"/>
      <c r="Q82" s="103" t="s">
        <v>2430</v>
      </c>
    </row>
    <row r="83" spans="1:17" ht="18" x14ac:dyDescent="0.25">
      <c r="A83" s="118" t="str">
        <f>VLOOKUP(E83,'LISTADO ATM'!$A$2:$C$896,3,0)</f>
        <v>NORTE</v>
      </c>
      <c r="B83" s="109" t="s">
        <v>2526</v>
      </c>
      <c r="C83" s="101">
        <v>44231.633692129632</v>
      </c>
      <c r="D83" s="118" t="s">
        <v>2494</v>
      </c>
      <c r="E83" s="99">
        <v>950</v>
      </c>
      <c r="F83" s="84" t="str">
        <f>VLOOKUP(E83,VIP!$A$2:$O11504,2,0)</f>
        <v>DRBR12G</v>
      </c>
      <c r="G83" s="98" t="str">
        <f>VLOOKUP(E83,'LISTADO ATM'!$A$2:$B$895,2,0)</f>
        <v xml:space="preserve">ATM Oficina Monterrico </v>
      </c>
      <c r="H83" s="98" t="str">
        <f>VLOOKUP(E83,VIP!$A$2:$O16424,7,FALSE)</f>
        <v>Si</v>
      </c>
      <c r="I83" s="98" t="str">
        <f>VLOOKUP(E83,VIP!$A$2:$O8389,8,FALSE)</f>
        <v>Si</v>
      </c>
      <c r="J83" s="98" t="str">
        <f>VLOOKUP(E83,VIP!$A$2:$O8339,8,FALSE)</f>
        <v>Si</v>
      </c>
      <c r="K83" s="98" t="str">
        <f>VLOOKUP(E83,VIP!$A$2:$O11913,6,0)</f>
        <v>SI</v>
      </c>
      <c r="L83" s="104" t="s">
        <v>2430</v>
      </c>
      <c r="M83" s="103" t="s">
        <v>2473</v>
      </c>
      <c r="N83" s="102" t="s">
        <v>2481</v>
      </c>
      <c r="O83" s="118" t="s">
        <v>2495</v>
      </c>
      <c r="P83" s="118"/>
      <c r="Q83" s="103" t="s">
        <v>2430</v>
      </c>
    </row>
    <row r="84" spans="1:17" ht="18" x14ac:dyDescent="0.25">
      <c r="A84" s="118" t="str">
        <f>VLOOKUP(E84,'LISTADO ATM'!$A$2:$C$896,3,0)</f>
        <v>ESTE</v>
      </c>
      <c r="B84" s="109" t="s">
        <v>2569</v>
      </c>
      <c r="C84" s="101">
        <v>44231.685763888891</v>
      </c>
      <c r="D84" s="118" t="s">
        <v>2477</v>
      </c>
      <c r="E84" s="99">
        <v>330</v>
      </c>
      <c r="F84" s="84" t="str">
        <f>VLOOKUP(E84,VIP!$A$2:$O11535,2,0)</f>
        <v>DRBR330</v>
      </c>
      <c r="G84" s="98" t="str">
        <f>VLOOKUP(E84,'LISTADO ATM'!$A$2:$B$895,2,0)</f>
        <v xml:space="preserve">ATM Oficina Boulevard (Higuey) </v>
      </c>
      <c r="H84" s="98" t="str">
        <f>VLOOKUP(E84,VIP!$A$2:$O16455,7,FALSE)</f>
        <v>Si</v>
      </c>
      <c r="I84" s="98" t="str">
        <f>VLOOKUP(E84,VIP!$A$2:$O8420,8,FALSE)</f>
        <v>Si</v>
      </c>
      <c r="J84" s="98" t="str">
        <f>VLOOKUP(E84,VIP!$A$2:$O8370,8,FALSE)</f>
        <v>Si</v>
      </c>
      <c r="K84" s="98" t="str">
        <f>VLOOKUP(E84,VIP!$A$2:$O11944,6,0)</f>
        <v>SI</v>
      </c>
      <c r="L84" s="104" t="s">
        <v>2430</v>
      </c>
      <c r="M84" s="103" t="s">
        <v>2473</v>
      </c>
      <c r="N84" s="102" t="s">
        <v>2481</v>
      </c>
      <c r="O84" s="118" t="s">
        <v>2482</v>
      </c>
      <c r="P84" s="118"/>
      <c r="Q84" s="103" t="s">
        <v>2430</v>
      </c>
    </row>
    <row r="85" spans="1:17" ht="18" x14ac:dyDescent="0.25">
      <c r="A85" s="118" t="str">
        <f>VLOOKUP(E85,'LISTADO ATM'!$A$2:$C$896,3,0)</f>
        <v>DISTRITO NACIONAL</v>
      </c>
      <c r="B85" s="109" t="s">
        <v>2568</v>
      </c>
      <c r="C85" s="101">
        <v>44231.693495370368</v>
      </c>
      <c r="D85" s="118" t="s">
        <v>2477</v>
      </c>
      <c r="E85" s="99">
        <v>461</v>
      </c>
      <c r="F85" s="84" t="str">
        <f>VLOOKUP(E85,VIP!$A$2:$O11534,2,0)</f>
        <v>DRBR461</v>
      </c>
      <c r="G85" s="98" t="str">
        <f>VLOOKUP(E85,'LISTADO ATM'!$A$2:$B$895,2,0)</f>
        <v xml:space="preserve">ATM Autobanco Sarasota I </v>
      </c>
      <c r="H85" s="98" t="str">
        <f>VLOOKUP(E85,VIP!$A$2:$O16454,7,FALSE)</f>
        <v>Si</v>
      </c>
      <c r="I85" s="98" t="str">
        <f>VLOOKUP(E85,VIP!$A$2:$O8419,8,FALSE)</f>
        <v>Si</v>
      </c>
      <c r="J85" s="98" t="str">
        <f>VLOOKUP(E85,VIP!$A$2:$O8369,8,FALSE)</f>
        <v>Si</v>
      </c>
      <c r="K85" s="98" t="str">
        <f>VLOOKUP(E85,VIP!$A$2:$O11943,6,0)</f>
        <v>SI</v>
      </c>
      <c r="L85" s="104" t="s">
        <v>2430</v>
      </c>
      <c r="M85" s="103" t="s">
        <v>2473</v>
      </c>
      <c r="N85" s="102" t="s">
        <v>2481</v>
      </c>
      <c r="O85" s="118" t="s">
        <v>2482</v>
      </c>
      <c r="P85" s="118"/>
      <c r="Q85" s="103" t="s">
        <v>2430</v>
      </c>
    </row>
    <row r="86" spans="1:17" ht="18" x14ac:dyDescent="0.25">
      <c r="A86" s="118" t="str">
        <f>VLOOKUP(E86,'LISTADO ATM'!$A$2:$C$896,3,0)</f>
        <v>DISTRITO NACIONAL</v>
      </c>
      <c r="B86" s="109" t="s">
        <v>2567</v>
      </c>
      <c r="C86" s="101">
        <v>44231.696620370371</v>
      </c>
      <c r="D86" s="118" t="s">
        <v>2477</v>
      </c>
      <c r="E86" s="99">
        <v>541</v>
      </c>
      <c r="F86" s="84" t="str">
        <f>VLOOKUP(E86,VIP!$A$2:$O11533,2,0)</f>
        <v>DRBR541</v>
      </c>
      <c r="G86" s="98" t="str">
        <f>VLOOKUP(E86,'LISTADO ATM'!$A$2:$B$895,2,0)</f>
        <v xml:space="preserve">ATM Oficina Sambil II </v>
      </c>
      <c r="H86" s="98" t="str">
        <f>VLOOKUP(E86,VIP!$A$2:$O16453,7,FALSE)</f>
        <v>Si</v>
      </c>
      <c r="I86" s="98" t="str">
        <f>VLOOKUP(E86,VIP!$A$2:$O8418,8,FALSE)</f>
        <v>Si</v>
      </c>
      <c r="J86" s="98" t="str">
        <f>VLOOKUP(E86,VIP!$A$2:$O8368,8,FALSE)</f>
        <v>Si</v>
      </c>
      <c r="K86" s="98" t="str">
        <f>VLOOKUP(E86,VIP!$A$2:$O11942,6,0)</f>
        <v>SI</v>
      </c>
      <c r="L86" s="104" t="s">
        <v>2430</v>
      </c>
      <c r="M86" s="103" t="s">
        <v>2473</v>
      </c>
      <c r="N86" s="102" t="s">
        <v>2481</v>
      </c>
      <c r="O86" s="118" t="s">
        <v>2482</v>
      </c>
      <c r="P86" s="118"/>
      <c r="Q86" s="103" t="s">
        <v>2430</v>
      </c>
    </row>
    <row r="87" spans="1:17" ht="18" x14ac:dyDescent="0.25">
      <c r="A87" s="118" t="str">
        <f>VLOOKUP(E87,'LISTADO ATM'!$A$2:$C$896,3,0)</f>
        <v>SUR</v>
      </c>
      <c r="B87" s="109" t="s">
        <v>2563</v>
      </c>
      <c r="C87" s="101">
        <v>44231.710914351854</v>
      </c>
      <c r="D87" s="118" t="s">
        <v>2477</v>
      </c>
      <c r="E87" s="99">
        <v>870</v>
      </c>
      <c r="F87" s="84" t="str">
        <f>VLOOKUP(E87,VIP!$A$2:$O11529,2,0)</f>
        <v>DRBR870</v>
      </c>
      <c r="G87" s="98" t="str">
        <f>VLOOKUP(E87,'LISTADO ATM'!$A$2:$B$895,2,0)</f>
        <v xml:space="preserve">ATM Willbes Dominicana (Barahona) </v>
      </c>
      <c r="H87" s="98" t="str">
        <f>VLOOKUP(E87,VIP!$A$2:$O16449,7,FALSE)</f>
        <v>Si</v>
      </c>
      <c r="I87" s="98" t="str">
        <f>VLOOKUP(E87,VIP!$A$2:$O8414,8,FALSE)</f>
        <v>Si</v>
      </c>
      <c r="J87" s="98" t="str">
        <f>VLOOKUP(E87,VIP!$A$2:$O8364,8,FALSE)</f>
        <v>Si</v>
      </c>
      <c r="K87" s="98" t="str">
        <f>VLOOKUP(E87,VIP!$A$2:$O11938,6,0)</f>
        <v>NO</v>
      </c>
      <c r="L87" s="104" t="s">
        <v>2430</v>
      </c>
      <c r="M87" s="103" t="s">
        <v>2473</v>
      </c>
      <c r="N87" s="102" t="s">
        <v>2481</v>
      </c>
      <c r="O87" s="118" t="s">
        <v>2482</v>
      </c>
      <c r="P87" s="118"/>
      <c r="Q87" s="103" t="s">
        <v>2430</v>
      </c>
    </row>
    <row r="88" spans="1:17" ht="18" x14ac:dyDescent="0.25">
      <c r="A88" s="118" t="str">
        <f>VLOOKUP(E88,'LISTADO ATM'!$A$2:$C$896,3,0)</f>
        <v>NORTE</v>
      </c>
      <c r="B88" s="109" t="s">
        <v>2560</v>
      </c>
      <c r="C88" s="101">
        <v>44231.719490740739</v>
      </c>
      <c r="D88" s="118" t="s">
        <v>2498</v>
      </c>
      <c r="E88" s="99">
        <v>729</v>
      </c>
      <c r="F88" s="84" t="str">
        <f>VLOOKUP(E88,VIP!$A$2:$O11526,2,0)</f>
        <v>DRBR055</v>
      </c>
      <c r="G88" s="98" t="str">
        <f>VLOOKUP(E88,'LISTADO ATM'!$A$2:$B$895,2,0)</f>
        <v xml:space="preserve">ATM Zona Franca (La Vega) </v>
      </c>
      <c r="H88" s="98" t="str">
        <f>VLOOKUP(E88,VIP!$A$2:$O16446,7,FALSE)</f>
        <v>Si</v>
      </c>
      <c r="I88" s="98" t="str">
        <f>VLOOKUP(E88,VIP!$A$2:$O8411,8,FALSE)</f>
        <v>Si</v>
      </c>
      <c r="J88" s="98" t="str">
        <f>VLOOKUP(E88,VIP!$A$2:$O8361,8,FALSE)</f>
        <v>Si</v>
      </c>
      <c r="K88" s="98" t="str">
        <f>VLOOKUP(E88,VIP!$A$2:$O11935,6,0)</f>
        <v>NO</v>
      </c>
      <c r="L88" s="104" t="s">
        <v>2430</v>
      </c>
      <c r="M88" s="103" t="s">
        <v>2473</v>
      </c>
      <c r="N88" s="102" t="s">
        <v>2481</v>
      </c>
      <c r="O88" s="118" t="s">
        <v>2499</v>
      </c>
      <c r="P88" s="118"/>
      <c r="Q88" s="103" t="s">
        <v>2430</v>
      </c>
    </row>
    <row r="89" spans="1:17" ht="18" x14ac:dyDescent="0.25">
      <c r="A89" s="118" t="str">
        <f>VLOOKUP(E89,'LISTADO ATM'!$A$2:$C$896,3,0)</f>
        <v>NORTE</v>
      </c>
      <c r="B89" s="109" t="s">
        <v>2559</v>
      </c>
      <c r="C89" s="101">
        <v>44231.733738425923</v>
      </c>
      <c r="D89" s="118" t="s">
        <v>2494</v>
      </c>
      <c r="E89" s="99">
        <v>687</v>
      </c>
      <c r="F89" s="84" t="str">
        <f>VLOOKUP(E89,VIP!$A$2:$O11525,2,0)</f>
        <v>DRBR687</v>
      </c>
      <c r="G89" s="98" t="str">
        <f>VLOOKUP(E89,'LISTADO ATM'!$A$2:$B$895,2,0)</f>
        <v>ATM Oficina Monterrico II</v>
      </c>
      <c r="H89" s="98" t="str">
        <f>VLOOKUP(E89,VIP!$A$2:$O16445,7,FALSE)</f>
        <v>NO</v>
      </c>
      <c r="I89" s="98" t="str">
        <f>VLOOKUP(E89,VIP!$A$2:$O8410,8,FALSE)</f>
        <v>NO</v>
      </c>
      <c r="J89" s="98" t="str">
        <f>VLOOKUP(E89,VIP!$A$2:$O8360,8,FALSE)</f>
        <v>NO</v>
      </c>
      <c r="K89" s="98" t="str">
        <f>VLOOKUP(E89,VIP!$A$2:$O11934,6,0)</f>
        <v>SI</v>
      </c>
      <c r="L89" s="104" t="s">
        <v>2430</v>
      </c>
      <c r="M89" s="103" t="s">
        <v>2473</v>
      </c>
      <c r="N89" s="102" t="s">
        <v>2481</v>
      </c>
      <c r="O89" s="118" t="s">
        <v>2495</v>
      </c>
      <c r="P89" s="118"/>
      <c r="Q89" s="103" t="s">
        <v>2430</v>
      </c>
    </row>
    <row r="90" spans="1:17" ht="18" x14ac:dyDescent="0.25">
      <c r="A90" s="118" t="str">
        <f>VLOOKUP(E90,'LISTADO ATM'!$A$2:$C$896,3,0)</f>
        <v>DISTRITO NACIONAL</v>
      </c>
      <c r="B90" s="109" t="s">
        <v>2557</v>
      </c>
      <c r="C90" s="101">
        <v>44231.739872685182</v>
      </c>
      <c r="D90" s="118" t="s">
        <v>2477</v>
      </c>
      <c r="E90" s="99">
        <v>26</v>
      </c>
      <c r="F90" s="84" t="str">
        <f>VLOOKUP(E90,VIP!$A$2:$O11523,2,0)</f>
        <v>DRBR221</v>
      </c>
      <c r="G90" s="98" t="str">
        <f>VLOOKUP(E90,'LISTADO ATM'!$A$2:$B$895,2,0)</f>
        <v>ATM S/M Jumbo San Isidro</v>
      </c>
      <c r="H90" s="98" t="str">
        <f>VLOOKUP(E90,VIP!$A$2:$O16443,7,FALSE)</f>
        <v>Si</v>
      </c>
      <c r="I90" s="98" t="str">
        <f>VLOOKUP(E90,VIP!$A$2:$O8408,8,FALSE)</f>
        <v>Si</v>
      </c>
      <c r="J90" s="98" t="str">
        <f>VLOOKUP(E90,VIP!$A$2:$O8358,8,FALSE)</f>
        <v>Si</v>
      </c>
      <c r="K90" s="98" t="str">
        <f>VLOOKUP(E90,VIP!$A$2:$O11932,6,0)</f>
        <v>NO</v>
      </c>
      <c r="L90" s="104" t="s">
        <v>2430</v>
      </c>
      <c r="M90" s="103" t="s">
        <v>2473</v>
      </c>
      <c r="N90" s="102" t="s">
        <v>2481</v>
      </c>
      <c r="O90" s="118" t="s">
        <v>2482</v>
      </c>
      <c r="P90" s="118"/>
      <c r="Q90" s="103" t="s">
        <v>2430</v>
      </c>
    </row>
    <row r="91" spans="1:17" ht="18" x14ac:dyDescent="0.25">
      <c r="A91" s="118" t="str">
        <f>VLOOKUP(E91,'LISTADO ATM'!$A$2:$C$896,3,0)</f>
        <v>DISTRITO NACIONAL</v>
      </c>
      <c r="B91" s="109" t="s">
        <v>2546</v>
      </c>
      <c r="C91" s="101">
        <v>44231.825578703705</v>
      </c>
      <c r="D91" s="118" t="s">
        <v>2477</v>
      </c>
      <c r="E91" s="99">
        <v>540</v>
      </c>
      <c r="F91" s="84" t="str">
        <f>VLOOKUP(E91,VIP!$A$2:$O11512,2,0)</f>
        <v>DRBR540</v>
      </c>
      <c r="G91" s="98" t="str">
        <f>VLOOKUP(E91,'LISTADO ATM'!$A$2:$B$895,2,0)</f>
        <v xml:space="preserve">ATM Autoservicio Sambil I </v>
      </c>
      <c r="H91" s="98" t="str">
        <f>VLOOKUP(E91,VIP!$A$2:$O16432,7,FALSE)</f>
        <v>Si</v>
      </c>
      <c r="I91" s="98" t="str">
        <f>VLOOKUP(E91,VIP!$A$2:$O8397,8,FALSE)</f>
        <v>Si</v>
      </c>
      <c r="J91" s="98" t="str">
        <f>VLOOKUP(E91,VIP!$A$2:$O8347,8,FALSE)</f>
        <v>Si</v>
      </c>
      <c r="K91" s="98" t="str">
        <f>VLOOKUP(E91,VIP!$A$2:$O11921,6,0)</f>
        <v>NO</v>
      </c>
      <c r="L91" s="104" t="s">
        <v>2430</v>
      </c>
      <c r="M91" s="103" t="s">
        <v>2473</v>
      </c>
      <c r="N91" s="102" t="s">
        <v>2481</v>
      </c>
      <c r="O91" s="118" t="s">
        <v>2482</v>
      </c>
      <c r="P91" s="118"/>
      <c r="Q91" s="103" t="s">
        <v>2430</v>
      </c>
    </row>
    <row r="92" spans="1:17" ht="18" x14ac:dyDescent="0.25">
      <c r="A92" s="118" t="str">
        <f>VLOOKUP(E92,'LISTADO ATM'!$A$2:$C$896,3,0)</f>
        <v>SUR</v>
      </c>
      <c r="B92" s="109" t="s">
        <v>2581</v>
      </c>
      <c r="C92" s="101">
        <v>44231.902650462966</v>
      </c>
      <c r="D92" s="118" t="s">
        <v>2494</v>
      </c>
      <c r="E92" s="99">
        <v>6</v>
      </c>
      <c r="F92" s="84" t="str">
        <f>VLOOKUP(E92,VIP!$A$2:$O11509,2,0)</f>
        <v>DRBR006</v>
      </c>
      <c r="G92" s="98" t="str">
        <f>VLOOKUP(E92,'LISTADO ATM'!$A$2:$B$895,2,0)</f>
        <v xml:space="preserve">ATM Plaza WAO San Juan </v>
      </c>
      <c r="H92" s="98" t="str">
        <f>VLOOKUP(E92,VIP!$A$2:$O16429,7,FALSE)</f>
        <v>N/A</v>
      </c>
      <c r="I92" s="98" t="str">
        <f>VLOOKUP(E92,VIP!$A$2:$O8394,8,FALSE)</f>
        <v>N/A</v>
      </c>
      <c r="J92" s="98" t="str">
        <f>VLOOKUP(E92,VIP!$A$2:$O8344,8,FALSE)</f>
        <v>N/A</v>
      </c>
      <c r="K92" s="98" t="str">
        <f>VLOOKUP(E92,VIP!$A$2:$O11918,6,0)</f>
        <v/>
      </c>
      <c r="L92" s="104" t="s">
        <v>2430</v>
      </c>
      <c r="M92" s="103" t="s">
        <v>2473</v>
      </c>
      <c r="N92" s="102" t="s">
        <v>2481</v>
      </c>
      <c r="O92" s="118" t="s">
        <v>2495</v>
      </c>
      <c r="P92" s="118"/>
      <c r="Q92" s="103" t="s">
        <v>2430</v>
      </c>
    </row>
    <row r="93" spans="1:17" ht="18" x14ac:dyDescent="0.25">
      <c r="A93" s="118" t="str">
        <f>VLOOKUP(E93,'LISTADO ATM'!$A$2:$C$896,3,0)</f>
        <v>DISTRITO NACIONAL</v>
      </c>
      <c r="B93" s="109" t="s">
        <v>2580</v>
      </c>
      <c r="C93" s="101">
        <v>44231.910092592596</v>
      </c>
      <c r="D93" s="118" t="s">
        <v>2494</v>
      </c>
      <c r="E93" s="99">
        <v>231</v>
      </c>
      <c r="F93" s="84" t="str">
        <f>VLOOKUP(E93,VIP!$A$2:$O11507,2,0)</f>
        <v>DRBR231</v>
      </c>
      <c r="G93" s="98" t="str">
        <f>VLOOKUP(E93,'LISTADO ATM'!$A$2:$B$895,2,0)</f>
        <v xml:space="preserve">ATM Oficina Zona Oriental </v>
      </c>
      <c r="H93" s="98" t="str">
        <f>VLOOKUP(E93,VIP!$A$2:$O16427,7,FALSE)</f>
        <v>Si</v>
      </c>
      <c r="I93" s="98" t="str">
        <f>VLOOKUP(E93,VIP!$A$2:$O8392,8,FALSE)</f>
        <v>Si</v>
      </c>
      <c r="J93" s="98" t="str">
        <f>VLOOKUP(E93,VIP!$A$2:$O8342,8,FALSE)</f>
        <v>Si</v>
      </c>
      <c r="K93" s="98" t="str">
        <f>VLOOKUP(E93,VIP!$A$2:$O11916,6,0)</f>
        <v>SI</v>
      </c>
      <c r="L93" s="104" t="s">
        <v>2430</v>
      </c>
      <c r="M93" s="103" t="s">
        <v>2473</v>
      </c>
      <c r="N93" s="102" t="s">
        <v>2481</v>
      </c>
      <c r="O93" s="118" t="s">
        <v>2495</v>
      </c>
      <c r="P93" s="118"/>
      <c r="Q93" s="103" t="s">
        <v>2430</v>
      </c>
    </row>
    <row r="94" spans="1:17" ht="18" x14ac:dyDescent="0.25">
      <c r="A94" s="118" t="str">
        <f>VLOOKUP(E94,'LISTADO ATM'!$A$2:$C$896,3,0)</f>
        <v>SUR</v>
      </c>
      <c r="B94" s="109" t="s">
        <v>2579</v>
      </c>
      <c r="C94" s="101">
        <v>44231.919814814813</v>
      </c>
      <c r="D94" s="118" t="s">
        <v>2477</v>
      </c>
      <c r="E94" s="99">
        <v>252</v>
      </c>
      <c r="F94" s="84" t="str">
        <f>VLOOKUP(E94,VIP!$A$2:$O11506,2,0)</f>
        <v>DRBR252</v>
      </c>
      <c r="G94" s="98" t="str">
        <f>VLOOKUP(E94,'LISTADO ATM'!$A$2:$B$895,2,0)</f>
        <v xml:space="preserve">ATM Banco Agrícola (Barahona) </v>
      </c>
      <c r="H94" s="98" t="str">
        <f>VLOOKUP(E94,VIP!$A$2:$O16426,7,FALSE)</f>
        <v>Si</v>
      </c>
      <c r="I94" s="98" t="str">
        <f>VLOOKUP(E94,VIP!$A$2:$O8391,8,FALSE)</f>
        <v>Si</v>
      </c>
      <c r="J94" s="98" t="str">
        <f>VLOOKUP(E94,VIP!$A$2:$O8341,8,FALSE)</f>
        <v>Si</v>
      </c>
      <c r="K94" s="98" t="str">
        <f>VLOOKUP(E94,VIP!$A$2:$O11915,6,0)</f>
        <v>NO</v>
      </c>
      <c r="L94" s="104" t="s">
        <v>2430</v>
      </c>
      <c r="M94" s="103" t="s">
        <v>2473</v>
      </c>
      <c r="N94" s="102" t="s">
        <v>2481</v>
      </c>
      <c r="O94" s="118" t="s">
        <v>2482</v>
      </c>
      <c r="P94" s="118"/>
      <c r="Q94" s="103" t="s">
        <v>2430</v>
      </c>
    </row>
    <row r="95" spans="1:17" ht="18" x14ac:dyDescent="0.25">
      <c r="A95" s="118" t="str">
        <f>VLOOKUP(E95,'LISTADO ATM'!$A$2:$C$896,3,0)</f>
        <v>NORTE</v>
      </c>
      <c r="B95" s="109" t="s">
        <v>2578</v>
      </c>
      <c r="C95" s="101">
        <v>44231.923564814817</v>
      </c>
      <c r="D95" s="118" t="s">
        <v>2498</v>
      </c>
      <c r="E95" s="99">
        <v>605</v>
      </c>
      <c r="F95" s="84" t="str">
        <f>VLOOKUP(E95,VIP!$A$2:$O11505,2,0)</f>
        <v>DRBR141</v>
      </c>
      <c r="G95" s="98" t="str">
        <f>VLOOKUP(E95,'LISTADO ATM'!$A$2:$B$895,2,0)</f>
        <v xml:space="preserve">ATM Oficina Bonao I </v>
      </c>
      <c r="H95" s="98" t="str">
        <f>VLOOKUP(E95,VIP!$A$2:$O16425,7,FALSE)</f>
        <v>Si</v>
      </c>
      <c r="I95" s="98" t="str">
        <f>VLOOKUP(E95,VIP!$A$2:$O8390,8,FALSE)</f>
        <v>Si</v>
      </c>
      <c r="J95" s="98" t="str">
        <f>VLOOKUP(E95,VIP!$A$2:$O8340,8,FALSE)</f>
        <v>Si</v>
      </c>
      <c r="K95" s="98" t="str">
        <f>VLOOKUP(E95,VIP!$A$2:$O11914,6,0)</f>
        <v>SI</v>
      </c>
      <c r="L95" s="104" t="s">
        <v>2430</v>
      </c>
      <c r="M95" s="103" t="s">
        <v>2473</v>
      </c>
      <c r="N95" s="102" t="s">
        <v>2481</v>
      </c>
      <c r="O95" s="118" t="s">
        <v>2499</v>
      </c>
      <c r="P95" s="118"/>
      <c r="Q95" s="103" t="s">
        <v>2430</v>
      </c>
    </row>
    <row r="96" spans="1:17" ht="18" x14ac:dyDescent="0.25">
      <c r="A96" s="118" t="str">
        <f>VLOOKUP(E96,'LISTADO ATM'!$A$2:$C$896,3,0)</f>
        <v>SUR</v>
      </c>
      <c r="B96" s="109" t="s">
        <v>2577</v>
      </c>
      <c r="C96" s="101">
        <v>44231.934837962966</v>
      </c>
      <c r="D96" s="118" t="s">
        <v>2477</v>
      </c>
      <c r="E96" s="99">
        <v>995</v>
      </c>
      <c r="F96" s="84" t="str">
        <f>VLOOKUP(E96,VIP!$A$2:$O11503,2,0)</f>
        <v>DRBR545</v>
      </c>
      <c r="G96" s="98" t="str">
        <f>VLOOKUP(E96,'LISTADO ATM'!$A$2:$B$895,2,0)</f>
        <v xml:space="preserve">ATM Oficina San Cristobal III (Lobby) </v>
      </c>
      <c r="H96" s="98" t="str">
        <f>VLOOKUP(E96,VIP!$A$2:$O16423,7,FALSE)</f>
        <v>Si</v>
      </c>
      <c r="I96" s="98" t="str">
        <f>VLOOKUP(E96,VIP!$A$2:$O8388,8,FALSE)</f>
        <v>No</v>
      </c>
      <c r="J96" s="98" t="str">
        <f>VLOOKUP(E96,VIP!$A$2:$O8338,8,FALSE)</f>
        <v>No</v>
      </c>
      <c r="K96" s="98" t="str">
        <f>VLOOKUP(E96,VIP!$A$2:$O11912,6,0)</f>
        <v>NO</v>
      </c>
      <c r="L96" s="104" t="s">
        <v>2430</v>
      </c>
      <c r="M96" s="103" t="s">
        <v>2473</v>
      </c>
      <c r="N96" s="102" t="s">
        <v>2481</v>
      </c>
      <c r="O96" s="118" t="s">
        <v>2482</v>
      </c>
      <c r="P96" s="118"/>
      <c r="Q96" s="103" t="s">
        <v>2430</v>
      </c>
    </row>
    <row r="97" spans="1:17" ht="18" x14ac:dyDescent="0.25">
      <c r="A97" s="118" t="str">
        <f>VLOOKUP(E97,'LISTADO ATM'!$A$2:$C$896,3,0)</f>
        <v>ESTE</v>
      </c>
      <c r="B97" s="109" t="s">
        <v>2591</v>
      </c>
      <c r="C97" s="101">
        <v>44232.355787037035</v>
      </c>
      <c r="D97" s="118" t="s">
        <v>2477</v>
      </c>
      <c r="E97" s="99">
        <v>824</v>
      </c>
      <c r="F97" s="84" t="str">
        <f>VLOOKUP(E97,VIP!$A$2:$O11507,2,0)</f>
        <v>DRBR824</v>
      </c>
      <c r="G97" s="98" t="str">
        <f>VLOOKUP(E97,'LISTADO ATM'!$A$2:$B$895,2,0)</f>
        <v xml:space="preserve">ATM Multiplaza (Higuey) </v>
      </c>
      <c r="H97" s="98" t="str">
        <f>VLOOKUP(E97,VIP!$A$2:$O16427,7,FALSE)</f>
        <v>Si</v>
      </c>
      <c r="I97" s="98" t="str">
        <f>VLOOKUP(E97,VIP!$A$2:$O8392,8,FALSE)</f>
        <v>Si</v>
      </c>
      <c r="J97" s="98" t="str">
        <f>VLOOKUP(E97,VIP!$A$2:$O8342,8,FALSE)</f>
        <v>Si</v>
      </c>
      <c r="K97" s="98" t="str">
        <f>VLOOKUP(E97,VIP!$A$2:$O11916,6,0)</f>
        <v>NO</v>
      </c>
      <c r="L97" s="104" t="s">
        <v>2430</v>
      </c>
      <c r="M97" s="103" t="s">
        <v>2473</v>
      </c>
      <c r="N97" s="102" t="s">
        <v>2481</v>
      </c>
      <c r="O97" s="118" t="s">
        <v>2482</v>
      </c>
      <c r="P97" s="118"/>
      <c r="Q97" s="103" t="s">
        <v>2430</v>
      </c>
    </row>
    <row r="98" spans="1:17" ht="18" x14ac:dyDescent="0.25">
      <c r="A98" s="118" t="str">
        <f>VLOOKUP(E98,'LISTADO ATM'!$A$2:$C$896,3,0)</f>
        <v>DISTRITO NACIONAL</v>
      </c>
      <c r="B98" s="109" t="s">
        <v>2610</v>
      </c>
      <c r="C98" s="101">
        <v>44232.363622685189</v>
      </c>
      <c r="D98" s="118" t="s">
        <v>2477</v>
      </c>
      <c r="E98" s="99">
        <v>32</v>
      </c>
      <c r="F98" s="84" t="str">
        <f>VLOOKUP(E98,VIP!$A$2:$O11521,2,0)</f>
        <v>DRBR032</v>
      </c>
      <c r="G98" s="98" t="str">
        <f>VLOOKUP(E98,'LISTADO ATM'!$A$2:$B$895,2,0)</f>
        <v xml:space="preserve">ATM Oficina San Martín II </v>
      </c>
      <c r="H98" s="98" t="str">
        <f>VLOOKUP(E98,VIP!$A$2:$O16441,7,FALSE)</f>
        <v>Si</v>
      </c>
      <c r="I98" s="98" t="str">
        <f>VLOOKUP(E98,VIP!$A$2:$O8406,8,FALSE)</f>
        <v>Si</v>
      </c>
      <c r="J98" s="98" t="str">
        <f>VLOOKUP(E98,VIP!$A$2:$O8356,8,FALSE)</f>
        <v>Si</v>
      </c>
      <c r="K98" s="98" t="str">
        <f>VLOOKUP(E98,VIP!$A$2:$O11930,6,0)</f>
        <v>NO</v>
      </c>
      <c r="L98" s="104" t="s">
        <v>2430</v>
      </c>
      <c r="M98" s="103" t="s">
        <v>2473</v>
      </c>
      <c r="N98" s="102" t="s">
        <v>2481</v>
      </c>
      <c r="O98" s="118" t="s">
        <v>2482</v>
      </c>
      <c r="P98" s="118"/>
      <c r="Q98" s="103" t="s">
        <v>2430</v>
      </c>
    </row>
    <row r="99" spans="1:17" ht="18" x14ac:dyDescent="0.25">
      <c r="A99" s="118" t="str">
        <f>VLOOKUP(E99,'LISTADO ATM'!$A$2:$C$896,3,0)</f>
        <v>DISTRITO NACIONAL</v>
      </c>
      <c r="B99" s="109" t="s">
        <v>2609</v>
      </c>
      <c r="C99" s="101">
        <v>44232.367673611108</v>
      </c>
      <c r="D99" s="118" t="s">
        <v>2477</v>
      </c>
      <c r="E99" s="99">
        <v>879</v>
      </c>
      <c r="F99" s="84" t="str">
        <f>VLOOKUP(E99,VIP!$A$2:$O11520,2,0)</f>
        <v>DRBR879</v>
      </c>
      <c r="G99" s="98" t="str">
        <f>VLOOKUP(E99,'LISTADO ATM'!$A$2:$B$895,2,0)</f>
        <v xml:space="preserve">ATM Plaza Metropolitana </v>
      </c>
      <c r="H99" s="98" t="str">
        <f>VLOOKUP(E99,VIP!$A$2:$O16440,7,FALSE)</f>
        <v>Si</v>
      </c>
      <c r="I99" s="98" t="str">
        <f>VLOOKUP(E99,VIP!$A$2:$O8405,8,FALSE)</f>
        <v>Si</v>
      </c>
      <c r="J99" s="98" t="str">
        <f>VLOOKUP(E99,VIP!$A$2:$O8355,8,FALSE)</f>
        <v>Si</v>
      </c>
      <c r="K99" s="98" t="str">
        <f>VLOOKUP(E99,VIP!$A$2:$O11929,6,0)</f>
        <v>NO</v>
      </c>
      <c r="L99" s="104" t="s">
        <v>2430</v>
      </c>
      <c r="M99" s="103" t="s">
        <v>2473</v>
      </c>
      <c r="N99" s="102" t="s">
        <v>2481</v>
      </c>
      <c r="O99" s="118" t="s">
        <v>2482</v>
      </c>
      <c r="P99" s="118"/>
      <c r="Q99" s="103" t="s">
        <v>2430</v>
      </c>
    </row>
    <row r="100" spans="1:17" ht="18" x14ac:dyDescent="0.25">
      <c r="A100" s="118" t="str">
        <f>VLOOKUP(E100,'LISTADO ATM'!$A$2:$C$896,3,0)</f>
        <v>NORTE</v>
      </c>
      <c r="B100" s="109" t="s">
        <v>2608</v>
      </c>
      <c r="C100" s="101">
        <v>44232.369560185187</v>
      </c>
      <c r="D100" s="118" t="s">
        <v>2498</v>
      </c>
      <c r="E100" s="99">
        <v>288</v>
      </c>
      <c r="F100" s="84" t="str">
        <f>VLOOKUP(E100,VIP!$A$2:$O11519,2,0)</f>
        <v>DRBR288</v>
      </c>
      <c r="G100" s="98" t="str">
        <f>VLOOKUP(E100,'LISTADO ATM'!$A$2:$B$895,2,0)</f>
        <v xml:space="preserve">ATM Oficina Camino Real II (Puerto Plata) </v>
      </c>
      <c r="H100" s="98" t="str">
        <f>VLOOKUP(E100,VIP!$A$2:$O16439,7,FALSE)</f>
        <v>N/A</v>
      </c>
      <c r="I100" s="98" t="str">
        <f>VLOOKUP(E100,VIP!$A$2:$O8404,8,FALSE)</f>
        <v>N/A</v>
      </c>
      <c r="J100" s="98" t="str">
        <f>VLOOKUP(E100,VIP!$A$2:$O8354,8,FALSE)</f>
        <v>N/A</v>
      </c>
      <c r="K100" s="98" t="str">
        <f>VLOOKUP(E100,VIP!$A$2:$O11928,6,0)</f>
        <v>N/A</v>
      </c>
      <c r="L100" s="104" t="s">
        <v>2430</v>
      </c>
      <c r="M100" s="103" t="s">
        <v>2473</v>
      </c>
      <c r="N100" s="102" t="s">
        <v>2481</v>
      </c>
      <c r="O100" s="118" t="s">
        <v>2499</v>
      </c>
      <c r="P100" s="118"/>
      <c r="Q100" s="103" t="s">
        <v>2430</v>
      </c>
    </row>
    <row r="101" spans="1:17" ht="18" x14ac:dyDescent="0.25">
      <c r="A101" s="118" t="str">
        <f>VLOOKUP(E101,'LISTADO ATM'!$A$2:$C$896,3,0)</f>
        <v>DISTRITO NACIONAL</v>
      </c>
      <c r="B101" s="109" t="s">
        <v>2607</v>
      </c>
      <c r="C101" s="101">
        <v>44232.381516203706</v>
      </c>
      <c r="D101" s="118" t="s">
        <v>2477</v>
      </c>
      <c r="E101" s="99">
        <v>620</v>
      </c>
      <c r="F101" s="84" t="str">
        <f>VLOOKUP(E101,VIP!$A$2:$O11518,2,0)</f>
        <v>DRBR620</v>
      </c>
      <c r="G101" s="98" t="str">
        <f>VLOOKUP(E101,'LISTADO ATM'!$A$2:$B$895,2,0)</f>
        <v xml:space="preserve">ATM Ministerio de Medio Ambiente </v>
      </c>
      <c r="H101" s="98" t="str">
        <f>VLOOKUP(E101,VIP!$A$2:$O16438,7,FALSE)</f>
        <v>Si</v>
      </c>
      <c r="I101" s="98" t="str">
        <f>VLOOKUP(E101,VIP!$A$2:$O8403,8,FALSE)</f>
        <v>No</v>
      </c>
      <c r="J101" s="98" t="str">
        <f>VLOOKUP(E101,VIP!$A$2:$O8353,8,FALSE)</f>
        <v>No</v>
      </c>
      <c r="K101" s="98" t="str">
        <f>VLOOKUP(E101,VIP!$A$2:$O11927,6,0)</f>
        <v>NO</v>
      </c>
      <c r="L101" s="104" t="s">
        <v>2430</v>
      </c>
      <c r="M101" s="103" t="s">
        <v>2473</v>
      </c>
      <c r="N101" s="102" t="s">
        <v>2481</v>
      </c>
      <c r="O101" s="118" t="s">
        <v>2482</v>
      </c>
      <c r="P101" s="118"/>
      <c r="Q101" s="103" t="s">
        <v>2430</v>
      </c>
    </row>
    <row r="102" spans="1:17" ht="18" x14ac:dyDescent="0.25">
      <c r="A102" s="118" t="str">
        <f>VLOOKUP(E102,'LISTADO ATM'!$A$2:$C$896,3,0)</f>
        <v>NORTE</v>
      </c>
      <c r="B102" s="109" t="s">
        <v>2606</v>
      </c>
      <c r="C102" s="101">
        <v>44232.388784722221</v>
      </c>
      <c r="D102" s="118" t="s">
        <v>2477</v>
      </c>
      <c r="E102" s="99">
        <v>878</v>
      </c>
      <c r="F102" s="84" t="str">
        <f>VLOOKUP(E102,VIP!$A$2:$O11517,2,0)</f>
        <v>DRBR878</v>
      </c>
      <c r="G102" s="98" t="str">
        <f>VLOOKUP(E102,'LISTADO ATM'!$A$2:$B$895,2,0)</f>
        <v>ATM UNP Cabral Y Baez</v>
      </c>
      <c r="H102" s="98" t="str">
        <f>VLOOKUP(E102,VIP!$A$2:$O16437,7,FALSE)</f>
        <v>N/A</v>
      </c>
      <c r="I102" s="98" t="str">
        <f>VLOOKUP(E102,VIP!$A$2:$O8402,8,FALSE)</f>
        <v>N/A</v>
      </c>
      <c r="J102" s="98" t="str">
        <f>VLOOKUP(E102,VIP!$A$2:$O8352,8,FALSE)</f>
        <v>N/A</v>
      </c>
      <c r="K102" s="98" t="str">
        <f>VLOOKUP(E102,VIP!$A$2:$O11926,6,0)</f>
        <v>N/A</v>
      </c>
      <c r="L102" s="104" t="s">
        <v>2430</v>
      </c>
      <c r="M102" s="103" t="s">
        <v>2473</v>
      </c>
      <c r="N102" s="102" t="s">
        <v>2481</v>
      </c>
      <c r="O102" s="118" t="s">
        <v>2482</v>
      </c>
      <c r="P102" s="118"/>
      <c r="Q102" s="103" t="s">
        <v>2430</v>
      </c>
    </row>
    <row r="103" spans="1:17" ht="18" x14ac:dyDescent="0.25">
      <c r="A103" s="118" t="str">
        <f>VLOOKUP(E103,'LISTADO ATM'!$A$2:$C$896,3,0)</f>
        <v>SUR</v>
      </c>
      <c r="B103" s="109" t="s">
        <v>2605</v>
      </c>
      <c r="C103" s="101">
        <v>44232.394270833334</v>
      </c>
      <c r="D103" s="118" t="s">
        <v>2477</v>
      </c>
      <c r="E103" s="99">
        <v>873</v>
      </c>
      <c r="F103" s="84" t="str">
        <f>VLOOKUP(E103,VIP!$A$2:$O11516,2,0)</f>
        <v>DRBR873</v>
      </c>
      <c r="G103" s="98" t="str">
        <f>VLOOKUP(E103,'LISTADO ATM'!$A$2:$B$895,2,0)</f>
        <v xml:space="preserve">ATM Centro de Caja San Cristóbal II </v>
      </c>
      <c r="H103" s="98" t="str">
        <f>VLOOKUP(E103,VIP!$A$2:$O16436,7,FALSE)</f>
        <v>Si</v>
      </c>
      <c r="I103" s="98" t="str">
        <f>VLOOKUP(E103,VIP!$A$2:$O8401,8,FALSE)</f>
        <v>Si</v>
      </c>
      <c r="J103" s="98" t="str">
        <f>VLOOKUP(E103,VIP!$A$2:$O8351,8,FALSE)</f>
        <v>Si</v>
      </c>
      <c r="K103" s="98" t="str">
        <f>VLOOKUP(E103,VIP!$A$2:$O11925,6,0)</f>
        <v>SI</v>
      </c>
      <c r="L103" s="104" t="s">
        <v>2430</v>
      </c>
      <c r="M103" s="103" t="s">
        <v>2473</v>
      </c>
      <c r="N103" s="102" t="s">
        <v>2481</v>
      </c>
      <c r="O103" s="118" t="s">
        <v>2482</v>
      </c>
      <c r="P103" s="118"/>
      <c r="Q103" s="103" t="s">
        <v>2430</v>
      </c>
    </row>
    <row r="104" spans="1:17" ht="18" x14ac:dyDescent="0.25">
      <c r="A104" s="118" t="str">
        <f>VLOOKUP(E104,'LISTADO ATM'!$A$2:$C$896,3,0)</f>
        <v>NORTE</v>
      </c>
      <c r="B104" s="109" t="s">
        <v>2604</v>
      </c>
      <c r="C104" s="101">
        <v>44232.399305555555</v>
      </c>
      <c r="D104" s="118" t="s">
        <v>2498</v>
      </c>
      <c r="E104" s="99">
        <v>350</v>
      </c>
      <c r="F104" s="84" t="str">
        <f>VLOOKUP(E104,VIP!$A$2:$O11515,2,0)</f>
        <v>DRBR350</v>
      </c>
      <c r="G104" s="98" t="str">
        <f>VLOOKUP(E104,'LISTADO ATM'!$A$2:$B$895,2,0)</f>
        <v xml:space="preserve">ATM Oficina Villa Tapia </v>
      </c>
      <c r="H104" s="98" t="str">
        <f>VLOOKUP(E104,VIP!$A$2:$O16435,7,FALSE)</f>
        <v>Si</v>
      </c>
      <c r="I104" s="98" t="str">
        <f>VLOOKUP(E104,VIP!$A$2:$O8400,8,FALSE)</f>
        <v>Si</v>
      </c>
      <c r="J104" s="98" t="str">
        <f>VLOOKUP(E104,VIP!$A$2:$O8350,8,FALSE)</f>
        <v>Si</v>
      </c>
      <c r="K104" s="98" t="str">
        <f>VLOOKUP(E104,VIP!$A$2:$O11924,6,0)</f>
        <v>NO</v>
      </c>
      <c r="L104" s="104" t="s">
        <v>2430</v>
      </c>
      <c r="M104" s="103" t="s">
        <v>2473</v>
      </c>
      <c r="N104" s="102" t="s">
        <v>2481</v>
      </c>
      <c r="O104" s="118" t="s">
        <v>2499</v>
      </c>
      <c r="P104" s="118"/>
      <c r="Q104" s="103" t="s">
        <v>2430</v>
      </c>
    </row>
    <row r="105" spans="1:17" ht="18" x14ac:dyDescent="0.25">
      <c r="A105" s="118" t="str">
        <f>VLOOKUP(E105,'LISTADO ATM'!$A$2:$C$896,3,0)</f>
        <v>SUR</v>
      </c>
      <c r="B105" s="109" t="s">
        <v>2603</v>
      </c>
      <c r="C105" s="101">
        <v>44232.406145833331</v>
      </c>
      <c r="D105" s="118" t="s">
        <v>2477</v>
      </c>
      <c r="E105" s="99">
        <v>750</v>
      </c>
      <c r="F105" s="84" t="str">
        <f>VLOOKUP(E105,VIP!$A$2:$O11514,2,0)</f>
        <v>DRBR265</v>
      </c>
      <c r="G105" s="98" t="str">
        <f>VLOOKUP(E105,'LISTADO ATM'!$A$2:$B$895,2,0)</f>
        <v xml:space="preserve">ATM UNP Duvergé </v>
      </c>
      <c r="H105" s="98" t="str">
        <f>VLOOKUP(E105,VIP!$A$2:$O16434,7,FALSE)</f>
        <v>Si</v>
      </c>
      <c r="I105" s="98" t="str">
        <f>VLOOKUP(E105,VIP!$A$2:$O8399,8,FALSE)</f>
        <v>Si</v>
      </c>
      <c r="J105" s="98" t="str">
        <f>VLOOKUP(E105,VIP!$A$2:$O8349,8,FALSE)</f>
        <v>Si</v>
      </c>
      <c r="K105" s="98" t="str">
        <f>VLOOKUP(E105,VIP!$A$2:$O11923,6,0)</f>
        <v>SI</v>
      </c>
      <c r="L105" s="104" t="s">
        <v>2430</v>
      </c>
      <c r="M105" s="103" t="s">
        <v>2473</v>
      </c>
      <c r="N105" s="102" t="s">
        <v>2481</v>
      </c>
      <c r="O105" s="118" t="s">
        <v>2482</v>
      </c>
      <c r="P105" s="118"/>
      <c r="Q105" s="103" t="s">
        <v>2430</v>
      </c>
    </row>
    <row r="106" spans="1:17" ht="18" x14ac:dyDescent="0.25">
      <c r="A106" s="118" t="str">
        <f>VLOOKUP(E106,'LISTADO ATM'!$A$2:$C$896,3,0)</f>
        <v>DISTRITO NACIONAL</v>
      </c>
      <c r="B106" s="109" t="s">
        <v>2598</v>
      </c>
      <c r="C106" s="101">
        <v>44232.43341435185</v>
      </c>
      <c r="D106" s="118" t="s">
        <v>2477</v>
      </c>
      <c r="E106" s="99">
        <v>823</v>
      </c>
      <c r="F106" s="84" t="str">
        <f>VLOOKUP(E106,VIP!$A$2:$O11509,2,0)</f>
        <v>DRBR823</v>
      </c>
      <c r="G106" s="98" t="str">
        <f>VLOOKUP(E106,'LISTADO ATM'!$A$2:$B$895,2,0)</f>
        <v xml:space="preserve">ATM UNP El Carril (Haina) </v>
      </c>
      <c r="H106" s="98" t="str">
        <f>VLOOKUP(E106,VIP!$A$2:$O16429,7,FALSE)</f>
        <v>Si</v>
      </c>
      <c r="I106" s="98" t="str">
        <f>VLOOKUP(E106,VIP!$A$2:$O8394,8,FALSE)</f>
        <v>Si</v>
      </c>
      <c r="J106" s="98" t="str">
        <f>VLOOKUP(E106,VIP!$A$2:$O8344,8,FALSE)</f>
        <v>Si</v>
      </c>
      <c r="K106" s="98" t="str">
        <f>VLOOKUP(E106,VIP!$A$2:$O11918,6,0)</f>
        <v>NO</v>
      </c>
      <c r="L106" s="104" t="s">
        <v>2430</v>
      </c>
      <c r="M106" s="103" t="s">
        <v>2473</v>
      </c>
      <c r="N106" s="102" t="s">
        <v>2481</v>
      </c>
      <c r="O106" s="118" t="s">
        <v>2482</v>
      </c>
      <c r="P106" s="118"/>
      <c r="Q106" s="103" t="s">
        <v>2430</v>
      </c>
    </row>
    <row r="107" spans="1:17" ht="18" x14ac:dyDescent="0.25">
      <c r="A107" s="118" t="str">
        <f>VLOOKUP(E107,'LISTADO ATM'!$A$2:$C$896,3,0)</f>
        <v>SUR</v>
      </c>
      <c r="B107" s="109" t="s">
        <v>2596</v>
      </c>
      <c r="C107" s="101">
        <v>44232.440034722225</v>
      </c>
      <c r="D107" s="118" t="s">
        <v>2477</v>
      </c>
      <c r="E107" s="99">
        <v>592</v>
      </c>
      <c r="F107" s="84" t="str">
        <f>VLOOKUP(E107,VIP!$A$2:$O11507,2,0)</f>
        <v>DRBR081</v>
      </c>
      <c r="G107" s="98" t="str">
        <f>VLOOKUP(E107,'LISTADO ATM'!$A$2:$B$895,2,0)</f>
        <v xml:space="preserve">ATM Centro de Caja San Cristóbal I </v>
      </c>
      <c r="H107" s="98" t="str">
        <f>VLOOKUP(E107,VIP!$A$2:$O16427,7,FALSE)</f>
        <v>Si</v>
      </c>
      <c r="I107" s="98" t="str">
        <f>VLOOKUP(E107,VIP!$A$2:$O8392,8,FALSE)</f>
        <v>Si</v>
      </c>
      <c r="J107" s="98" t="str">
        <f>VLOOKUP(E107,VIP!$A$2:$O8342,8,FALSE)</f>
        <v>Si</v>
      </c>
      <c r="K107" s="98" t="str">
        <f>VLOOKUP(E107,VIP!$A$2:$O11916,6,0)</f>
        <v>SI</v>
      </c>
      <c r="L107" s="104" t="s">
        <v>2430</v>
      </c>
      <c r="M107" s="103" t="s">
        <v>2473</v>
      </c>
      <c r="N107" s="102" t="s">
        <v>2481</v>
      </c>
      <c r="O107" s="118" t="s">
        <v>2482</v>
      </c>
      <c r="P107" s="118"/>
      <c r="Q107" s="103" t="s">
        <v>2430</v>
      </c>
    </row>
    <row r="108" spans="1:17" ht="18" x14ac:dyDescent="0.25">
      <c r="A108" s="118" t="str">
        <f>VLOOKUP(E108,'LISTADO ATM'!$A$2:$C$896,3,0)</f>
        <v>DISTRITO NACIONAL</v>
      </c>
      <c r="B108" s="109" t="s">
        <v>2523</v>
      </c>
      <c r="C108" s="101">
        <v>44231.352256944447</v>
      </c>
      <c r="D108" s="118" t="s">
        <v>2189</v>
      </c>
      <c r="E108" s="99">
        <v>407</v>
      </c>
      <c r="F108" s="84" t="str">
        <f>VLOOKUP(E108,VIP!$A$2:$O11518,2,0)</f>
        <v>DRBR407</v>
      </c>
      <c r="G108" s="98" t="str">
        <f>VLOOKUP(E108,'LISTADO ATM'!$A$2:$B$895,2,0)</f>
        <v xml:space="preserve">ATM Multicentro La Sirena Villa Mella </v>
      </c>
      <c r="H108" s="98" t="str">
        <f>VLOOKUP(E108,VIP!$A$2:$O16438,7,FALSE)</f>
        <v>Si</v>
      </c>
      <c r="I108" s="98" t="str">
        <f>VLOOKUP(E108,VIP!$A$2:$O8403,8,FALSE)</f>
        <v>Si</v>
      </c>
      <c r="J108" s="98" t="str">
        <f>VLOOKUP(E108,VIP!$A$2:$O8353,8,FALSE)</f>
        <v>Si</v>
      </c>
      <c r="K108" s="98" t="str">
        <f>VLOOKUP(E108,VIP!$A$2:$O11927,6,0)</f>
        <v>NO</v>
      </c>
      <c r="L108" s="104" t="s">
        <v>2463</v>
      </c>
      <c r="M108" s="103" t="s">
        <v>2473</v>
      </c>
      <c r="N108" s="102" t="s">
        <v>2481</v>
      </c>
      <c r="O108" s="118" t="s">
        <v>2483</v>
      </c>
      <c r="P108" s="118"/>
      <c r="Q108" s="103" t="s">
        <v>2463</v>
      </c>
    </row>
    <row r="109" spans="1:17" ht="18" x14ac:dyDescent="0.25">
      <c r="A109" s="118" t="str">
        <f>VLOOKUP(E109,'LISTADO ATM'!$A$2:$C$896,3,0)</f>
        <v>NORTE</v>
      </c>
      <c r="B109" s="109" t="s">
        <v>2574</v>
      </c>
      <c r="C109" s="101">
        <v>44231.661932870367</v>
      </c>
      <c r="D109" s="118" t="s">
        <v>2190</v>
      </c>
      <c r="E109" s="99">
        <v>985</v>
      </c>
      <c r="F109" s="84" t="str">
        <f>VLOOKUP(E109,VIP!$A$2:$O11541,2,0)</f>
        <v>DRBR985</v>
      </c>
      <c r="G109" s="98" t="str">
        <f>VLOOKUP(E109,'LISTADO ATM'!$A$2:$B$895,2,0)</f>
        <v xml:space="preserve">ATM Oficina Dajabón II </v>
      </c>
      <c r="H109" s="98" t="str">
        <f>VLOOKUP(E109,VIP!$A$2:$O16461,7,FALSE)</f>
        <v>Si</v>
      </c>
      <c r="I109" s="98" t="str">
        <f>VLOOKUP(E109,VIP!$A$2:$O8426,8,FALSE)</f>
        <v>Si</v>
      </c>
      <c r="J109" s="98" t="str">
        <f>VLOOKUP(E109,VIP!$A$2:$O8376,8,FALSE)</f>
        <v>Si</v>
      </c>
      <c r="K109" s="98" t="str">
        <f>VLOOKUP(E109,VIP!$A$2:$O11950,6,0)</f>
        <v>NO</v>
      </c>
      <c r="L109" s="104" t="s">
        <v>2463</v>
      </c>
      <c r="M109" s="103" t="s">
        <v>2473</v>
      </c>
      <c r="N109" s="102" t="s">
        <v>2481</v>
      </c>
      <c r="O109" s="118" t="s">
        <v>2490</v>
      </c>
      <c r="P109" s="118"/>
      <c r="Q109" s="103" t="s">
        <v>2463</v>
      </c>
    </row>
    <row r="110" spans="1:17" ht="18" x14ac:dyDescent="0.25">
      <c r="A110" s="118" t="str">
        <f>VLOOKUP(E110,'LISTADO ATM'!$A$2:$C$896,3,0)</f>
        <v>DISTRITO NACIONAL</v>
      </c>
      <c r="B110" s="109" t="s">
        <v>2549</v>
      </c>
      <c r="C110" s="101">
        <v>44231.816388888888</v>
      </c>
      <c r="D110" s="118" t="s">
        <v>2189</v>
      </c>
      <c r="E110" s="99">
        <v>165</v>
      </c>
      <c r="F110" s="84" t="str">
        <f>VLOOKUP(E110,VIP!$A$2:$O11515,2,0)</f>
        <v>DRBR165</v>
      </c>
      <c r="G110" s="98" t="str">
        <f>VLOOKUP(E110,'LISTADO ATM'!$A$2:$B$895,2,0)</f>
        <v>ATM Autoservicio Megacentro</v>
      </c>
      <c r="H110" s="98" t="str">
        <f>VLOOKUP(E110,VIP!$A$2:$O16435,7,FALSE)</f>
        <v>Si</v>
      </c>
      <c r="I110" s="98" t="str">
        <f>VLOOKUP(E110,VIP!$A$2:$O8400,8,FALSE)</f>
        <v>Si</v>
      </c>
      <c r="J110" s="98" t="str">
        <f>VLOOKUP(E110,VIP!$A$2:$O8350,8,FALSE)</f>
        <v>Si</v>
      </c>
      <c r="K110" s="98" t="str">
        <f>VLOOKUP(E110,VIP!$A$2:$O11924,6,0)</f>
        <v>SI</v>
      </c>
      <c r="L110" s="104" t="s">
        <v>2463</v>
      </c>
      <c r="M110" s="103" t="s">
        <v>2473</v>
      </c>
      <c r="N110" s="102" t="s">
        <v>2481</v>
      </c>
      <c r="O110" s="118" t="s">
        <v>2483</v>
      </c>
      <c r="P110" s="118"/>
      <c r="Q110" s="103" t="s">
        <v>2463</v>
      </c>
    </row>
    <row r="111" spans="1:17" ht="18" x14ac:dyDescent="0.25">
      <c r="A111" s="118" t="str">
        <f>VLOOKUP(E111,'LISTADO ATM'!$A$2:$C$896,3,0)</f>
        <v>DISTRITO NACIONAL</v>
      </c>
      <c r="B111" s="109" t="s">
        <v>2542</v>
      </c>
      <c r="C111" s="101">
        <v>44231.836354166669</v>
      </c>
      <c r="D111" s="118" t="s">
        <v>2189</v>
      </c>
      <c r="E111" s="99">
        <v>527</v>
      </c>
      <c r="F111" s="84" t="str">
        <f>VLOOKUP(E111,VIP!$A$2:$O11508,2,0)</f>
        <v>DRBR527</v>
      </c>
      <c r="G111" s="98" t="str">
        <f>VLOOKUP(E111,'LISTADO ATM'!$A$2:$B$895,2,0)</f>
        <v>ATM Oficina Zona Oriental II</v>
      </c>
      <c r="H111" s="98" t="str">
        <f>VLOOKUP(E111,VIP!$A$2:$O16428,7,FALSE)</f>
        <v>Si</v>
      </c>
      <c r="I111" s="98" t="str">
        <f>VLOOKUP(E111,VIP!$A$2:$O8393,8,FALSE)</f>
        <v>Si</v>
      </c>
      <c r="J111" s="98" t="str">
        <f>VLOOKUP(E111,VIP!$A$2:$O8343,8,FALSE)</f>
        <v>Si</v>
      </c>
      <c r="K111" s="98" t="str">
        <f>VLOOKUP(E111,VIP!$A$2:$O11917,6,0)</f>
        <v>SI</v>
      </c>
      <c r="L111" s="104" t="s">
        <v>2463</v>
      </c>
      <c r="M111" s="103" t="s">
        <v>2473</v>
      </c>
      <c r="N111" s="102" t="s">
        <v>2481</v>
      </c>
      <c r="O111" s="118" t="s">
        <v>2483</v>
      </c>
      <c r="P111" s="118"/>
      <c r="Q111" s="103" t="s">
        <v>2463</v>
      </c>
    </row>
    <row r="112" spans="1:17" ht="18" x14ac:dyDescent="0.25">
      <c r="A112" s="118" t="str">
        <f>VLOOKUP(E112,'LISTADO ATM'!$A$2:$C$896,3,0)</f>
        <v>DISTRITO NACIONAL</v>
      </c>
      <c r="B112" s="109" t="s">
        <v>2536</v>
      </c>
      <c r="C112" s="101">
        <v>44231.858784722222</v>
      </c>
      <c r="D112" s="118" t="s">
        <v>2189</v>
      </c>
      <c r="E112" s="99">
        <v>192</v>
      </c>
      <c r="F112" s="84" t="str">
        <f>VLOOKUP(E112,VIP!$A$2:$O11502,2,0)</f>
        <v>DRBR192</v>
      </c>
      <c r="G112" s="98" t="str">
        <f>VLOOKUP(E112,'LISTADO ATM'!$A$2:$B$895,2,0)</f>
        <v xml:space="preserve">ATM Autobanco Luperón II </v>
      </c>
      <c r="H112" s="98" t="str">
        <f>VLOOKUP(E112,VIP!$A$2:$O16422,7,FALSE)</f>
        <v>Si</v>
      </c>
      <c r="I112" s="98" t="str">
        <f>VLOOKUP(E112,VIP!$A$2:$O8387,8,FALSE)</f>
        <v>Si</v>
      </c>
      <c r="J112" s="98" t="str">
        <f>VLOOKUP(E112,VIP!$A$2:$O8337,8,FALSE)</f>
        <v>Si</v>
      </c>
      <c r="K112" s="98" t="str">
        <f>VLOOKUP(E112,VIP!$A$2:$O11911,6,0)</f>
        <v>NO</v>
      </c>
      <c r="L112" s="104" t="s">
        <v>2463</v>
      </c>
      <c r="M112" s="103" t="s">
        <v>2473</v>
      </c>
      <c r="N112" s="102" t="s">
        <v>2481</v>
      </c>
      <c r="O112" s="118" t="s">
        <v>2483</v>
      </c>
      <c r="P112" s="118"/>
      <c r="Q112" s="103" t="s">
        <v>2463</v>
      </c>
    </row>
    <row r="113" spans="1:17" ht="18" x14ac:dyDescent="0.25">
      <c r="A113" s="118" t="str">
        <f>VLOOKUP(E113,'LISTADO ATM'!$A$2:$C$896,3,0)</f>
        <v>NORTE</v>
      </c>
      <c r="B113" s="109" t="s">
        <v>2602</v>
      </c>
      <c r="C113" s="101">
        <v>44232.410312499997</v>
      </c>
      <c r="D113" s="118" t="s">
        <v>2190</v>
      </c>
      <c r="E113" s="99">
        <v>189</v>
      </c>
      <c r="F113" s="84" t="str">
        <f>VLOOKUP(E113,VIP!$A$2:$O11513,2,0)</f>
        <v>DRBR189</v>
      </c>
      <c r="G113" s="98" t="str">
        <f>VLOOKUP(E113,'LISTADO ATM'!$A$2:$B$895,2,0)</f>
        <v xml:space="preserve">ATM Comando Regional Cibao Central P.N. </v>
      </c>
      <c r="H113" s="98" t="str">
        <f>VLOOKUP(E113,VIP!$A$2:$O16433,7,FALSE)</f>
        <v>Si</v>
      </c>
      <c r="I113" s="98" t="str">
        <f>VLOOKUP(E113,VIP!$A$2:$O8398,8,FALSE)</f>
        <v>Si</v>
      </c>
      <c r="J113" s="98" t="str">
        <f>VLOOKUP(E113,VIP!$A$2:$O8348,8,FALSE)</f>
        <v>Si</v>
      </c>
      <c r="K113" s="98" t="str">
        <f>VLOOKUP(E113,VIP!$A$2:$O11922,6,0)</f>
        <v>NO</v>
      </c>
      <c r="L113" s="104" t="s">
        <v>2463</v>
      </c>
      <c r="M113" s="103" t="s">
        <v>2473</v>
      </c>
      <c r="N113" s="102" t="s">
        <v>2481</v>
      </c>
      <c r="O113" s="118" t="s">
        <v>2490</v>
      </c>
      <c r="P113" s="118"/>
      <c r="Q113" s="103" t="s">
        <v>2463</v>
      </c>
    </row>
    <row r="114" spans="1:17" ht="18" x14ac:dyDescent="0.25">
      <c r="A114" s="118" t="str">
        <f>VLOOKUP(E114,'LISTADO ATM'!$A$2:$C$896,3,0)</f>
        <v>NORTE</v>
      </c>
      <c r="B114" s="109" t="s">
        <v>2601</v>
      </c>
      <c r="C114" s="101">
        <v>44232.414004629631</v>
      </c>
      <c r="D114" s="118" t="s">
        <v>2190</v>
      </c>
      <c r="E114" s="99">
        <v>292</v>
      </c>
      <c r="F114" s="84" t="str">
        <f>VLOOKUP(E114,VIP!$A$2:$O11512,2,0)</f>
        <v>DRBR292</v>
      </c>
      <c r="G114" s="98" t="str">
        <f>VLOOKUP(E114,'LISTADO ATM'!$A$2:$B$895,2,0)</f>
        <v xml:space="preserve">ATM UNP Castañuelas (Montecristi) </v>
      </c>
      <c r="H114" s="98" t="str">
        <f>VLOOKUP(E114,VIP!$A$2:$O16432,7,FALSE)</f>
        <v>Si</v>
      </c>
      <c r="I114" s="98" t="str">
        <f>VLOOKUP(E114,VIP!$A$2:$O8397,8,FALSE)</f>
        <v>Si</v>
      </c>
      <c r="J114" s="98" t="str">
        <f>VLOOKUP(E114,VIP!$A$2:$O8347,8,FALSE)</f>
        <v>Si</v>
      </c>
      <c r="K114" s="98" t="str">
        <f>VLOOKUP(E114,VIP!$A$2:$O11921,6,0)</f>
        <v>NO</v>
      </c>
      <c r="L114" s="104" t="s">
        <v>2463</v>
      </c>
      <c r="M114" s="103" t="s">
        <v>2473</v>
      </c>
      <c r="N114" s="102" t="s">
        <v>2481</v>
      </c>
      <c r="O114" s="118" t="s">
        <v>2490</v>
      </c>
      <c r="P114" s="118"/>
      <c r="Q114" s="103" t="s">
        <v>2463</v>
      </c>
    </row>
  </sheetData>
  <autoFilter ref="A4:Q81">
    <sortState ref="A5:Q114">
      <sortCondition ref="Q4:Q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4:B89 B116:B1048576">
    <cfRule type="duplicateValues" dxfId="828" priority="3804"/>
  </conditionalFormatting>
  <conditionalFormatting sqref="B34:B89 B116:B1048576">
    <cfRule type="duplicateValues" dxfId="827" priority="331244"/>
  </conditionalFormatting>
  <conditionalFormatting sqref="B1:B4 B34:B89 B116:B1048576">
    <cfRule type="duplicateValues" dxfId="826" priority="331256"/>
    <cfRule type="duplicateValues" dxfId="825" priority="331257"/>
    <cfRule type="duplicateValues" dxfId="824" priority="331258"/>
  </conditionalFormatting>
  <conditionalFormatting sqref="B1:B4 B34:B89 B116:B1048576">
    <cfRule type="duplicateValues" dxfId="823" priority="331268"/>
    <cfRule type="duplicateValues" dxfId="822" priority="331269"/>
  </conditionalFormatting>
  <conditionalFormatting sqref="B34:B89 B116:B1048576">
    <cfRule type="duplicateValues" dxfId="821" priority="331276"/>
    <cfRule type="duplicateValues" dxfId="820" priority="331277"/>
    <cfRule type="duplicateValues" dxfId="819" priority="331278"/>
  </conditionalFormatting>
  <conditionalFormatting sqref="B34:B89 B116:B1048576">
    <cfRule type="duplicateValues" dxfId="818" priority="2813"/>
    <cfRule type="duplicateValues" dxfId="817" priority="2814"/>
  </conditionalFormatting>
  <conditionalFormatting sqref="E1:E4 E34:E89 E115:E1048576">
    <cfRule type="duplicateValues" dxfId="816" priority="842"/>
  </conditionalFormatting>
  <conditionalFormatting sqref="E34:E89 E115:E1048576">
    <cfRule type="duplicateValues" dxfId="815" priority="651"/>
  </conditionalFormatting>
  <conditionalFormatting sqref="B1:B15 B34:B89 B116:B1048576">
    <cfRule type="duplicateValues" dxfId="814" priority="553"/>
  </conditionalFormatting>
  <conditionalFormatting sqref="B1:B16 B34:B89 B116:B1048576">
    <cfRule type="duplicateValues" dxfId="813" priority="530"/>
  </conditionalFormatting>
  <conditionalFormatting sqref="B26:B89">
    <cfRule type="duplicateValues" dxfId="812" priority="506"/>
  </conditionalFormatting>
  <conditionalFormatting sqref="B26:B89">
    <cfRule type="duplicateValues" dxfId="811" priority="505"/>
  </conditionalFormatting>
  <conditionalFormatting sqref="B26:B89">
    <cfRule type="duplicateValues" dxfId="810" priority="502"/>
    <cfRule type="duplicateValues" dxfId="809" priority="503"/>
    <cfRule type="duplicateValues" dxfId="808" priority="504"/>
  </conditionalFormatting>
  <conditionalFormatting sqref="B26:B89">
    <cfRule type="duplicateValues" dxfId="807" priority="500"/>
    <cfRule type="duplicateValues" dxfId="806" priority="501"/>
  </conditionalFormatting>
  <conditionalFormatting sqref="B26:B89">
    <cfRule type="duplicateValues" dxfId="805" priority="497"/>
    <cfRule type="duplicateValues" dxfId="804" priority="498"/>
    <cfRule type="duplicateValues" dxfId="803" priority="499"/>
  </conditionalFormatting>
  <conditionalFormatting sqref="B26:B89">
    <cfRule type="duplicateValues" dxfId="802" priority="495"/>
    <cfRule type="duplicateValues" dxfId="801" priority="496"/>
  </conditionalFormatting>
  <conditionalFormatting sqref="B26:B89">
    <cfRule type="duplicateValues" dxfId="800" priority="493"/>
  </conditionalFormatting>
  <conditionalFormatting sqref="B26:B89">
    <cfRule type="duplicateValues" dxfId="799" priority="490"/>
    <cfRule type="duplicateValues" dxfId="798" priority="491"/>
    <cfRule type="duplicateValues" dxfId="797" priority="492"/>
  </conditionalFormatting>
  <conditionalFormatting sqref="B26:B89">
    <cfRule type="duplicateValues" dxfId="796" priority="488"/>
    <cfRule type="duplicateValues" dxfId="795" priority="489"/>
  </conditionalFormatting>
  <conditionalFormatting sqref="B26:B89">
    <cfRule type="duplicateValues" dxfId="794" priority="486"/>
  </conditionalFormatting>
  <conditionalFormatting sqref="B26:B89">
    <cfRule type="duplicateValues" dxfId="793" priority="485"/>
  </conditionalFormatting>
  <conditionalFormatting sqref="B26:B89">
    <cfRule type="duplicateValues" dxfId="792" priority="484"/>
  </conditionalFormatting>
  <conditionalFormatting sqref="B1:B89 B116:B1048576">
    <cfRule type="duplicateValues" dxfId="791" priority="482"/>
    <cfRule type="duplicateValues" dxfId="790" priority="483"/>
  </conditionalFormatting>
  <conditionalFormatting sqref="B16">
    <cfRule type="duplicateValues" dxfId="789" priority="361845"/>
  </conditionalFormatting>
  <conditionalFormatting sqref="B16">
    <cfRule type="duplicateValues" dxfId="788" priority="361847"/>
    <cfRule type="duplicateValues" dxfId="787" priority="361848"/>
    <cfRule type="duplicateValues" dxfId="786" priority="361849"/>
  </conditionalFormatting>
  <conditionalFormatting sqref="B16">
    <cfRule type="duplicateValues" dxfId="785" priority="361850"/>
    <cfRule type="duplicateValues" dxfId="784" priority="361851"/>
  </conditionalFormatting>
  <conditionalFormatting sqref="E16">
    <cfRule type="duplicateValues" dxfId="783" priority="361857"/>
  </conditionalFormatting>
  <conditionalFormatting sqref="E1:E89 E115:E1048576">
    <cfRule type="duplicateValues" dxfId="782" priority="175"/>
    <cfRule type="duplicateValues" dxfId="781" priority="399"/>
  </conditionalFormatting>
  <conditionalFormatting sqref="E26:E89">
    <cfRule type="duplicateValues" dxfId="780" priority="362402"/>
  </conditionalFormatting>
  <conditionalFormatting sqref="B5:B15">
    <cfRule type="duplicateValues" dxfId="779" priority="362482"/>
  </conditionalFormatting>
  <conditionalFormatting sqref="B5:B15">
    <cfRule type="duplicateValues" dxfId="778" priority="362483"/>
    <cfRule type="duplicateValues" dxfId="777" priority="362484"/>
    <cfRule type="duplicateValues" dxfId="776" priority="362485"/>
  </conditionalFormatting>
  <conditionalFormatting sqref="B5:B15">
    <cfRule type="duplicateValues" dxfId="775" priority="362486"/>
    <cfRule type="duplicateValues" dxfId="774" priority="362487"/>
  </conditionalFormatting>
  <conditionalFormatting sqref="E5:E15">
    <cfRule type="duplicateValues" dxfId="773" priority="362488"/>
  </conditionalFormatting>
  <conditionalFormatting sqref="B17:B25">
    <cfRule type="duplicateValues" dxfId="772" priority="362535"/>
  </conditionalFormatting>
  <conditionalFormatting sqref="B17:B25">
    <cfRule type="duplicateValues" dxfId="771" priority="362536"/>
    <cfRule type="duplicateValues" dxfId="770" priority="362537"/>
    <cfRule type="duplicateValues" dxfId="769" priority="362538"/>
  </conditionalFormatting>
  <conditionalFormatting sqref="B17:B25">
    <cfRule type="duplicateValues" dxfId="768" priority="362539"/>
    <cfRule type="duplicateValues" dxfId="767" priority="362540"/>
  </conditionalFormatting>
  <conditionalFormatting sqref="E17:E25">
    <cfRule type="duplicateValues" dxfId="766" priority="362541"/>
  </conditionalFormatting>
  <conditionalFormatting sqref="B90:B93">
    <cfRule type="duplicateValues" dxfId="765" priority="174"/>
  </conditionalFormatting>
  <conditionalFormatting sqref="B90:B93">
    <cfRule type="duplicateValues" dxfId="764" priority="173"/>
  </conditionalFormatting>
  <conditionalFormatting sqref="B90:B93">
    <cfRule type="duplicateValues" dxfId="763" priority="170"/>
    <cfRule type="duplicateValues" dxfId="762" priority="171"/>
    <cfRule type="duplicateValues" dxfId="761" priority="172"/>
  </conditionalFormatting>
  <conditionalFormatting sqref="B90:B93">
    <cfRule type="duplicateValues" dxfId="760" priority="168"/>
    <cfRule type="duplicateValues" dxfId="759" priority="169"/>
  </conditionalFormatting>
  <conditionalFormatting sqref="B90:B93">
    <cfRule type="duplicateValues" dxfId="758" priority="165"/>
    <cfRule type="duplicateValues" dxfId="757" priority="166"/>
    <cfRule type="duplicateValues" dxfId="756" priority="167"/>
  </conditionalFormatting>
  <conditionalFormatting sqref="B90:B93">
    <cfRule type="duplicateValues" dxfId="755" priority="163"/>
    <cfRule type="duplicateValues" dxfId="754" priority="164"/>
  </conditionalFormatting>
  <conditionalFormatting sqref="E90:E93">
    <cfRule type="duplicateValues" dxfId="753" priority="162"/>
  </conditionalFormatting>
  <conditionalFormatting sqref="E90:E93">
    <cfRule type="duplicateValues" dxfId="752" priority="161"/>
  </conditionalFormatting>
  <conditionalFormatting sqref="B90:B93">
    <cfRule type="duplicateValues" dxfId="751" priority="160"/>
  </conditionalFormatting>
  <conditionalFormatting sqref="B90:B93">
    <cfRule type="duplicateValues" dxfId="750" priority="159"/>
  </conditionalFormatting>
  <conditionalFormatting sqref="B90:B93">
    <cfRule type="duplicateValues" dxfId="749" priority="158"/>
  </conditionalFormatting>
  <conditionalFormatting sqref="B90:B93">
    <cfRule type="duplicateValues" dxfId="748" priority="157"/>
  </conditionalFormatting>
  <conditionalFormatting sqref="B90:B93">
    <cfRule type="duplicateValues" dxfId="747" priority="154"/>
    <cfRule type="duplicateValues" dxfId="746" priority="155"/>
    <cfRule type="duplicateValues" dxfId="745" priority="156"/>
  </conditionalFormatting>
  <conditionalFormatting sqref="B90:B93">
    <cfRule type="duplicateValues" dxfId="744" priority="152"/>
    <cfRule type="duplicateValues" dxfId="743" priority="153"/>
  </conditionalFormatting>
  <conditionalFormatting sqref="B90:B93">
    <cfRule type="duplicateValues" dxfId="742" priority="149"/>
    <cfRule type="duplicateValues" dxfId="741" priority="150"/>
    <cfRule type="duplicateValues" dxfId="740" priority="151"/>
  </conditionalFormatting>
  <conditionalFormatting sqref="B90:B93">
    <cfRule type="duplicateValues" dxfId="739" priority="147"/>
    <cfRule type="duplicateValues" dxfId="738" priority="148"/>
  </conditionalFormatting>
  <conditionalFormatting sqref="B90:B93">
    <cfRule type="duplicateValues" dxfId="737" priority="146"/>
  </conditionalFormatting>
  <conditionalFormatting sqref="B90:B93">
    <cfRule type="duplicateValues" dxfId="736" priority="143"/>
    <cfRule type="duplicateValues" dxfId="735" priority="144"/>
    <cfRule type="duplicateValues" dxfId="734" priority="145"/>
  </conditionalFormatting>
  <conditionalFormatting sqref="B90:B93">
    <cfRule type="duplicateValues" dxfId="733" priority="141"/>
    <cfRule type="duplicateValues" dxfId="732" priority="142"/>
  </conditionalFormatting>
  <conditionalFormatting sqref="B90:B93">
    <cfRule type="duplicateValues" dxfId="731" priority="140"/>
  </conditionalFormatting>
  <conditionalFormatting sqref="B90:B93">
    <cfRule type="duplicateValues" dxfId="730" priority="139"/>
  </conditionalFormatting>
  <conditionalFormatting sqref="B90:B93">
    <cfRule type="duplicateValues" dxfId="729" priority="138"/>
  </conditionalFormatting>
  <conditionalFormatting sqref="B90:B93">
    <cfRule type="duplicateValues" dxfId="728" priority="136"/>
    <cfRule type="duplicateValues" dxfId="727" priority="137"/>
  </conditionalFormatting>
  <conditionalFormatting sqref="E90:E93">
    <cfRule type="duplicateValues" dxfId="726" priority="134"/>
    <cfRule type="duplicateValues" dxfId="725" priority="135"/>
  </conditionalFormatting>
  <conditionalFormatting sqref="E90:E93">
    <cfRule type="duplicateValues" dxfId="724" priority="133"/>
  </conditionalFormatting>
  <conditionalFormatting sqref="B94:B108">
    <cfRule type="duplicateValues" dxfId="723" priority="132"/>
  </conditionalFormatting>
  <conditionalFormatting sqref="B94:B108">
    <cfRule type="duplicateValues" dxfId="722" priority="131"/>
  </conditionalFormatting>
  <conditionalFormatting sqref="B94:B108">
    <cfRule type="duplicateValues" dxfId="721" priority="128"/>
    <cfRule type="duplicateValues" dxfId="720" priority="129"/>
    <cfRule type="duplicateValues" dxfId="719" priority="130"/>
  </conditionalFormatting>
  <conditionalFormatting sqref="B94:B108">
    <cfRule type="duplicateValues" dxfId="718" priority="126"/>
    <cfRule type="duplicateValues" dxfId="717" priority="127"/>
  </conditionalFormatting>
  <conditionalFormatting sqref="B94:B108">
    <cfRule type="duplicateValues" dxfId="716" priority="123"/>
    <cfRule type="duplicateValues" dxfId="715" priority="124"/>
    <cfRule type="duplicateValues" dxfId="714" priority="125"/>
  </conditionalFormatting>
  <conditionalFormatting sqref="B94:B108">
    <cfRule type="duplicateValues" dxfId="713" priority="121"/>
    <cfRule type="duplicateValues" dxfId="712" priority="122"/>
  </conditionalFormatting>
  <conditionalFormatting sqref="E94:E108">
    <cfRule type="duplicateValues" dxfId="711" priority="120"/>
  </conditionalFormatting>
  <conditionalFormatting sqref="E94:E108">
    <cfRule type="duplicateValues" dxfId="710" priority="119"/>
  </conditionalFormatting>
  <conditionalFormatting sqref="B94:B108">
    <cfRule type="duplicateValues" dxfId="709" priority="118"/>
  </conditionalFormatting>
  <conditionalFormatting sqref="B94:B108">
    <cfRule type="duplicateValues" dxfId="708" priority="117"/>
  </conditionalFormatting>
  <conditionalFormatting sqref="B94:B108">
    <cfRule type="duplicateValues" dxfId="707" priority="116"/>
  </conditionalFormatting>
  <conditionalFormatting sqref="B94:B108">
    <cfRule type="duplicateValues" dxfId="706" priority="115"/>
  </conditionalFormatting>
  <conditionalFormatting sqref="B94:B108">
    <cfRule type="duplicateValues" dxfId="705" priority="112"/>
    <cfRule type="duplicateValues" dxfId="704" priority="113"/>
    <cfRule type="duplicateValues" dxfId="703" priority="114"/>
  </conditionalFormatting>
  <conditionalFormatting sqref="B94:B108">
    <cfRule type="duplicateValues" dxfId="702" priority="110"/>
    <cfRule type="duplicateValues" dxfId="701" priority="111"/>
  </conditionalFormatting>
  <conditionalFormatting sqref="B94:B108">
    <cfRule type="duplicateValues" dxfId="700" priority="107"/>
    <cfRule type="duplicateValues" dxfId="699" priority="108"/>
    <cfRule type="duplicateValues" dxfId="698" priority="109"/>
  </conditionalFormatting>
  <conditionalFormatting sqref="B94:B108">
    <cfRule type="duplicateValues" dxfId="697" priority="105"/>
    <cfRule type="duplicateValues" dxfId="696" priority="106"/>
  </conditionalFormatting>
  <conditionalFormatting sqref="B94:B108">
    <cfRule type="duplicateValues" dxfId="695" priority="104"/>
  </conditionalFormatting>
  <conditionalFormatting sqref="B94:B108">
    <cfRule type="duplicateValues" dxfId="694" priority="101"/>
    <cfRule type="duplicateValues" dxfId="693" priority="102"/>
    <cfRule type="duplicateValues" dxfId="692" priority="103"/>
  </conditionalFormatting>
  <conditionalFormatting sqref="B94:B108">
    <cfRule type="duplicateValues" dxfId="691" priority="99"/>
    <cfRule type="duplicateValues" dxfId="690" priority="100"/>
  </conditionalFormatting>
  <conditionalFormatting sqref="B94:B108">
    <cfRule type="duplicateValues" dxfId="689" priority="98"/>
  </conditionalFormatting>
  <conditionalFormatting sqref="B94:B108">
    <cfRule type="duplicateValues" dxfId="688" priority="97"/>
  </conditionalFormatting>
  <conditionalFormatting sqref="B94:B108">
    <cfRule type="duplicateValues" dxfId="687" priority="96"/>
  </conditionalFormatting>
  <conditionalFormatting sqref="B94:B108">
    <cfRule type="duplicateValues" dxfId="686" priority="94"/>
    <cfRule type="duplicateValues" dxfId="685" priority="95"/>
  </conditionalFormatting>
  <conditionalFormatting sqref="E94:E108">
    <cfRule type="duplicateValues" dxfId="684" priority="92"/>
    <cfRule type="duplicateValues" dxfId="683" priority="93"/>
  </conditionalFormatting>
  <conditionalFormatting sqref="E94:E108">
    <cfRule type="duplicateValues" dxfId="682" priority="91"/>
  </conditionalFormatting>
  <conditionalFormatting sqref="B1:B108 B116:B1048576">
    <cfRule type="duplicateValues" dxfId="681" priority="89"/>
    <cfRule type="duplicateValues" dxfId="680" priority="90"/>
  </conditionalFormatting>
  <conditionalFormatting sqref="B109:B112">
    <cfRule type="duplicateValues" dxfId="679" priority="88"/>
  </conditionalFormatting>
  <conditionalFormatting sqref="B109:B112">
    <cfRule type="duplicateValues" dxfId="678" priority="87"/>
  </conditionalFormatting>
  <conditionalFormatting sqref="B109:B112">
    <cfRule type="duplicateValues" dxfId="677" priority="84"/>
    <cfRule type="duplicateValues" dxfId="676" priority="85"/>
    <cfRule type="duplicateValues" dxfId="675" priority="86"/>
  </conditionalFormatting>
  <conditionalFormatting sqref="B109:B112">
    <cfRule type="duplicateValues" dxfId="674" priority="82"/>
    <cfRule type="duplicateValues" dxfId="673" priority="83"/>
  </conditionalFormatting>
  <conditionalFormatting sqref="B109:B112">
    <cfRule type="duplicateValues" dxfId="672" priority="79"/>
    <cfRule type="duplicateValues" dxfId="671" priority="80"/>
    <cfRule type="duplicateValues" dxfId="670" priority="81"/>
  </conditionalFormatting>
  <conditionalFormatting sqref="B109:B112">
    <cfRule type="duplicateValues" dxfId="669" priority="77"/>
    <cfRule type="duplicateValues" dxfId="668" priority="78"/>
  </conditionalFormatting>
  <conditionalFormatting sqref="E109:E112">
    <cfRule type="duplicateValues" dxfId="667" priority="76"/>
  </conditionalFormatting>
  <conditionalFormatting sqref="E109:E112">
    <cfRule type="duplicateValues" dxfId="666" priority="75"/>
  </conditionalFormatting>
  <conditionalFormatting sqref="B109:B112">
    <cfRule type="duplicateValues" dxfId="665" priority="74"/>
  </conditionalFormatting>
  <conditionalFormatting sqref="B109:B112">
    <cfRule type="duplicateValues" dxfId="664" priority="73"/>
  </conditionalFormatting>
  <conditionalFormatting sqref="B109:B112">
    <cfRule type="duplicateValues" dxfId="663" priority="72"/>
  </conditionalFormatting>
  <conditionalFormatting sqref="B109:B112">
    <cfRule type="duplicateValues" dxfId="662" priority="71"/>
  </conditionalFormatting>
  <conditionalFormatting sqref="B109:B112">
    <cfRule type="duplicateValues" dxfId="661" priority="68"/>
    <cfRule type="duplicateValues" dxfId="660" priority="69"/>
    <cfRule type="duplicateValues" dxfId="659" priority="70"/>
  </conditionalFormatting>
  <conditionalFormatting sqref="B109:B112">
    <cfRule type="duplicateValues" dxfId="658" priority="66"/>
    <cfRule type="duplicateValues" dxfId="657" priority="67"/>
  </conditionalFormatting>
  <conditionalFormatting sqref="B109:B112">
    <cfRule type="duplicateValues" dxfId="656" priority="63"/>
    <cfRule type="duplicateValues" dxfId="655" priority="64"/>
    <cfRule type="duplicateValues" dxfId="654" priority="65"/>
  </conditionalFormatting>
  <conditionalFormatting sqref="B109:B112">
    <cfRule type="duplicateValues" dxfId="653" priority="61"/>
    <cfRule type="duplicateValues" dxfId="652" priority="62"/>
  </conditionalFormatting>
  <conditionalFormatting sqref="B109:B112">
    <cfRule type="duplicateValues" dxfId="651" priority="60"/>
  </conditionalFormatting>
  <conditionalFormatting sqref="B109:B112">
    <cfRule type="duplicateValues" dxfId="650" priority="57"/>
    <cfRule type="duplicateValues" dxfId="649" priority="58"/>
    <cfRule type="duplicateValues" dxfId="648" priority="59"/>
  </conditionalFormatting>
  <conditionalFormatting sqref="B109:B112">
    <cfRule type="duplicateValues" dxfId="647" priority="55"/>
    <cfRule type="duplicateValues" dxfId="646" priority="56"/>
  </conditionalFormatting>
  <conditionalFormatting sqref="B109:B112">
    <cfRule type="duplicateValues" dxfId="645" priority="54"/>
  </conditionalFormatting>
  <conditionalFormatting sqref="B109:B112">
    <cfRule type="duplicateValues" dxfId="644" priority="53"/>
  </conditionalFormatting>
  <conditionalFormatting sqref="B109:B112">
    <cfRule type="duplicateValues" dxfId="643" priority="52"/>
  </conditionalFormatting>
  <conditionalFormatting sqref="B109:B112">
    <cfRule type="duplicateValues" dxfId="642" priority="50"/>
    <cfRule type="duplicateValues" dxfId="641" priority="51"/>
  </conditionalFormatting>
  <conditionalFormatting sqref="E109:E112">
    <cfRule type="duplicateValues" dxfId="640" priority="48"/>
    <cfRule type="duplicateValues" dxfId="639" priority="49"/>
  </conditionalFormatting>
  <conditionalFormatting sqref="E109:E112">
    <cfRule type="duplicateValues" dxfId="638" priority="47"/>
  </conditionalFormatting>
  <conditionalFormatting sqref="B109:B112">
    <cfRule type="duplicateValues" dxfId="637" priority="45"/>
    <cfRule type="duplicateValues" dxfId="636" priority="46"/>
  </conditionalFormatting>
  <conditionalFormatting sqref="B113:B114">
    <cfRule type="duplicateValues" dxfId="43" priority="44"/>
  </conditionalFormatting>
  <conditionalFormatting sqref="B113:B114">
    <cfRule type="duplicateValues" dxfId="42" priority="43"/>
  </conditionalFormatting>
  <conditionalFormatting sqref="B113:B114">
    <cfRule type="duplicateValues" dxfId="41" priority="40"/>
    <cfRule type="duplicateValues" dxfId="40" priority="41"/>
    <cfRule type="duplicateValues" dxfId="39" priority="42"/>
  </conditionalFormatting>
  <conditionalFormatting sqref="B113:B114">
    <cfRule type="duplicateValues" dxfId="38" priority="38"/>
    <cfRule type="duplicateValues" dxfId="37" priority="39"/>
  </conditionalFormatting>
  <conditionalFormatting sqref="B113:B114">
    <cfRule type="duplicateValues" dxfId="36" priority="35"/>
    <cfRule type="duplicateValues" dxfId="35" priority="36"/>
    <cfRule type="duplicateValues" dxfId="34" priority="37"/>
  </conditionalFormatting>
  <conditionalFormatting sqref="B113:B114">
    <cfRule type="duplicateValues" dxfId="33" priority="33"/>
    <cfRule type="duplicateValues" dxfId="32" priority="34"/>
  </conditionalFormatting>
  <conditionalFormatting sqref="E113:E114">
    <cfRule type="duplicateValues" dxfId="31" priority="32"/>
  </conditionalFormatting>
  <conditionalFormatting sqref="E113:E114">
    <cfRule type="duplicateValues" dxfId="30" priority="31"/>
  </conditionalFormatting>
  <conditionalFormatting sqref="B113:B114">
    <cfRule type="duplicateValues" dxfId="29" priority="30"/>
  </conditionalFormatting>
  <conditionalFormatting sqref="B113:B114">
    <cfRule type="duplicateValues" dxfId="28" priority="29"/>
  </conditionalFormatting>
  <conditionalFormatting sqref="B113:B114">
    <cfRule type="duplicateValues" dxfId="27" priority="28"/>
  </conditionalFormatting>
  <conditionalFormatting sqref="B113:B114">
    <cfRule type="duplicateValues" dxfId="26" priority="27"/>
  </conditionalFormatting>
  <conditionalFormatting sqref="B113:B114">
    <cfRule type="duplicateValues" dxfId="25" priority="24"/>
    <cfRule type="duplicateValues" dxfId="24" priority="25"/>
    <cfRule type="duplicateValues" dxfId="23" priority="26"/>
  </conditionalFormatting>
  <conditionalFormatting sqref="B113:B114">
    <cfRule type="duplicateValues" dxfId="22" priority="22"/>
    <cfRule type="duplicateValues" dxfId="21" priority="23"/>
  </conditionalFormatting>
  <conditionalFormatting sqref="B113:B114">
    <cfRule type="duplicateValues" dxfId="20" priority="19"/>
    <cfRule type="duplicateValues" dxfId="19" priority="20"/>
    <cfRule type="duplicateValues" dxfId="18" priority="21"/>
  </conditionalFormatting>
  <conditionalFormatting sqref="B113:B114">
    <cfRule type="duplicateValues" dxfId="17" priority="17"/>
    <cfRule type="duplicateValues" dxfId="16" priority="18"/>
  </conditionalFormatting>
  <conditionalFormatting sqref="B113:B114">
    <cfRule type="duplicateValues" dxfId="15" priority="16"/>
  </conditionalFormatting>
  <conditionalFormatting sqref="B113:B114">
    <cfRule type="duplicateValues" dxfId="14" priority="13"/>
    <cfRule type="duplicateValues" dxfId="13" priority="14"/>
    <cfRule type="duplicateValues" dxfId="12" priority="15"/>
  </conditionalFormatting>
  <conditionalFormatting sqref="B113:B114">
    <cfRule type="duplicateValues" dxfId="11" priority="11"/>
    <cfRule type="duplicateValues" dxfId="10" priority="12"/>
  </conditionalFormatting>
  <conditionalFormatting sqref="B113:B114">
    <cfRule type="duplicateValues" dxfId="9" priority="10"/>
  </conditionalFormatting>
  <conditionalFormatting sqref="B113:B114">
    <cfRule type="duplicateValues" dxfId="8" priority="9"/>
  </conditionalFormatting>
  <conditionalFormatting sqref="B113:B114">
    <cfRule type="duplicateValues" dxfId="7" priority="8"/>
  </conditionalFormatting>
  <conditionalFormatting sqref="B113:B114">
    <cfRule type="duplicateValues" dxfId="6" priority="6"/>
    <cfRule type="duplicateValues" dxfId="5" priority="7"/>
  </conditionalFormatting>
  <conditionalFormatting sqref="E113:E114">
    <cfRule type="duplicateValues" dxfId="4" priority="4"/>
    <cfRule type="duplicateValues" dxfId="3" priority="5"/>
  </conditionalFormatting>
  <conditionalFormatting sqref="E113:E114">
    <cfRule type="duplicateValues" dxfId="2" priority="3"/>
  </conditionalFormatting>
  <conditionalFormatting sqref="B113:B11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0"/>
  <sheetViews>
    <sheetView topLeftCell="A62" zoomScale="80" zoomScaleNormal="80" workbookViewId="0">
      <selection activeCell="B81" sqref="B8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5.14062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6" t="s">
        <v>2479</v>
      </c>
      <c r="B2" s="147"/>
      <c r="C2" s="147"/>
      <c r="D2" s="147"/>
      <c r="E2" s="148"/>
    </row>
    <row r="3" spans="1:5" ht="22.5" x14ac:dyDescent="0.25">
      <c r="A3" s="146" t="s">
        <v>2158</v>
      </c>
      <c r="B3" s="147"/>
      <c r="C3" s="147"/>
      <c r="D3" s="147"/>
      <c r="E3" s="148"/>
    </row>
    <row r="4" spans="1:5" ht="25.5" x14ac:dyDescent="0.25">
      <c r="A4" s="150" t="s">
        <v>2479</v>
      </c>
      <c r="B4" s="151"/>
      <c r="C4" s="151"/>
      <c r="D4" s="151"/>
      <c r="E4" s="152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44232.25</v>
      </c>
      <c r="C6" s="88"/>
      <c r="D6" s="89"/>
      <c r="E6" s="90"/>
    </row>
    <row r="7" spans="1:5" ht="18.75" thickBot="1" x14ac:dyDescent="0.3">
      <c r="A7" s="87" t="s">
        <v>2424</v>
      </c>
      <c r="B7" s="105">
        <v>44232.708333333336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0" t="str">
        <f>VLOOKUP(B11,'[1]LISTADO ATM'!$A$2:$C$817,3,0)</f>
        <v>ESTE</v>
      </c>
      <c r="B11" s="117">
        <v>117</v>
      </c>
      <c r="C11" s="110" t="str">
        <f>VLOOKUP(B11,'[1]LISTADO ATM'!$A$2:$B$816,2,0)</f>
        <v xml:space="preserve">ATM Oficina El Seybo </v>
      </c>
      <c r="D11" s="119" t="s">
        <v>2485</v>
      </c>
      <c r="E11" s="125">
        <v>335782993</v>
      </c>
    </row>
    <row r="12" spans="1:5" ht="18" x14ac:dyDescent="0.25">
      <c r="A12" s="110" t="str">
        <f>VLOOKUP(B12,'[1]LISTADO ATM'!$A$2:$C$817,3,0)</f>
        <v>NORTE</v>
      </c>
      <c r="B12" s="117">
        <v>990</v>
      </c>
      <c r="C12" s="110" t="str">
        <f>VLOOKUP(B12,'[1]LISTADO ATM'!$A$2:$B$816,2,0)</f>
        <v xml:space="preserve">ATM Autoservicio Bonao II </v>
      </c>
      <c r="D12" s="119" t="s">
        <v>2485</v>
      </c>
      <c r="E12" s="125">
        <v>335782997</v>
      </c>
    </row>
    <row r="13" spans="1:5" ht="18" x14ac:dyDescent="0.25">
      <c r="A13" s="110" t="e">
        <f>VLOOKUP(B13,'[1]LISTADO ATM'!$A$2:$C$817,3,0)</f>
        <v>#N/A</v>
      </c>
      <c r="B13" s="117"/>
      <c r="C13" s="110" t="e">
        <f>VLOOKUP(B13,'[1]LISTADO ATM'!$A$2:$B$816,2,0)</f>
        <v>#N/A</v>
      </c>
      <c r="D13" s="119" t="s">
        <v>2485</v>
      </c>
      <c r="E13" s="125"/>
    </row>
    <row r="14" spans="1:5" ht="18.75" thickBot="1" x14ac:dyDescent="0.3">
      <c r="A14" s="95" t="s">
        <v>2428</v>
      </c>
      <c r="B14" s="123">
        <f>COUNT(B11:B13)</f>
        <v>2</v>
      </c>
      <c r="C14" s="134"/>
      <c r="D14" s="149"/>
      <c r="E14" s="135"/>
    </row>
    <row r="15" spans="1:5" ht="15.75" thickBot="1" x14ac:dyDescent="0.3">
      <c r="B15" s="106"/>
      <c r="E15" s="106"/>
    </row>
    <row r="16" spans="1:5" ht="18.75" thickBot="1" x14ac:dyDescent="0.3">
      <c r="A16" s="141" t="s">
        <v>2430</v>
      </c>
      <c r="B16" s="142"/>
      <c r="C16" s="142"/>
      <c r="D16" s="142"/>
      <c r="E16" s="143"/>
    </row>
    <row r="17" spans="1:5" ht="18" x14ac:dyDescent="0.25">
      <c r="A17" s="91" t="s">
        <v>15</v>
      </c>
      <c r="B17" s="91" t="s">
        <v>2426</v>
      </c>
      <c r="C17" s="92" t="s">
        <v>46</v>
      </c>
      <c r="D17" s="92" t="s">
        <v>2433</v>
      </c>
      <c r="E17" s="92" t="s">
        <v>2427</v>
      </c>
    </row>
    <row r="18" spans="1:5" ht="18" x14ac:dyDescent="0.25">
      <c r="A18" s="117" t="str">
        <f>VLOOKUP(B18,'[1]LISTADO ATM'!$A$2:$C$817,3,0)</f>
        <v>DISTRITO NACIONAL</v>
      </c>
      <c r="B18" s="117">
        <v>355</v>
      </c>
      <c r="C18" s="110" t="str">
        <f>VLOOKUP(B18,'[1]LISTADO ATM'!$A$2:$B$816,2,0)</f>
        <v xml:space="preserve">ATM UNP Metro II </v>
      </c>
      <c r="D18" s="111" t="s">
        <v>2455</v>
      </c>
      <c r="E18" s="120">
        <v>335778625</v>
      </c>
    </row>
    <row r="19" spans="1:5" ht="18" x14ac:dyDescent="0.25">
      <c r="A19" s="117" t="str">
        <f>VLOOKUP(B19,'[1]LISTADO ATM'!$A$2:$C$817,3,0)</f>
        <v>ESTE</v>
      </c>
      <c r="B19" s="117">
        <v>104</v>
      </c>
      <c r="C19" s="110" t="str">
        <f>VLOOKUP(B19,'[1]LISTADO ATM'!$A$2:$B$816,2,0)</f>
        <v xml:space="preserve">ATM Jumbo Higuey </v>
      </c>
      <c r="D19" s="111" t="s">
        <v>2455</v>
      </c>
      <c r="E19" s="120" t="s">
        <v>2518</v>
      </c>
    </row>
    <row r="20" spans="1:5" ht="18" x14ac:dyDescent="0.25">
      <c r="A20" s="117" t="str">
        <f>VLOOKUP(B20,'[1]LISTADO ATM'!$A$2:$C$817,3,0)</f>
        <v>ESTE</v>
      </c>
      <c r="B20" s="117">
        <v>963</v>
      </c>
      <c r="C20" s="110" t="str">
        <f>VLOOKUP(B20,'[1]LISTADO ATM'!$A$2:$B$816,2,0)</f>
        <v xml:space="preserve">ATM Multiplaza La Romana </v>
      </c>
      <c r="D20" s="111" t="s">
        <v>2455</v>
      </c>
      <c r="E20" s="120" t="s">
        <v>2527</v>
      </c>
    </row>
    <row r="21" spans="1:5" ht="18" x14ac:dyDescent="0.25">
      <c r="A21" s="117" t="str">
        <f>VLOOKUP(B21,'[1]LISTADO ATM'!$A$2:$C$817,3,0)</f>
        <v>NORTE</v>
      </c>
      <c r="B21" s="117">
        <v>950</v>
      </c>
      <c r="C21" s="110" t="str">
        <f>VLOOKUP(B21,'[1]LISTADO ATM'!$A$2:$B$816,2,0)</f>
        <v xml:space="preserve">ATM Oficina Monterrico </v>
      </c>
      <c r="D21" s="111" t="s">
        <v>2455</v>
      </c>
      <c r="E21" s="125" t="s">
        <v>2526</v>
      </c>
    </row>
    <row r="22" spans="1:5" ht="18" x14ac:dyDescent="0.25">
      <c r="A22" s="117" t="str">
        <f>VLOOKUP(B22,'[1]LISTADO ATM'!$A$2:$C$817,3,0)</f>
        <v>ESTE</v>
      </c>
      <c r="B22" s="117">
        <v>330</v>
      </c>
      <c r="C22" s="110" t="str">
        <f>VLOOKUP(B22,'[1]LISTADO ATM'!$A$2:$B$816,2,0)</f>
        <v xml:space="preserve">ATM Oficina Boulevard (Higuey) </v>
      </c>
      <c r="D22" s="111" t="s">
        <v>2455</v>
      </c>
      <c r="E22" s="125" t="s">
        <v>2569</v>
      </c>
    </row>
    <row r="23" spans="1:5" ht="18" x14ac:dyDescent="0.25">
      <c r="A23" s="117" t="str">
        <f>VLOOKUP(B23,'[1]LISTADO ATM'!$A$2:$C$817,3,0)</f>
        <v>DISTRITO NACIONAL</v>
      </c>
      <c r="B23" s="117">
        <v>461</v>
      </c>
      <c r="C23" s="110" t="str">
        <f>VLOOKUP(B23,'[1]LISTADO ATM'!$A$2:$B$816,2,0)</f>
        <v xml:space="preserve">ATM Autobanco Sarasota I </v>
      </c>
      <c r="D23" s="111" t="s">
        <v>2455</v>
      </c>
      <c r="E23" s="125" t="s">
        <v>2568</v>
      </c>
    </row>
    <row r="24" spans="1:5" ht="18" x14ac:dyDescent="0.25">
      <c r="A24" s="117" t="str">
        <f>VLOOKUP(B24,'[1]LISTADO ATM'!$A$2:$C$817,3,0)</f>
        <v>DISTRITO NACIONAL</v>
      </c>
      <c r="B24" s="117">
        <v>541</v>
      </c>
      <c r="C24" s="110" t="str">
        <f>VLOOKUP(B24,'[1]LISTADO ATM'!$A$2:$B$816,2,0)</f>
        <v xml:space="preserve">ATM Oficina Sambil II </v>
      </c>
      <c r="D24" s="111" t="s">
        <v>2455</v>
      </c>
      <c r="E24" s="125" t="s">
        <v>2567</v>
      </c>
    </row>
    <row r="25" spans="1:5" ht="18" x14ac:dyDescent="0.25">
      <c r="A25" s="117" t="str">
        <f>VLOOKUP(B25,'[1]LISTADO ATM'!$A$2:$C$817,3,0)</f>
        <v>SUR</v>
      </c>
      <c r="B25" s="117">
        <v>870</v>
      </c>
      <c r="C25" s="110" t="str">
        <f>VLOOKUP(B25,'[1]LISTADO ATM'!$A$2:$B$816,2,0)</f>
        <v xml:space="preserve">ATM Willbes Dominicana (Barahona) </v>
      </c>
      <c r="D25" s="111" t="s">
        <v>2455</v>
      </c>
      <c r="E25" s="125" t="s">
        <v>2563</v>
      </c>
    </row>
    <row r="26" spans="1:5" ht="18" x14ac:dyDescent="0.25">
      <c r="A26" s="117" t="str">
        <f>VLOOKUP(B26,'[1]LISTADO ATM'!$A$2:$C$817,3,0)</f>
        <v>NORTE</v>
      </c>
      <c r="B26" s="117">
        <v>729</v>
      </c>
      <c r="C26" s="110" t="str">
        <f>VLOOKUP(B26,'[1]LISTADO ATM'!$A$2:$B$816,2,0)</f>
        <v xml:space="preserve">ATM Zona Franca (La Vega) </v>
      </c>
      <c r="D26" s="111" t="s">
        <v>2455</v>
      </c>
      <c r="E26" s="125" t="s">
        <v>2560</v>
      </c>
    </row>
    <row r="27" spans="1:5" ht="18" x14ac:dyDescent="0.25">
      <c r="A27" s="117" t="str">
        <f>VLOOKUP(B27,'[1]LISTADO ATM'!$A$2:$C$817,3,0)</f>
        <v>NORTE</v>
      </c>
      <c r="B27" s="117">
        <v>687</v>
      </c>
      <c r="C27" s="110" t="str">
        <f>VLOOKUP(B27,'[1]LISTADO ATM'!$A$2:$B$816,2,0)</f>
        <v>ATM Oficina Monterrico II</v>
      </c>
      <c r="D27" s="111" t="s">
        <v>2455</v>
      </c>
      <c r="E27" s="125" t="s">
        <v>2559</v>
      </c>
    </row>
    <row r="28" spans="1:5" ht="18" x14ac:dyDescent="0.25">
      <c r="A28" s="117" t="str">
        <f>VLOOKUP(B28,'[1]LISTADO ATM'!$A$2:$C$817,3,0)</f>
        <v>DISTRITO NACIONAL</v>
      </c>
      <c r="B28" s="117">
        <v>26</v>
      </c>
      <c r="C28" s="110" t="str">
        <f>VLOOKUP(B28,'[1]LISTADO ATM'!$A$2:$B$816,2,0)</f>
        <v>ATM S/M Jumbo San Isidro</v>
      </c>
      <c r="D28" s="111" t="s">
        <v>2455</v>
      </c>
      <c r="E28" s="125" t="s">
        <v>2557</v>
      </c>
    </row>
    <row r="29" spans="1:5" ht="18" x14ac:dyDescent="0.25">
      <c r="A29" s="117" t="str">
        <f>VLOOKUP(B29,'[1]LISTADO ATM'!$A$2:$C$817,3,0)</f>
        <v>DISTRITO NACIONAL</v>
      </c>
      <c r="B29" s="117">
        <v>540</v>
      </c>
      <c r="C29" s="110" t="str">
        <f>VLOOKUP(B29,'[1]LISTADO ATM'!$A$2:$B$816,2,0)</f>
        <v xml:space="preserve">ATM Autoservicio Sambil I </v>
      </c>
      <c r="D29" s="111" t="s">
        <v>2455</v>
      </c>
      <c r="E29" s="125" t="s">
        <v>2546</v>
      </c>
    </row>
    <row r="30" spans="1:5" ht="18" x14ac:dyDescent="0.25">
      <c r="A30" s="117" t="str">
        <f>VLOOKUP(B30,'[1]LISTADO ATM'!$A$2:$C$817,3,0)</f>
        <v>SUR</v>
      </c>
      <c r="B30" s="117">
        <v>6</v>
      </c>
      <c r="C30" s="110" t="str">
        <f>VLOOKUP(B30,'[1]LISTADO ATM'!$A$2:$B$816,2,0)</f>
        <v xml:space="preserve">ATM Plaza WAO San Juan </v>
      </c>
      <c r="D30" s="111" t="s">
        <v>2455</v>
      </c>
      <c r="E30" s="125" t="s">
        <v>2581</v>
      </c>
    </row>
    <row r="31" spans="1:5" ht="18" x14ac:dyDescent="0.25">
      <c r="A31" s="117" t="str">
        <f>VLOOKUP(B31,'[1]LISTADO ATM'!$A$2:$C$817,3,0)</f>
        <v>DISTRITO NACIONAL</v>
      </c>
      <c r="B31" s="117">
        <v>231</v>
      </c>
      <c r="C31" s="110" t="str">
        <f>VLOOKUP(B31,'[1]LISTADO ATM'!$A$2:$B$816,2,0)</f>
        <v xml:space="preserve">ATM Oficina Zona Oriental </v>
      </c>
      <c r="D31" s="111" t="s">
        <v>2455</v>
      </c>
      <c r="E31" s="125" t="s">
        <v>2580</v>
      </c>
    </row>
    <row r="32" spans="1:5" ht="18" x14ac:dyDescent="0.25">
      <c r="A32" s="117" t="str">
        <f>VLOOKUP(B32,'[1]LISTADO ATM'!$A$2:$C$817,3,0)</f>
        <v>SUR</v>
      </c>
      <c r="B32" s="117">
        <v>252</v>
      </c>
      <c r="C32" s="110" t="str">
        <f>VLOOKUP(B32,'[1]LISTADO ATM'!$A$2:$B$816,2,0)</f>
        <v xml:space="preserve">ATM Banco Agrícola (Barahona) </v>
      </c>
      <c r="D32" s="111" t="s">
        <v>2455</v>
      </c>
      <c r="E32" s="125" t="s">
        <v>2579</v>
      </c>
    </row>
    <row r="33" spans="1:5" ht="18" x14ac:dyDescent="0.25">
      <c r="A33" s="117" t="str">
        <f>VLOOKUP(B33,'[1]LISTADO ATM'!$A$2:$C$817,3,0)</f>
        <v>NORTE</v>
      </c>
      <c r="B33" s="117">
        <v>605</v>
      </c>
      <c r="C33" s="110" t="str">
        <f>VLOOKUP(B33,'[1]LISTADO ATM'!$A$2:$B$816,2,0)</f>
        <v xml:space="preserve">ATM Oficina Bonao I </v>
      </c>
      <c r="D33" s="111" t="s">
        <v>2455</v>
      </c>
      <c r="E33" s="125" t="s">
        <v>2578</v>
      </c>
    </row>
    <row r="34" spans="1:5" ht="18" x14ac:dyDescent="0.25">
      <c r="A34" s="117" t="str">
        <f>VLOOKUP(B34,'[1]LISTADO ATM'!$A$2:$C$817,3,0)</f>
        <v>SUR</v>
      </c>
      <c r="B34" s="117">
        <v>995</v>
      </c>
      <c r="C34" s="110" t="str">
        <f>VLOOKUP(B34,'[1]LISTADO ATM'!$A$2:$B$916,2,0)</f>
        <v xml:space="preserve">ATM Oficina San Cristobal III (Lobby) </v>
      </c>
      <c r="D34" s="111" t="s">
        <v>2455</v>
      </c>
      <c r="E34" s="125" t="s">
        <v>2577</v>
      </c>
    </row>
    <row r="35" spans="1:5" ht="18" x14ac:dyDescent="0.25">
      <c r="A35" s="117" t="str">
        <f>VLOOKUP(B35,'[1]LISTADO ATM'!$A$2:$C$817,3,0)</f>
        <v>ESTE</v>
      </c>
      <c r="B35" s="117">
        <v>824</v>
      </c>
      <c r="C35" s="110" t="str">
        <f>VLOOKUP(B35,'[1]LISTADO ATM'!$A$2:$B$816,2,0)</f>
        <v xml:space="preserve">ATM Multiplaza (Higuey) </v>
      </c>
      <c r="D35" s="111" t="s">
        <v>2455</v>
      </c>
      <c r="E35" s="125" t="s">
        <v>2591</v>
      </c>
    </row>
    <row r="36" spans="1:5" ht="18" x14ac:dyDescent="0.25">
      <c r="A36" s="117" t="str">
        <f>VLOOKUP(B36,'[1]LISTADO ATM'!$A$2:$C$817,3,0)</f>
        <v>SUR</v>
      </c>
      <c r="B36" s="117">
        <v>592</v>
      </c>
      <c r="C36" s="110" t="str">
        <f>VLOOKUP(B36,'[1]LISTADO ATM'!$A$2:$B$816,2,0)</f>
        <v xml:space="preserve">ATM Centro de Caja San Cristóbal I </v>
      </c>
      <c r="D36" s="111" t="s">
        <v>2455</v>
      </c>
      <c r="E36" s="125" t="s">
        <v>2596</v>
      </c>
    </row>
    <row r="37" spans="1:5" ht="18" x14ac:dyDescent="0.25">
      <c r="A37" s="117" t="str">
        <f>VLOOKUP(B37,'[1]LISTADO ATM'!$A$2:$C$817,3,0)</f>
        <v>DISTRITO NACIONAL</v>
      </c>
      <c r="B37" s="117">
        <v>823</v>
      </c>
      <c r="C37" s="110" t="str">
        <f>VLOOKUP(B37,'[1]LISTADO ATM'!$A$2:$B$816,2,0)</f>
        <v xml:space="preserve">ATM UNP El Carril (Haina) </v>
      </c>
      <c r="D37" s="111" t="s">
        <v>2455</v>
      </c>
      <c r="E37" s="125" t="s">
        <v>2598</v>
      </c>
    </row>
    <row r="38" spans="1:5" ht="18" x14ac:dyDescent="0.25">
      <c r="A38" s="117" t="str">
        <f>VLOOKUP(B38,'[1]LISTADO ATM'!$A$2:$C$817,3,0)</f>
        <v>SUR</v>
      </c>
      <c r="B38" s="117">
        <v>750</v>
      </c>
      <c r="C38" s="110" t="str">
        <f>VLOOKUP(B38,'[1]LISTADO ATM'!$A$2:$B$816,2,0)</f>
        <v xml:space="preserve">ATM UNP Duvergé </v>
      </c>
      <c r="D38" s="111" t="s">
        <v>2455</v>
      </c>
      <c r="E38" s="125" t="s">
        <v>2603</v>
      </c>
    </row>
    <row r="39" spans="1:5" ht="18" x14ac:dyDescent="0.25">
      <c r="A39" s="117" t="str">
        <f>VLOOKUP(B39,'[1]LISTADO ATM'!$A$2:$C$817,3,0)</f>
        <v>NORTE</v>
      </c>
      <c r="B39" s="117">
        <v>350</v>
      </c>
      <c r="C39" s="110" t="str">
        <f>VLOOKUP(B39,'[1]LISTADO ATM'!$A$2:$B$816,2,0)</f>
        <v xml:space="preserve">ATM Oficina Villa Tapia </v>
      </c>
      <c r="D39" s="111" t="s">
        <v>2455</v>
      </c>
      <c r="E39" s="125" t="s">
        <v>2604</v>
      </c>
    </row>
    <row r="40" spans="1:5" ht="18" x14ac:dyDescent="0.25">
      <c r="A40" s="117" t="str">
        <f>VLOOKUP(B40,'[1]LISTADO ATM'!$A$2:$C$817,3,0)</f>
        <v>SUR</v>
      </c>
      <c r="B40" s="117">
        <v>873</v>
      </c>
      <c r="C40" s="110" t="str">
        <f>VLOOKUP(B40,'[1]LISTADO ATM'!$A$2:$B$816,2,0)</f>
        <v xml:space="preserve">ATM Centro de Caja San Cristóbal II </v>
      </c>
      <c r="D40" s="111" t="s">
        <v>2455</v>
      </c>
      <c r="E40" s="125" t="s">
        <v>2605</v>
      </c>
    </row>
    <row r="41" spans="1:5" ht="18" x14ac:dyDescent="0.25">
      <c r="A41" s="117" t="str">
        <f>VLOOKUP(B41,'[1]LISTADO ATM'!$A$2:$C$817,3,0)</f>
        <v>NORTE</v>
      </c>
      <c r="B41" s="117">
        <v>878</v>
      </c>
      <c r="C41" s="110" t="str">
        <f>VLOOKUP(B41,'[1]LISTADO ATM'!$A$2:$B$816,2,0)</f>
        <v>ATM UNP Cabral Y Baez</v>
      </c>
      <c r="D41" s="111" t="s">
        <v>2455</v>
      </c>
      <c r="E41" s="125" t="s">
        <v>2606</v>
      </c>
    </row>
    <row r="42" spans="1:5" ht="18" x14ac:dyDescent="0.25">
      <c r="A42" s="117" t="str">
        <f>VLOOKUP(B42,'[1]LISTADO ATM'!$A$2:$C$817,3,0)</f>
        <v>DISTRITO NACIONAL</v>
      </c>
      <c r="B42" s="117">
        <v>620</v>
      </c>
      <c r="C42" s="110" t="str">
        <f>VLOOKUP(B42,'[1]LISTADO ATM'!$A$2:$B$816,2,0)</f>
        <v xml:space="preserve">ATM Ministerio de Medio Ambiente </v>
      </c>
      <c r="D42" s="111" t="s">
        <v>2455</v>
      </c>
      <c r="E42" s="125" t="s">
        <v>2607</v>
      </c>
    </row>
    <row r="43" spans="1:5" ht="18" x14ac:dyDescent="0.25">
      <c r="A43" s="117" t="str">
        <f>VLOOKUP(B43,'[1]LISTADO ATM'!$A$2:$C$817,3,0)</f>
        <v>NORTE</v>
      </c>
      <c r="B43" s="117">
        <v>288</v>
      </c>
      <c r="C43" s="110" t="str">
        <f>VLOOKUP(B43,'[1]LISTADO ATM'!$A$2:$B$816,2,0)</f>
        <v xml:space="preserve">ATM Oficina Camino Real II (Puerto Plata) </v>
      </c>
      <c r="D43" s="111" t="s">
        <v>2455</v>
      </c>
      <c r="E43" s="125" t="s">
        <v>2608</v>
      </c>
    </row>
    <row r="44" spans="1:5" ht="18" x14ac:dyDescent="0.25">
      <c r="A44" s="117" t="str">
        <f>VLOOKUP(B44,'[1]LISTADO ATM'!$A$2:$C$817,3,0)</f>
        <v>DISTRITO NACIONAL</v>
      </c>
      <c r="B44" s="117">
        <v>879</v>
      </c>
      <c r="C44" s="110" t="str">
        <f>VLOOKUP(B44,'[1]LISTADO ATM'!$A$2:$B$816,2,0)</f>
        <v xml:space="preserve">ATM Plaza Metropolitana </v>
      </c>
      <c r="D44" s="111" t="s">
        <v>2455</v>
      </c>
      <c r="E44" s="125" t="s">
        <v>2609</v>
      </c>
    </row>
    <row r="45" spans="1:5" ht="18" x14ac:dyDescent="0.25">
      <c r="A45" s="117" t="str">
        <f>VLOOKUP(B45,'[1]LISTADO ATM'!$A$2:$C$817,3,0)</f>
        <v>DISTRITO NACIONAL</v>
      </c>
      <c r="B45" s="117">
        <v>32</v>
      </c>
      <c r="C45" s="110" t="str">
        <f>VLOOKUP(B45,'[1]LISTADO ATM'!$A$2:$B$816,2,0)</f>
        <v xml:space="preserve">ATM Oficina San Martín II </v>
      </c>
      <c r="D45" s="111" t="s">
        <v>2455</v>
      </c>
      <c r="E45" s="125" t="s">
        <v>2610</v>
      </c>
    </row>
    <row r="46" spans="1:5" ht="18.75" thickBot="1" x14ac:dyDescent="0.3">
      <c r="A46" s="121" t="s">
        <v>2428</v>
      </c>
      <c r="B46" s="123">
        <f>COUNT(B18:B45)</f>
        <v>28</v>
      </c>
      <c r="C46" s="122"/>
      <c r="D46" s="122"/>
      <c r="E46" s="122"/>
    </row>
    <row r="47" spans="1:5" ht="15.75" thickBot="1" x14ac:dyDescent="0.3">
      <c r="B47" s="106"/>
      <c r="E47" s="106"/>
    </row>
    <row r="48" spans="1:5" ht="18.75" thickBot="1" x14ac:dyDescent="0.3">
      <c r="A48" s="141" t="s">
        <v>2431</v>
      </c>
      <c r="B48" s="142"/>
      <c r="C48" s="142"/>
      <c r="D48" s="142"/>
      <c r="E48" s="143"/>
    </row>
    <row r="49" spans="1:5" ht="18" x14ac:dyDescent="0.25">
      <c r="A49" s="91" t="s">
        <v>15</v>
      </c>
      <c r="B49" s="91" t="s">
        <v>2426</v>
      </c>
      <c r="C49" s="92" t="s">
        <v>46</v>
      </c>
      <c r="D49" s="92" t="s">
        <v>2433</v>
      </c>
      <c r="E49" s="92" t="s">
        <v>2427</v>
      </c>
    </row>
    <row r="50" spans="1:5" ht="18" x14ac:dyDescent="0.25">
      <c r="A50" s="110" t="str">
        <f>VLOOKUP(B50,'[1]LISTADO ATM'!$A$2:$C$817,3,0)</f>
        <v>DISTRITO NACIONAL</v>
      </c>
      <c r="B50" s="117">
        <v>149</v>
      </c>
      <c r="C50" s="110" t="str">
        <f>VLOOKUP(B50,'[1]LISTADO ATM'!$A$2:$B$816,2,0)</f>
        <v>ATM Estación Metro Concepción</v>
      </c>
      <c r="D50" s="110" t="s">
        <v>2459</v>
      </c>
      <c r="E50" s="120" t="s">
        <v>2508</v>
      </c>
    </row>
    <row r="51" spans="1:5" ht="18" x14ac:dyDescent="0.25">
      <c r="A51" s="110" t="str">
        <f>VLOOKUP(B51,'[1]LISTADO ATM'!$A$2:$C$817,3,0)</f>
        <v>DISTRITO NACIONAL</v>
      </c>
      <c r="B51" s="117">
        <v>580</v>
      </c>
      <c r="C51" s="110" t="str">
        <f>VLOOKUP(B51,'[1]LISTADO ATM'!$A$2:$B$816,2,0)</f>
        <v xml:space="preserve">ATM Edificio Propagas </v>
      </c>
      <c r="D51" s="110" t="s">
        <v>2459</v>
      </c>
      <c r="E51" s="120" t="s">
        <v>2517</v>
      </c>
    </row>
    <row r="52" spans="1:5" ht="18" x14ac:dyDescent="0.25">
      <c r="A52" s="110" t="str">
        <f>VLOOKUP(B52,'[1]LISTADO ATM'!$A$2:$C$817,3,0)</f>
        <v>NORTE</v>
      </c>
      <c r="B52" s="117">
        <v>910</v>
      </c>
      <c r="C52" s="110" t="str">
        <f>VLOOKUP(B52,'[1]LISTADO ATM'!$A$2:$B$816,2,0)</f>
        <v xml:space="preserve">ATM Oficina El Sol II (Santiago) </v>
      </c>
      <c r="D52" s="110" t="s">
        <v>2459</v>
      </c>
      <c r="E52" s="124" t="s">
        <v>2525</v>
      </c>
    </row>
    <row r="53" spans="1:5" ht="18" x14ac:dyDescent="0.25">
      <c r="A53" s="110" t="str">
        <f>VLOOKUP(B53,'[1]LISTADO ATM'!$A$2:$C$817,3,0)</f>
        <v>DISTRITO NACIONAL</v>
      </c>
      <c r="B53" s="117">
        <v>567</v>
      </c>
      <c r="C53" s="110" t="str">
        <f>VLOOKUP(B53,'[1]LISTADO ATM'!$A$2:$B$816,2,0)</f>
        <v xml:space="preserve">ATM Oficina Máximo Gómez </v>
      </c>
      <c r="D53" s="110" t="s">
        <v>2459</v>
      </c>
      <c r="E53" s="124" t="s">
        <v>2566</v>
      </c>
    </row>
    <row r="54" spans="1:5" ht="18" x14ac:dyDescent="0.25">
      <c r="A54" s="110" t="str">
        <f>VLOOKUP(B54,'[1]LISTADO ATM'!$A$2:$C$817,3,0)</f>
        <v>DISTRITO NACIONAL</v>
      </c>
      <c r="B54" s="117">
        <v>577</v>
      </c>
      <c r="C54" s="110" t="str">
        <f>VLOOKUP(B54,'[1]LISTADO ATM'!$A$2:$B$816,2,0)</f>
        <v xml:space="preserve">ATM Olé Ave. Duarte </v>
      </c>
      <c r="D54" s="110" t="s">
        <v>2459</v>
      </c>
      <c r="E54" s="124" t="s">
        <v>2565</v>
      </c>
    </row>
    <row r="55" spans="1:5" ht="18" x14ac:dyDescent="0.25">
      <c r="A55" s="110" t="str">
        <f>VLOOKUP(B55,'[1]LISTADO ATM'!$A$2:$C$817,3,0)</f>
        <v>DISTRITO NACIONAL</v>
      </c>
      <c r="B55" s="117">
        <v>810</v>
      </c>
      <c r="C55" s="110" t="str">
        <f>VLOOKUP(B55,'[1]LISTADO ATM'!$A$2:$B$816,2,0)</f>
        <v xml:space="preserve">ATM UNP Multicentro La Sirena José Contreras </v>
      </c>
      <c r="D55" s="110" t="s">
        <v>2459</v>
      </c>
      <c r="E55" s="124" t="s">
        <v>2564</v>
      </c>
    </row>
    <row r="56" spans="1:5" ht="18" x14ac:dyDescent="0.25">
      <c r="A56" s="110" t="e">
        <f>VLOOKUP(B56,'[1]LISTADO ATM'!$A$2:$C$817,3,0)</f>
        <v>#N/A</v>
      </c>
      <c r="B56" s="117">
        <v>600</v>
      </c>
      <c r="C56" s="110" t="e">
        <f>VLOOKUP(B56,'[1]LISTADO ATM'!$A$2:$B$816,2,0)</f>
        <v>#N/A</v>
      </c>
      <c r="D56" s="110" t="s">
        <v>2459</v>
      </c>
      <c r="E56" s="124" t="s">
        <v>2562</v>
      </c>
    </row>
    <row r="57" spans="1:5" ht="18" x14ac:dyDescent="0.25">
      <c r="A57" s="110" t="str">
        <f>VLOOKUP(B57,'[1]LISTADO ATM'!$A$2:$C$817,3,0)</f>
        <v>SUR</v>
      </c>
      <c r="B57" s="117">
        <v>616</v>
      </c>
      <c r="C57" s="110" t="str">
        <f>VLOOKUP(B57,'[1]LISTADO ATM'!$A$2:$B$816,2,0)</f>
        <v xml:space="preserve">ATM 5ta. Brigada Barahona </v>
      </c>
      <c r="D57" s="110" t="s">
        <v>2459</v>
      </c>
      <c r="E57" s="124" t="s">
        <v>2561</v>
      </c>
    </row>
    <row r="58" spans="1:5" ht="18" x14ac:dyDescent="0.25">
      <c r="A58" s="110" t="str">
        <f>VLOOKUP(B58,'[1]LISTADO ATM'!$A$2:$C$817,3,0)</f>
        <v>DISTRITO NACIONAL</v>
      </c>
      <c r="B58" s="117">
        <v>761</v>
      </c>
      <c r="C58" s="110" t="str">
        <f>VLOOKUP(B58,'[1]LISTADO ATM'!$A$2:$B$816,2,0)</f>
        <v xml:space="preserve">ATM ISSPOL </v>
      </c>
      <c r="D58" s="110" t="s">
        <v>2459</v>
      </c>
      <c r="E58" s="124" t="s">
        <v>2558</v>
      </c>
    </row>
    <row r="59" spans="1:5" ht="18" x14ac:dyDescent="0.25">
      <c r="A59" s="110" t="str">
        <f>VLOOKUP(B59,'[1]LISTADO ATM'!$A$2:$C$817,3,0)</f>
        <v>DISTRITO NACIONAL</v>
      </c>
      <c r="B59" s="117">
        <v>240</v>
      </c>
      <c r="C59" s="110" t="str">
        <f>VLOOKUP(B59,'[1]LISTADO ATM'!$A$2:$B$816,2,0)</f>
        <v xml:space="preserve">ATM Oficina Carrefour I </v>
      </c>
      <c r="D59" s="110" t="s">
        <v>2459</v>
      </c>
      <c r="E59" s="124" t="s">
        <v>2588</v>
      </c>
    </row>
    <row r="60" spans="1:5" ht="18" x14ac:dyDescent="0.25">
      <c r="A60" s="110" t="str">
        <f>VLOOKUP(B60,'[1]LISTADO ATM'!$A$2:$C$817,3,0)</f>
        <v>ESTE</v>
      </c>
      <c r="B60" s="117">
        <v>366</v>
      </c>
      <c r="C60" s="110" t="str">
        <f>VLOOKUP(B60,'[1]LISTADO ATM'!$A$2:$B$816,2,0)</f>
        <v>ATM Oficina Boulevard (Higuey) II</v>
      </c>
      <c r="D60" s="110" t="s">
        <v>2459</v>
      </c>
      <c r="E60" s="124" t="s">
        <v>2597</v>
      </c>
    </row>
    <row r="61" spans="1:5" ht="18" x14ac:dyDescent="0.25">
      <c r="A61" s="110" t="e">
        <f>VLOOKUP(B61,'[1]LISTADO ATM'!$A$2:$C$817,3,0)</f>
        <v>#N/A</v>
      </c>
      <c r="B61" s="117"/>
      <c r="C61" s="110" t="e">
        <f>VLOOKUP(B61,'[1]LISTADO ATM'!$A$2:$B$816,2,0)</f>
        <v>#N/A</v>
      </c>
      <c r="D61" s="110" t="s">
        <v>2459</v>
      </c>
      <c r="E61" s="124"/>
    </row>
    <row r="62" spans="1:5" ht="18" x14ac:dyDescent="0.25">
      <c r="A62" s="110" t="e">
        <f>VLOOKUP(B62,'[1]LISTADO ATM'!$A$2:$C$817,3,0)</f>
        <v>#N/A</v>
      </c>
      <c r="B62" s="117"/>
      <c r="C62" s="110" t="e">
        <f>VLOOKUP(B62,'[1]LISTADO ATM'!$A$2:$B$816,2,0)</f>
        <v>#N/A</v>
      </c>
      <c r="D62" s="110" t="s">
        <v>2459</v>
      </c>
      <c r="E62" s="124"/>
    </row>
    <row r="63" spans="1:5" ht="18.75" thickBot="1" x14ac:dyDescent="0.3">
      <c r="A63" s="95" t="s">
        <v>2428</v>
      </c>
      <c r="B63" s="123">
        <f>COUNT(B50:B62)</f>
        <v>11</v>
      </c>
      <c r="C63" s="122"/>
      <c r="D63" s="93"/>
      <c r="E63" s="94"/>
    </row>
    <row r="64" spans="1:5" ht="15.75" thickBot="1" x14ac:dyDescent="0.3">
      <c r="B64" s="106"/>
      <c r="E64" s="106"/>
    </row>
    <row r="65" spans="1:5" ht="18.75" thickBot="1" x14ac:dyDescent="0.3">
      <c r="A65" s="137" t="s">
        <v>2429</v>
      </c>
      <c r="B65" s="138"/>
      <c r="E65" s="106"/>
    </row>
    <row r="66" spans="1:5" ht="18.75" thickBot="1" x14ac:dyDescent="0.3">
      <c r="A66" s="139">
        <f>+B46+B63</f>
        <v>39</v>
      </c>
      <c r="B66" s="140"/>
      <c r="E66" s="106"/>
    </row>
    <row r="67" spans="1:5" ht="15.75" thickBot="1" x14ac:dyDescent="0.3">
      <c r="B67" s="106"/>
      <c r="E67" s="106"/>
    </row>
    <row r="68" spans="1:5" ht="18.75" thickBot="1" x14ac:dyDescent="0.3">
      <c r="A68" s="141" t="s">
        <v>2432</v>
      </c>
      <c r="B68" s="142"/>
      <c r="C68" s="142"/>
      <c r="D68" s="142"/>
      <c r="E68" s="143"/>
    </row>
    <row r="69" spans="1:5" ht="18" x14ac:dyDescent="0.25">
      <c r="A69" s="91" t="s">
        <v>15</v>
      </c>
      <c r="B69" s="91" t="s">
        <v>2426</v>
      </c>
      <c r="C69" s="96" t="s">
        <v>46</v>
      </c>
      <c r="D69" s="144" t="s">
        <v>2433</v>
      </c>
      <c r="E69" s="145"/>
    </row>
    <row r="70" spans="1:5" ht="18" x14ac:dyDescent="0.25">
      <c r="A70" s="117" t="str">
        <f>VLOOKUP(B70,'[1]LISTADO ATM'!$A$2:$C$817,3,0)</f>
        <v>NORTE</v>
      </c>
      <c r="B70" s="117">
        <v>882</v>
      </c>
      <c r="C70" s="110" t="str">
        <f>VLOOKUP(B70,'[1]LISTADO ATM'!$A$2:$B$816,2,0)</f>
        <v xml:space="preserve">ATM Oficina Moca II </v>
      </c>
      <c r="D70" s="132" t="s">
        <v>2524</v>
      </c>
      <c r="E70" s="133"/>
    </row>
    <row r="71" spans="1:5" ht="18" x14ac:dyDescent="0.25">
      <c r="A71" s="117" t="str">
        <f>VLOOKUP(B71,'[1]LISTADO ATM'!$A$2:$C$817,3,0)</f>
        <v>DISTRITO NACIONAL</v>
      </c>
      <c r="B71" s="117">
        <v>812</v>
      </c>
      <c r="C71" s="110" t="str">
        <f>VLOOKUP(B71,'[1]LISTADO ATM'!$A$2:$B$816,2,0)</f>
        <v xml:space="preserve">ATM Canasta del Pueblo </v>
      </c>
      <c r="D71" s="132" t="s">
        <v>2476</v>
      </c>
      <c r="E71" s="133"/>
    </row>
    <row r="72" spans="1:5" ht="18" x14ac:dyDescent="0.25">
      <c r="A72" s="117" t="str">
        <f>VLOOKUP(B72,'[1]LISTADO ATM'!$A$2:$C$817,3,0)</f>
        <v>DISTRITO NACIONAL</v>
      </c>
      <c r="B72" s="117">
        <v>382</v>
      </c>
      <c r="C72" s="110" t="str">
        <f>VLOOKUP(B72,'[1]LISTADO ATM'!$A$2:$B$816,2,0)</f>
        <v>ATM Estación del Metro María Montés</v>
      </c>
      <c r="D72" s="132" t="s">
        <v>2476</v>
      </c>
      <c r="E72" s="133"/>
    </row>
    <row r="73" spans="1:5" ht="18" x14ac:dyDescent="0.25">
      <c r="A73" s="117" t="str">
        <f>VLOOKUP(B73,'[1]LISTADO ATM'!$A$2:$C$817,3,0)</f>
        <v>DISTRITO NACIONAL</v>
      </c>
      <c r="B73" s="117">
        <v>414</v>
      </c>
      <c r="C73" s="110" t="str">
        <f>VLOOKUP(B73,'[1]LISTADO ATM'!$A$2:$B$816,2,0)</f>
        <v>ATM Villa Francisca II</v>
      </c>
      <c r="D73" s="132" t="s">
        <v>2476</v>
      </c>
      <c r="E73" s="133"/>
    </row>
    <row r="74" spans="1:5" ht="18" x14ac:dyDescent="0.25">
      <c r="A74" s="117" t="str">
        <f>VLOOKUP(B74,'[1]LISTADO ATM'!$A$2:$C$817,3,0)</f>
        <v>DISTRITO NACIONAL</v>
      </c>
      <c r="B74" s="117">
        <v>815</v>
      </c>
      <c r="C74" s="110" t="str">
        <f>VLOOKUP(B74,'[1]LISTADO ATM'!$A$2:$B$816,2,0)</f>
        <v xml:space="preserve">ATM Oficina Atalaya del Mar </v>
      </c>
      <c r="D74" s="132" t="s">
        <v>2476</v>
      </c>
      <c r="E74" s="133"/>
    </row>
    <row r="75" spans="1:5" ht="18" x14ac:dyDescent="0.25">
      <c r="A75" s="117" t="str">
        <f>VLOOKUP(B75,'[1]LISTADO ATM'!$A$2:$C$817,3,0)</f>
        <v>DISTRITO NACIONAL</v>
      </c>
      <c r="B75" s="117">
        <v>13</v>
      </c>
      <c r="C75" s="110" t="str">
        <f>VLOOKUP(B75,'[1]LISTADO ATM'!$A$2:$B$816,2,0)</f>
        <v xml:space="preserve">ATM CDEEE </v>
      </c>
      <c r="D75" s="136" t="s">
        <v>2476</v>
      </c>
      <c r="E75" s="136"/>
    </row>
    <row r="76" spans="1:5" ht="18" x14ac:dyDescent="0.25">
      <c r="A76" s="117" t="str">
        <f>VLOOKUP(B76,'[1]LISTADO ATM'!$A$2:$C$817,3,0)</f>
        <v>ESTE</v>
      </c>
      <c r="B76" s="117">
        <v>480</v>
      </c>
      <c r="C76" s="110" t="str">
        <f>VLOOKUP(B76,'[1]LISTADO ATM'!$A$2:$B$816,2,0)</f>
        <v>ATM UNP Farmaconal Higuey</v>
      </c>
      <c r="D76" s="132" t="s">
        <v>2476</v>
      </c>
      <c r="E76" s="133"/>
    </row>
    <row r="77" spans="1:5" ht="18" x14ac:dyDescent="0.25">
      <c r="A77" s="117" t="str">
        <f>VLOOKUP(B77,'[1]LISTADO ATM'!$A$2:$C$817,3,0)</f>
        <v>SUR</v>
      </c>
      <c r="B77" s="117">
        <v>783</v>
      </c>
      <c r="C77" s="110" t="str">
        <f>VLOOKUP(B77,'[1]LISTADO ATM'!$A$2:$B$816,2,0)</f>
        <v xml:space="preserve">ATM Autobanco Alfa y Omega (Barahona) </v>
      </c>
      <c r="D77" s="132" t="s">
        <v>2476</v>
      </c>
      <c r="E77" s="133"/>
    </row>
    <row r="78" spans="1:5" ht="18" x14ac:dyDescent="0.25">
      <c r="A78" s="117" t="str">
        <f>VLOOKUP(B78,'[1]LISTADO ATM'!$A$2:$C$817,3,0)</f>
        <v>ESTE</v>
      </c>
      <c r="B78" s="117">
        <v>121</v>
      </c>
      <c r="C78" s="110" t="str">
        <f>VLOOKUP(B78,'[1]LISTADO ATM'!$A$2:$B$816,2,0)</f>
        <v xml:space="preserve">ATM Oficina Bayaguana </v>
      </c>
      <c r="D78" s="132" t="s">
        <v>2476</v>
      </c>
      <c r="E78" s="133"/>
    </row>
    <row r="79" spans="1:5" ht="18" x14ac:dyDescent="0.25">
      <c r="A79" s="117" t="str">
        <f>VLOOKUP(B79,'[1]LISTADO ATM'!$A$2:$C$817,3,0)</f>
        <v>SUR</v>
      </c>
      <c r="B79" s="117">
        <v>356</v>
      </c>
      <c r="C79" s="110" t="str">
        <f>VLOOKUP(B79,'[1]LISTADO ATM'!$A$2:$B$816,2,0)</f>
        <v xml:space="preserve">ATM Estación Sigma (San Cristóbal) </v>
      </c>
      <c r="D79" s="132" t="s">
        <v>2476</v>
      </c>
      <c r="E79" s="133"/>
    </row>
    <row r="80" spans="1:5" ht="18.75" thickBot="1" x14ac:dyDescent="0.3">
      <c r="A80" s="95" t="s">
        <v>2428</v>
      </c>
      <c r="B80" s="123">
        <f>COUNT(B70:B79)</f>
        <v>10</v>
      </c>
      <c r="C80" s="122"/>
      <c r="D80" s="134"/>
      <c r="E80" s="135"/>
    </row>
  </sheetData>
  <mergeCells count="22">
    <mergeCell ref="D76:E76"/>
    <mergeCell ref="D77:E77"/>
    <mergeCell ref="D78:E78"/>
    <mergeCell ref="D79:E79"/>
    <mergeCell ref="D80:E80"/>
    <mergeCell ref="D75:E75"/>
    <mergeCell ref="A48:E48"/>
    <mergeCell ref="A65:B65"/>
    <mergeCell ref="A66:B66"/>
    <mergeCell ref="A68:E68"/>
    <mergeCell ref="D70:E70"/>
    <mergeCell ref="D71:E71"/>
    <mergeCell ref="D72:E72"/>
    <mergeCell ref="D73:E73"/>
    <mergeCell ref="D74:E74"/>
    <mergeCell ref="D69:E69"/>
    <mergeCell ref="A2:E2"/>
    <mergeCell ref="A3:E3"/>
    <mergeCell ref="A4:E4"/>
    <mergeCell ref="A9:E9"/>
    <mergeCell ref="C14:E14"/>
    <mergeCell ref="A16:E16"/>
  </mergeCells>
  <phoneticPr fontId="47" type="noConversion"/>
  <conditionalFormatting sqref="B47:B48 B64:B68 B15:B16 B2:B9 B70:B71 B75:B77 B50:B54 B18:B22 B30:B45 B11:B13">
    <cfRule type="cellIs" dxfId="635" priority="497" operator="equal">
      <formula>22099.125</formula>
    </cfRule>
  </conditionalFormatting>
  <conditionalFormatting sqref="B19">
    <cfRule type="duplicateValues" dxfId="634" priority="496"/>
  </conditionalFormatting>
  <conditionalFormatting sqref="E75">
    <cfRule type="duplicateValues" dxfId="633" priority="494"/>
    <cfRule type="duplicateValues" dxfId="632" priority="495"/>
  </conditionalFormatting>
  <conditionalFormatting sqref="B75 B64:B68 B47:B48 B15:B16 B18:B22 B70:B71 B2:B9 B50:B54">
    <cfRule type="duplicateValues" dxfId="631" priority="493"/>
  </conditionalFormatting>
  <conditionalFormatting sqref="E70">
    <cfRule type="duplicateValues" dxfId="630" priority="491"/>
    <cfRule type="duplicateValues" dxfId="629" priority="492"/>
  </conditionalFormatting>
  <conditionalFormatting sqref="E70">
    <cfRule type="duplicateValues" dxfId="628" priority="490"/>
  </conditionalFormatting>
  <conditionalFormatting sqref="E71">
    <cfRule type="duplicateValues" dxfId="627" priority="488"/>
    <cfRule type="duplicateValues" dxfId="626" priority="489"/>
  </conditionalFormatting>
  <conditionalFormatting sqref="E71">
    <cfRule type="duplicateValues" dxfId="625" priority="487"/>
  </conditionalFormatting>
  <conditionalFormatting sqref="E63:E69 E2:E9 E21:E22 E14:E16 E46:E48">
    <cfRule type="duplicateValues" dxfId="624" priority="498"/>
    <cfRule type="duplicateValues" dxfId="623" priority="499"/>
  </conditionalFormatting>
  <conditionalFormatting sqref="B23">
    <cfRule type="cellIs" dxfId="622" priority="458" operator="equal">
      <formula>22099.125</formula>
    </cfRule>
  </conditionalFormatting>
  <conditionalFormatting sqref="B23">
    <cfRule type="duplicateValues" dxfId="621" priority="457"/>
  </conditionalFormatting>
  <conditionalFormatting sqref="E23">
    <cfRule type="duplicateValues" dxfId="620" priority="459"/>
  </conditionalFormatting>
  <conditionalFormatting sqref="E23">
    <cfRule type="duplicateValues" dxfId="619" priority="460"/>
    <cfRule type="duplicateValues" dxfId="618" priority="461"/>
  </conditionalFormatting>
  <conditionalFormatting sqref="E23">
    <cfRule type="duplicateValues" dxfId="617" priority="462"/>
  </conditionalFormatting>
  <conditionalFormatting sqref="E23">
    <cfRule type="duplicateValues" dxfId="616" priority="463"/>
    <cfRule type="duplicateValues" dxfId="615" priority="464"/>
    <cfRule type="duplicateValues" dxfId="614" priority="465"/>
  </conditionalFormatting>
  <conditionalFormatting sqref="E23">
    <cfRule type="duplicateValues" dxfId="613" priority="466"/>
    <cfRule type="duplicateValues" dxfId="612" priority="467"/>
  </conditionalFormatting>
  <conditionalFormatting sqref="E23">
    <cfRule type="duplicateValues" dxfId="611" priority="468"/>
  </conditionalFormatting>
  <conditionalFormatting sqref="E23">
    <cfRule type="duplicateValues" dxfId="610" priority="469"/>
    <cfRule type="duplicateValues" dxfId="609" priority="470"/>
    <cfRule type="duplicateValues" dxfId="608" priority="471"/>
  </conditionalFormatting>
  <conditionalFormatting sqref="E23">
    <cfRule type="duplicateValues" dxfId="607" priority="472"/>
    <cfRule type="duplicateValues" dxfId="606" priority="473"/>
  </conditionalFormatting>
  <conditionalFormatting sqref="B23">
    <cfRule type="duplicateValues" dxfId="605" priority="474"/>
  </conditionalFormatting>
  <conditionalFormatting sqref="B23">
    <cfRule type="duplicateValues" dxfId="604" priority="475"/>
    <cfRule type="duplicateValues" dxfId="603" priority="476"/>
  </conditionalFormatting>
  <conditionalFormatting sqref="B23">
    <cfRule type="duplicateValues" dxfId="602" priority="477"/>
    <cfRule type="duplicateValues" dxfId="601" priority="478"/>
    <cfRule type="duplicateValues" dxfId="600" priority="479"/>
  </conditionalFormatting>
  <conditionalFormatting sqref="B23">
    <cfRule type="duplicateValues" dxfId="599" priority="480"/>
  </conditionalFormatting>
  <conditionalFormatting sqref="B23">
    <cfRule type="duplicateValues" dxfId="598" priority="481"/>
    <cfRule type="duplicateValues" dxfId="597" priority="482"/>
    <cfRule type="duplicateValues" dxfId="596" priority="483"/>
    <cfRule type="duplicateValues" dxfId="595" priority="484"/>
  </conditionalFormatting>
  <conditionalFormatting sqref="B23">
    <cfRule type="duplicateValues" dxfId="594" priority="485"/>
  </conditionalFormatting>
  <conditionalFormatting sqref="B23">
    <cfRule type="duplicateValues" dxfId="593" priority="486"/>
  </conditionalFormatting>
  <conditionalFormatting sqref="B72">
    <cfRule type="cellIs" dxfId="592" priority="448" operator="equal">
      <formula>22099.125</formula>
    </cfRule>
  </conditionalFormatting>
  <conditionalFormatting sqref="B72">
    <cfRule type="duplicateValues" dxfId="591" priority="447"/>
  </conditionalFormatting>
  <conditionalFormatting sqref="B72">
    <cfRule type="duplicateValues" dxfId="590" priority="449"/>
  </conditionalFormatting>
  <conditionalFormatting sqref="B72">
    <cfRule type="duplicateValues" dxfId="589" priority="450"/>
  </conditionalFormatting>
  <conditionalFormatting sqref="B72">
    <cfRule type="duplicateValues" dxfId="588" priority="451"/>
    <cfRule type="duplicateValues" dxfId="587" priority="452"/>
    <cfRule type="duplicateValues" dxfId="586" priority="453"/>
    <cfRule type="duplicateValues" dxfId="585" priority="454"/>
  </conditionalFormatting>
  <conditionalFormatting sqref="B72">
    <cfRule type="duplicateValues" dxfId="584" priority="455"/>
  </conditionalFormatting>
  <conditionalFormatting sqref="B72">
    <cfRule type="duplicateValues" dxfId="583" priority="456"/>
  </conditionalFormatting>
  <conditionalFormatting sqref="E72">
    <cfRule type="duplicateValues" dxfId="582" priority="445"/>
    <cfRule type="duplicateValues" dxfId="581" priority="446"/>
  </conditionalFormatting>
  <conditionalFormatting sqref="E72">
    <cfRule type="duplicateValues" dxfId="580" priority="444"/>
  </conditionalFormatting>
  <conditionalFormatting sqref="B73">
    <cfRule type="cellIs" dxfId="579" priority="435" operator="equal">
      <formula>22099.125</formula>
    </cfRule>
  </conditionalFormatting>
  <conditionalFormatting sqref="B73">
    <cfRule type="duplicateValues" dxfId="578" priority="434"/>
  </conditionalFormatting>
  <conditionalFormatting sqref="B73">
    <cfRule type="duplicateValues" dxfId="577" priority="436"/>
  </conditionalFormatting>
  <conditionalFormatting sqref="B73">
    <cfRule type="duplicateValues" dxfId="576" priority="437"/>
  </conditionalFormatting>
  <conditionalFormatting sqref="B73">
    <cfRule type="duplicateValues" dxfId="575" priority="438"/>
    <cfRule type="duplicateValues" dxfId="574" priority="439"/>
    <cfRule type="duplicateValues" dxfId="573" priority="440"/>
    <cfRule type="duplicateValues" dxfId="572" priority="441"/>
  </conditionalFormatting>
  <conditionalFormatting sqref="B73">
    <cfRule type="duplicateValues" dxfId="571" priority="442"/>
  </conditionalFormatting>
  <conditionalFormatting sqref="B73">
    <cfRule type="duplicateValues" dxfId="570" priority="443"/>
  </conditionalFormatting>
  <conditionalFormatting sqref="E73">
    <cfRule type="duplicateValues" dxfId="569" priority="432"/>
    <cfRule type="duplicateValues" dxfId="568" priority="433"/>
  </conditionalFormatting>
  <conditionalFormatting sqref="E73">
    <cfRule type="duplicateValues" dxfId="567" priority="431"/>
  </conditionalFormatting>
  <conditionalFormatting sqref="B24">
    <cfRule type="cellIs" dxfId="566" priority="402" operator="equal">
      <formula>22099.125</formula>
    </cfRule>
  </conditionalFormatting>
  <conditionalFormatting sqref="B24">
    <cfRule type="duplicateValues" dxfId="565" priority="401"/>
  </conditionalFormatting>
  <conditionalFormatting sqref="E24">
    <cfRule type="duplicateValues" dxfId="564" priority="403"/>
  </conditionalFormatting>
  <conditionalFormatting sqref="E24">
    <cfRule type="duplicateValues" dxfId="563" priority="404"/>
    <cfRule type="duplicateValues" dxfId="562" priority="405"/>
  </conditionalFormatting>
  <conditionalFormatting sqref="E24">
    <cfRule type="duplicateValues" dxfId="561" priority="406"/>
  </conditionalFormatting>
  <conditionalFormatting sqref="E24">
    <cfRule type="duplicateValues" dxfId="560" priority="407"/>
    <cfRule type="duplicateValues" dxfId="559" priority="408"/>
    <cfRule type="duplicateValues" dxfId="558" priority="409"/>
  </conditionalFormatting>
  <conditionalFormatting sqref="E24">
    <cfRule type="duplicateValues" dxfId="557" priority="410"/>
    <cfRule type="duplicateValues" dxfId="556" priority="411"/>
  </conditionalFormatting>
  <conditionalFormatting sqref="E24">
    <cfRule type="duplicateValues" dxfId="555" priority="412"/>
  </conditionalFormatting>
  <conditionalFormatting sqref="E24">
    <cfRule type="duplicateValues" dxfId="554" priority="413"/>
    <cfRule type="duplicateValues" dxfId="553" priority="414"/>
    <cfRule type="duplicateValues" dxfId="552" priority="415"/>
  </conditionalFormatting>
  <conditionalFormatting sqref="E24">
    <cfRule type="duplicateValues" dxfId="551" priority="416"/>
    <cfRule type="duplicateValues" dxfId="550" priority="417"/>
  </conditionalFormatting>
  <conditionalFormatting sqref="B24">
    <cfRule type="duplicateValues" dxfId="549" priority="418"/>
  </conditionalFormatting>
  <conditionalFormatting sqref="B24">
    <cfRule type="duplicateValues" dxfId="548" priority="419"/>
    <cfRule type="duplicateValues" dxfId="547" priority="420"/>
  </conditionalFormatting>
  <conditionalFormatting sqref="B24">
    <cfRule type="duplicateValues" dxfId="546" priority="421"/>
    <cfRule type="duplicateValues" dxfId="545" priority="422"/>
    <cfRule type="duplicateValues" dxfId="544" priority="423"/>
  </conditionalFormatting>
  <conditionalFormatting sqref="B24">
    <cfRule type="duplicateValues" dxfId="543" priority="424"/>
  </conditionalFormatting>
  <conditionalFormatting sqref="B24">
    <cfRule type="duplicateValues" dxfId="542" priority="425"/>
    <cfRule type="duplicateValues" dxfId="541" priority="426"/>
    <cfRule type="duplicateValues" dxfId="540" priority="427"/>
    <cfRule type="duplicateValues" dxfId="539" priority="428"/>
  </conditionalFormatting>
  <conditionalFormatting sqref="B24">
    <cfRule type="duplicateValues" dxfId="538" priority="429"/>
  </conditionalFormatting>
  <conditionalFormatting sqref="B24">
    <cfRule type="duplicateValues" dxfId="537" priority="430"/>
  </conditionalFormatting>
  <conditionalFormatting sqref="B25">
    <cfRule type="cellIs" dxfId="536" priority="372" operator="equal">
      <formula>22099.125</formula>
    </cfRule>
  </conditionalFormatting>
  <conditionalFormatting sqref="B25">
    <cfRule type="duplicateValues" dxfId="535" priority="371"/>
  </conditionalFormatting>
  <conditionalFormatting sqref="E25">
    <cfRule type="duplicateValues" dxfId="534" priority="373"/>
  </conditionalFormatting>
  <conditionalFormatting sqref="E25">
    <cfRule type="duplicateValues" dxfId="533" priority="374"/>
    <cfRule type="duplicateValues" dxfId="532" priority="375"/>
  </conditionalFormatting>
  <conditionalFormatting sqref="E25">
    <cfRule type="duplicateValues" dxfId="531" priority="376"/>
  </conditionalFormatting>
  <conditionalFormatting sqref="E25">
    <cfRule type="duplicateValues" dxfId="530" priority="377"/>
    <cfRule type="duplicateValues" dxfId="529" priority="378"/>
    <cfRule type="duplicateValues" dxfId="528" priority="379"/>
  </conditionalFormatting>
  <conditionalFormatting sqref="E25">
    <cfRule type="duplicateValues" dxfId="527" priority="380"/>
    <cfRule type="duplicateValues" dxfId="526" priority="381"/>
  </conditionalFormatting>
  <conditionalFormatting sqref="E25">
    <cfRule type="duplicateValues" dxfId="525" priority="382"/>
  </conditionalFormatting>
  <conditionalFormatting sqref="E25">
    <cfRule type="duplicateValues" dxfId="524" priority="383"/>
    <cfRule type="duplicateValues" dxfId="523" priority="384"/>
    <cfRule type="duplicateValues" dxfId="522" priority="385"/>
  </conditionalFormatting>
  <conditionalFormatting sqref="E25">
    <cfRule type="duplicateValues" dxfId="521" priority="386"/>
    <cfRule type="duplicateValues" dxfId="520" priority="387"/>
  </conditionalFormatting>
  <conditionalFormatting sqref="B25">
    <cfRule type="duplicateValues" dxfId="519" priority="388"/>
  </conditionalFormatting>
  <conditionalFormatting sqref="B25">
    <cfRule type="duplicateValues" dxfId="518" priority="389"/>
    <cfRule type="duplicateValues" dxfId="517" priority="390"/>
  </conditionalFormatting>
  <conditionalFormatting sqref="B25">
    <cfRule type="duplicateValues" dxfId="516" priority="391"/>
    <cfRule type="duplicateValues" dxfId="515" priority="392"/>
    <cfRule type="duplicateValues" dxfId="514" priority="393"/>
  </conditionalFormatting>
  <conditionalFormatting sqref="B25">
    <cfRule type="duplicateValues" dxfId="513" priority="394"/>
  </conditionalFormatting>
  <conditionalFormatting sqref="B25">
    <cfRule type="duplicateValues" dxfId="512" priority="395"/>
    <cfRule type="duplicateValues" dxfId="511" priority="396"/>
    <cfRule type="duplicateValues" dxfId="510" priority="397"/>
    <cfRule type="duplicateValues" dxfId="509" priority="398"/>
  </conditionalFormatting>
  <conditionalFormatting sqref="B25">
    <cfRule type="duplicateValues" dxfId="508" priority="399"/>
  </conditionalFormatting>
  <conditionalFormatting sqref="B25">
    <cfRule type="duplicateValues" dxfId="507" priority="400"/>
  </conditionalFormatting>
  <conditionalFormatting sqref="B55">
    <cfRule type="cellIs" dxfId="506" priority="352" operator="equal">
      <formula>22099.125</formula>
    </cfRule>
  </conditionalFormatting>
  <conditionalFormatting sqref="B55">
    <cfRule type="duplicateValues" dxfId="505" priority="351"/>
  </conditionalFormatting>
  <conditionalFormatting sqref="E55">
    <cfRule type="duplicateValues" dxfId="504" priority="353"/>
  </conditionalFormatting>
  <conditionalFormatting sqref="E55">
    <cfRule type="duplicateValues" dxfId="503" priority="354"/>
    <cfRule type="duplicateValues" dxfId="502" priority="355"/>
    <cfRule type="duplicateValues" dxfId="501" priority="356"/>
  </conditionalFormatting>
  <conditionalFormatting sqref="E55">
    <cfRule type="duplicateValues" dxfId="500" priority="357"/>
    <cfRule type="duplicateValues" dxfId="499" priority="358"/>
  </conditionalFormatting>
  <conditionalFormatting sqref="B55">
    <cfRule type="duplicateValues" dxfId="498" priority="359"/>
  </conditionalFormatting>
  <conditionalFormatting sqref="B55">
    <cfRule type="duplicateValues" dxfId="497" priority="360"/>
    <cfRule type="duplicateValues" dxfId="496" priority="361"/>
  </conditionalFormatting>
  <conditionalFormatting sqref="B55">
    <cfRule type="duplicateValues" dxfId="495" priority="362"/>
    <cfRule type="duplicateValues" dxfId="494" priority="363"/>
    <cfRule type="duplicateValues" dxfId="493" priority="364"/>
  </conditionalFormatting>
  <conditionalFormatting sqref="B55">
    <cfRule type="duplicateValues" dxfId="492" priority="365"/>
    <cfRule type="duplicateValues" dxfId="491" priority="366"/>
    <cfRule type="duplicateValues" dxfId="490" priority="367"/>
    <cfRule type="duplicateValues" dxfId="489" priority="368"/>
  </conditionalFormatting>
  <conditionalFormatting sqref="B55">
    <cfRule type="duplicateValues" dxfId="488" priority="369"/>
  </conditionalFormatting>
  <conditionalFormatting sqref="B55">
    <cfRule type="duplicateValues" dxfId="487" priority="370"/>
  </conditionalFormatting>
  <conditionalFormatting sqref="B56">
    <cfRule type="cellIs" dxfId="486" priority="332" operator="equal">
      <formula>22099.125</formula>
    </cfRule>
  </conditionalFormatting>
  <conditionalFormatting sqref="B56">
    <cfRule type="duplicateValues" dxfId="485" priority="331"/>
  </conditionalFormatting>
  <conditionalFormatting sqref="E56">
    <cfRule type="duplicateValues" dxfId="484" priority="333"/>
  </conditionalFormatting>
  <conditionalFormatting sqref="E56">
    <cfRule type="duplicateValues" dxfId="483" priority="334"/>
    <cfRule type="duplicateValues" dxfId="482" priority="335"/>
    <cfRule type="duplicateValues" dxfId="481" priority="336"/>
  </conditionalFormatting>
  <conditionalFormatting sqref="E56">
    <cfRule type="duplicateValues" dxfId="480" priority="337"/>
    <cfRule type="duplicateValues" dxfId="479" priority="338"/>
  </conditionalFormatting>
  <conditionalFormatting sqref="B56">
    <cfRule type="duplicateValues" dxfId="478" priority="339"/>
  </conditionalFormatting>
  <conditionalFormatting sqref="B56">
    <cfRule type="duplicateValues" dxfId="477" priority="340"/>
    <cfRule type="duplicateValues" dxfId="476" priority="341"/>
  </conditionalFormatting>
  <conditionalFormatting sqref="B56">
    <cfRule type="duplicateValues" dxfId="475" priority="342"/>
    <cfRule type="duplicateValues" dxfId="474" priority="343"/>
    <cfRule type="duplicateValues" dxfId="473" priority="344"/>
  </conditionalFormatting>
  <conditionalFormatting sqref="B56">
    <cfRule type="duplicateValues" dxfId="472" priority="345"/>
    <cfRule type="duplicateValues" dxfId="471" priority="346"/>
    <cfRule type="duplicateValues" dxfId="470" priority="347"/>
    <cfRule type="duplicateValues" dxfId="469" priority="348"/>
  </conditionalFormatting>
  <conditionalFormatting sqref="B56">
    <cfRule type="duplicateValues" dxfId="468" priority="349"/>
  </conditionalFormatting>
  <conditionalFormatting sqref="B56">
    <cfRule type="duplicateValues" dxfId="467" priority="350"/>
  </conditionalFormatting>
  <conditionalFormatting sqref="B57:B60">
    <cfRule type="cellIs" dxfId="466" priority="299" operator="equal">
      <formula>22099.125</formula>
    </cfRule>
  </conditionalFormatting>
  <conditionalFormatting sqref="B57:B60">
    <cfRule type="duplicateValues" dxfId="465" priority="298"/>
  </conditionalFormatting>
  <conditionalFormatting sqref="E57:E60">
    <cfRule type="duplicateValues" dxfId="464" priority="300"/>
  </conditionalFormatting>
  <conditionalFormatting sqref="E57:E60">
    <cfRule type="duplicateValues" dxfId="463" priority="301"/>
    <cfRule type="duplicateValues" dxfId="462" priority="302"/>
    <cfRule type="duplicateValues" dxfId="461" priority="303"/>
  </conditionalFormatting>
  <conditionalFormatting sqref="E57:E60">
    <cfRule type="duplicateValues" dxfId="460" priority="304"/>
    <cfRule type="duplicateValues" dxfId="459" priority="305"/>
  </conditionalFormatting>
  <conditionalFormatting sqref="B57:B60">
    <cfRule type="duplicateValues" dxfId="458" priority="306"/>
  </conditionalFormatting>
  <conditionalFormatting sqref="B57:B60">
    <cfRule type="duplicateValues" dxfId="457" priority="307"/>
    <cfRule type="duplicateValues" dxfId="456" priority="308"/>
  </conditionalFormatting>
  <conditionalFormatting sqref="B57:B60">
    <cfRule type="duplicateValues" dxfId="455" priority="309"/>
    <cfRule type="duplicateValues" dxfId="454" priority="310"/>
    <cfRule type="duplicateValues" dxfId="453" priority="311"/>
  </conditionalFormatting>
  <conditionalFormatting sqref="B57:B60">
    <cfRule type="duplicateValues" dxfId="452" priority="312"/>
    <cfRule type="duplicateValues" dxfId="451" priority="313"/>
    <cfRule type="duplicateValues" dxfId="450" priority="314"/>
    <cfRule type="duplicateValues" dxfId="449" priority="315"/>
  </conditionalFormatting>
  <conditionalFormatting sqref="B57:B60">
    <cfRule type="duplicateValues" dxfId="448" priority="316"/>
  </conditionalFormatting>
  <conditionalFormatting sqref="B57:B60">
    <cfRule type="duplicateValues" dxfId="447" priority="317"/>
  </conditionalFormatting>
  <conditionalFormatting sqref="B74">
    <cfRule type="cellIs" dxfId="446" priority="289" operator="equal">
      <formula>22099.125</formula>
    </cfRule>
  </conditionalFormatting>
  <conditionalFormatting sqref="B74">
    <cfRule type="duplicateValues" dxfId="445" priority="288"/>
  </conditionalFormatting>
  <conditionalFormatting sqref="B74">
    <cfRule type="duplicateValues" dxfId="444" priority="290"/>
  </conditionalFormatting>
  <conditionalFormatting sqref="B74">
    <cfRule type="duplicateValues" dxfId="443" priority="291"/>
  </conditionalFormatting>
  <conditionalFormatting sqref="B74">
    <cfRule type="duplicateValues" dxfId="442" priority="292"/>
    <cfRule type="duplicateValues" dxfId="441" priority="293"/>
    <cfRule type="duplicateValues" dxfId="440" priority="294"/>
    <cfRule type="duplicateValues" dxfId="439" priority="295"/>
  </conditionalFormatting>
  <conditionalFormatting sqref="B74">
    <cfRule type="duplicateValues" dxfId="438" priority="296"/>
  </conditionalFormatting>
  <conditionalFormatting sqref="B74">
    <cfRule type="duplicateValues" dxfId="437" priority="297"/>
  </conditionalFormatting>
  <conditionalFormatting sqref="E74">
    <cfRule type="duplicateValues" dxfId="436" priority="286"/>
    <cfRule type="duplicateValues" dxfId="435" priority="287"/>
  </conditionalFormatting>
  <conditionalFormatting sqref="E74">
    <cfRule type="duplicateValues" dxfId="434" priority="285"/>
  </conditionalFormatting>
  <conditionalFormatting sqref="B26">
    <cfRule type="cellIs" dxfId="433" priority="256" operator="equal">
      <formula>22099.125</formula>
    </cfRule>
  </conditionalFormatting>
  <conditionalFormatting sqref="B26">
    <cfRule type="duplicateValues" dxfId="432" priority="255"/>
  </conditionalFormatting>
  <conditionalFormatting sqref="E26">
    <cfRule type="duplicateValues" dxfId="431" priority="257"/>
  </conditionalFormatting>
  <conditionalFormatting sqref="E26">
    <cfRule type="duplicateValues" dxfId="430" priority="258"/>
    <cfRule type="duplicateValues" dxfId="429" priority="259"/>
  </conditionalFormatting>
  <conditionalFormatting sqref="E26">
    <cfRule type="duplicateValues" dxfId="428" priority="260"/>
  </conditionalFormatting>
  <conditionalFormatting sqref="E26">
    <cfRule type="duplicateValues" dxfId="427" priority="261"/>
    <cfRule type="duplicateValues" dxfId="426" priority="262"/>
    <cfRule type="duplicateValues" dxfId="425" priority="263"/>
  </conditionalFormatting>
  <conditionalFormatting sqref="E26">
    <cfRule type="duplicateValues" dxfId="424" priority="264"/>
    <cfRule type="duplicateValues" dxfId="423" priority="265"/>
  </conditionalFormatting>
  <conditionalFormatting sqref="E26">
    <cfRule type="duplicateValues" dxfId="422" priority="266"/>
  </conditionalFormatting>
  <conditionalFormatting sqref="E26">
    <cfRule type="duplicateValues" dxfId="421" priority="267"/>
    <cfRule type="duplicateValues" dxfId="420" priority="268"/>
    <cfRule type="duplicateValues" dxfId="419" priority="269"/>
  </conditionalFormatting>
  <conditionalFormatting sqref="E26">
    <cfRule type="duplicateValues" dxfId="418" priority="270"/>
    <cfRule type="duplicateValues" dxfId="417" priority="271"/>
  </conditionalFormatting>
  <conditionalFormatting sqref="B26">
    <cfRule type="duplicateValues" dxfId="416" priority="272"/>
  </conditionalFormatting>
  <conditionalFormatting sqref="B26">
    <cfRule type="duplicateValues" dxfId="415" priority="273"/>
    <cfRule type="duplicateValues" dxfId="414" priority="274"/>
  </conditionalFormatting>
  <conditionalFormatting sqref="B26">
    <cfRule type="duplicateValues" dxfId="413" priority="275"/>
    <cfRule type="duplicateValues" dxfId="412" priority="276"/>
    <cfRule type="duplicateValues" dxfId="411" priority="277"/>
  </conditionalFormatting>
  <conditionalFormatting sqref="B26">
    <cfRule type="duplicateValues" dxfId="410" priority="278"/>
  </conditionalFormatting>
  <conditionalFormatting sqref="B26">
    <cfRule type="duplicateValues" dxfId="409" priority="279"/>
    <cfRule type="duplicateValues" dxfId="408" priority="280"/>
    <cfRule type="duplicateValues" dxfId="407" priority="281"/>
    <cfRule type="duplicateValues" dxfId="406" priority="282"/>
  </conditionalFormatting>
  <conditionalFormatting sqref="B26">
    <cfRule type="duplicateValues" dxfId="405" priority="283"/>
  </conditionalFormatting>
  <conditionalFormatting sqref="B26">
    <cfRule type="duplicateValues" dxfId="404" priority="284"/>
  </conditionalFormatting>
  <conditionalFormatting sqref="B27">
    <cfRule type="cellIs" dxfId="403" priority="226" operator="equal">
      <formula>22099.125</formula>
    </cfRule>
  </conditionalFormatting>
  <conditionalFormatting sqref="B27">
    <cfRule type="duplicateValues" dxfId="402" priority="225"/>
  </conditionalFormatting>
  <conditionalFormatting sqref="E27">
    <cfRule type="duplicateValues" dxfId="401" priority="227"/>
  </conditionalFormatting>
  <conditionalFormatting sqref="E27">
    <cfRule type="duplicateValues" dxfId="400" priority="228"/>
    <cfRule type="duplicateValues" dxfId="399" priority="229"/>
  </conditionalFormatting>
  <conditionalFormatting sqref="E27">
    <cfRule type="duplicateValues" dxfId="398" priority="230"/>
  </conditionalFormatting>
  <conditionalFormatting sqref="E27">
    <cfRule type="duplicateValues" dxfId="397" priority="231"/>
    <cfRule type="duplicateValues" dxfId="396" priority="232"/>
    <cfRule type="duplicateValues" dxfId="395" priority="233"/>
  </conditionalFormatting>
  <conditionalFormatting sqref="E27">
    <cfRule type="duplicateValues" dxfId="394" priority="234"/>
    <cfRule type="duplicateValues" dxfId="393" priority="235"/>
  </conditionalFormatting>
  <conditionalFormatting sqref="E27">
    <cfRule type="duplicateValues" dxfId="392" priority="236"/>
  </conditionalFormatting>
  <conditionalFormatting sqref="E27">
    <cfRule type="duplicateValues" dxfId="391" priority="237"/>
    <cfRule type="duplicateValues" dxfId="390" priority="238"/>
    <cfRule type="duplicateValues" dxfId="389" priority="239"/>
  </conditionalFormatting>
  <conditionalFormatting sqref="E27">
    <cfRule type="duplicateValues" dxfId="388" priority="240"/>
    <cfRule type="duplicateValues" dxfId="387" priority="241"/>
  </conditionalFormatting>
  <conditionalFormatting sqref="B27">
    <cfRule type="duplicateValues" dxfId="386" priority="242"/>
  </conditionalFormatting>
  <conditionalFormatting sqref="B27">
    <cfRule type="duplicateValues" dxfId="385" priority="243"/>
    <cfRule type="duplicateValues" dxfId="384" priority="244"/>
  </conditionalFormatting>
  <conditionalFormatting sqref="B27">
    <cfRule type="duplicateValues" dxfId="383" priority="245"/>
    <cfRule type="duplicateValues" dxfId="382" priority="246"/>
    <cfRule type="duplicateValues" dxfId="381" priority="247"/>
  </conditionalFormatting>
  <conditionalFormatting sqref="B27">
    <cfRule type="duplicateValues" dxfId="380" priority="248"/>
  </conditionalFormatting>
  <conditionalFormatting sqref="B27">
    <cfRule type="duplicateValues" dxfId="379" priority="249"/>
    <cfRule type="duplicateValues" dxfId="378" priority="250"/>
    <cfRule type="duplicateValues" dxfId="377" priority="251"/>
    <cfRule type="duplicateValues" dxfId="376" priority="252"/>
  </conditionalFormatting>
  <conditionalFormatting sqref="B27">
    <cfRule type="duplicateValues" dxfId="375" priority="253"/>
  </conditionalFormatting>
  <conditionalFormatting sqref="B27">
    <cfRule type="duplicateValues" dxfId="374" priority="254"/>
  </conditionalFormatting>
  <conditionalFormatting sqref="B27">
    <cfRule type="duplicateValues" dxfId="373" priority="224"/>
  </conditionalFormatting>
  <conditionalFormatting sqref="B61">
    <cfRule type="cellIs" dxfId="372" priority="223" operator="equal">
      <formula>22099.125</formula>
    </cfRule>
  </conditionalFormatting>
  <conditionalFormatting sqref="E80 E2:E9 E63:E69 E75 E21:E22 E14:E16 E46:E48">
    <cfRule type="duplicateValues" dxfId="371" priority="500"/>
  </conditionalFormatting>
  <conditionalFormatting sqref="B28">
    <cfRule type="cellIs" dxfId="370" priority="194" operator="equal">
      <formula>22099.125</formula>
    </cfRule>
  </conditionalFormatting>
  <conditionalFormatting sqref="B28">
    <cfRule type="duplicateValues" dxfId="369" priority="193"/>
  </conditionalFormatting>
  <conditionalFormatting sqref="E28">
    <cfRule type="duplicateValues" dxfId="368" priority="195"/>
  </conditionalFormatting>
  <conditionalFormatting sqref="E28">
    <cfRule type="duplicateValues" dxfId="367" priority="196"/>
    <cfRule type="duplicateValues" dxfId="366" priority="197"/>
  </conditionalFormatting>
  <conditionalFormatting sqref="E28">
    <cfRule type="duplicateValues" dxfId="365" priority="198"/>
  </conditionalFormatting>
  <conditionalFormatting sqref="E28">
    <cfRule type="duplicateValues" dxfId="364" priority="199"/>
    <cfRule type="duplicateValues" dxfId="363" priority="200"/>
    <cfRule type="duplicateValues" dxfId="362" priority="201"/>
  </conditionalFormatting>
  <conditionalFormatting sqref="E28">
    <cfRule type="duplicateValues" dxfId="361" priority="202"/>
    <cfRule type="duplicateValues" dxfId="360" priority="203"/>
  </conditionalFormatting>
  <conditionalFormatting sqref="E28">
    <cfRule type="duplicateValues" dxfId="359" priority="204"/>
  </conditionalFormatting>
  <conditionalFormatting sqref="E28">
    <cfRule type="duplicateValues" dxfId="358" priority="205"/>
    <cfRule type="duplicateValues" dxfId="357" priority="206"/>
    <cfRule type="duplicateValues" dxfId="356" priority="207"/>
  </conditionalFormatting>
  <conditionalFormatting sqref="E28">
    <cfRule type="duplicateValues" dxfId="355" priority="208"/>
    <cfRule type="duplicateValues" dxfId="354" priority="209"/>
  </conditionalFormatting>
  <conditionalFormatting sqref="B28">
    <cfRule type="duplicateValues" dxfId="353" priority="210"/>
  </conditionalFormatting>
  <conditionalFormatting sqref="B28">
    <cfRule type="duplicateValues" dxfId="352" priority="211"/>
    <cfRule type="duplicateValues" dxfId="351" priority="212"/>
  </conditionalFormatting>
  <conditionalFormatting sqref="B28">
    <cfRule type="duplicateValues" dxfId="350" priority="213"/>
    <cfRule type="duplicateValues" dxfId="349" priority="214"/>
    <cfRule type="duplicateValues" dxfId="348" priority="215"/>
  </conditionalFormatting>
  <conditionalFormatting sqref="B28">
    <cfRule type="duplicateValues" dxfId="347" priority="216"/>
  </conditionalFormatting>
  <conditionalFormatting sqref="B28">
    <cfRule type="duplicateValues" dxfId="346" priority="217"/>
    <cfRule type="duplicateValues" dxfId="345" priority="218"/>
    <cfRule type="duplicateValues" dxfId="344" priority="219"/>
    <cfRule type="duplicateValues" dxfId="343" priority="220"/>
  </conditionalFormatting>
  <conditionalFormatting sqref="B28">
    <cfRule type="duplicateValues" dxfId="342" priority="221"/>
  </conditionalFormatting>
  <conditionalFormatting sqref="B28">
    <cfRule type="duplicateValues" dxfId="341" priority="222"/>
  </conditionalFormatting>
  <conditionalFormatting sqref="B28">
    <cfRule type="duplicateValues" dxfId="340" priority="192"/>
  </conditionalFormatting>
  <conditionalFormatting sqref="B28">
    <cfRule type="duplicateValues" dxfId="339" priority="191"/>
  </conditionalFormatting>
  <conditionalFormatting sqref="B28">
    <cfRule type="duplicateValues" dxfId="338" priority="190"/>
  </conditionalFormatting>
  <conditionalFormatting sqref="B29">
    <cfRule type="cellIs" dxfId="337" priority="161" operator="equal">
      <formula>22099.125</formula>
    </cfRule>
  </conditionalFormatting>
  <conditionalFormatting sqref="B29">
    <cfRule type="duplicateValues" dxfId="336" priority="160"/>
  </conditionalFormatting>
  <conditionalFormatting sqref="E29">
    <cfRule type="duplicateValues" dxfId="335" priority="162"/>
  </conditionalFormatting>
  <conditionalFormatting sqref="E29">
    <cfRule type="duplicateValues" dxfId="334" priority="163"/>
    <cfRule type="duplicateValues" dxfId="333" priority="164"/>
  </conditionalFormatting>
  <conditionalFormatting sqref="E29">
    <cfRule type="duplicateValues" dxfId="332" priority="165"/>
  </conditionalFormatting>
  <conditionalFormatting sqref="E29">
    <cfRule type="duplicateValues" dxfId="331" priority="166"/>
    <cfRule type="duplicateValues" dxfId="330" priority="167"/>
    <cfRule type="duplicateValues" dxfId="329" priority="168"/>
  </conditionalFormatting>
  <conditionalFormatting sqref="E29">
    <cfRule type="duplicateValues" dxfId="328" priority="169"/>
    <cfRule type="duplicateValues" dxfId="327" priority="170"/>
  </conditionalFormatting>
  <conditionalFormatting sqref="E29">
    <cfRule type="duplicateValues" dxfId="326" priority="171"/>
  </conditionalFormatting>
  <conditionalFormatting sqref="E29">
    <cfRule type="duplicateValues" dxfId="325" priority="172"/>
    <cfRule type="duplicateValues" dxfId="324" priority="173"/>
    <cfRule type="duplicateValues" dxfId="323" priority="174"/>
  </conditionalFormatting>
  <conditionalFormatting sqref="E29">
    <cfRule type="duplicateValues" dxfId="322" priority="175"/>
    <cfRule type="duplicateValues" dxfId="321" priority="176"/>
  </conditionalFormatting>
  <conditionalFormatting sqref="B29">
    <cfRule type="duplicateValues" dxfId="320" priority="177"/>
  </conditionalFormatting>
  <conditionalFormatting sqref="B29">
    <cfRule type="duplicateValues" dxfId="319" priority="178"/>
    <cfRule type="duplicateValues" dxfId="318" priority="179"/>
  </conditionalFormatting>
  <conditionalFormatting sqref="B29">
    <cfRule type="duplicateValues" dxfId="317" priority="180"/>
    <cfRule type="duplicateValues" dxfId="316" priority="181"/>
    <cfRule type="duplicateValues" dxfId="315" priority="182"/>
  </conditionalFormatting>
  <conditionalFormatting sqref="B29">
    <cfRule type="duplicateValues" dxfId="314" priority="183"/>
  </conditionalFormatting>
  <conditionalFormatting sqref="B29">
    <cfRule type="duplicateValues" dxfId="313" priority="184"/>
    <cfRule type="duplicateValues" dxfId="312" priority="185"/>
    <cfRule type="duplicateValues" dxfId="311" priority="186"/>
    <cfRule type="duplicateValues" dxfId="310" priority="187"/>
  </conditionalFormatting>
  <conditionalFormatting sqref="B29">
    <cfRule type="duplicateValues" dxfId="309" priority="188"/>
  </conditionalFormatting>
  <conditionalFormatting sqref="B29">
    <cfRule type="duplicateValues" dxfId="308" priority="189"/>
  </conditionalFormatting>
  <conditionalFormatting sqref="B29">
    <cfRule type="duplicateValues" dxfId="307" priority="159"/>
  </conditionalFormatting>
  <conditionalFormatting sqref="B29">
    <cfRule type="duplicateValues" dxfId="306" priority="158"/>
  </conditionalFormatting>
  <conditionalFormatting sqref="B29">
    <cfRule type="duplicateValues" dxfId="305" priority="157"/>
  </conditionalFormatting>
  <conditionalFormatting sqref="B80 B18:B33 B2:B9 B46:B48 B14:B16 B63:B77 B50:B61">
    <cfRule type="duplicateValues" dxfId="304" priority="155"/>
    <cfRule type="duplicateValues" dxfId="303" priority="156"/>
  </conditionalFormatting>
  <conditionalFormatting sqref="B80 B46:B48 B63:B75 B18:B26 B2:B9 B14:B16 B50:B60">
    <cfRule type="duplicateValues" dxfId="302" priority="501"/>
  </conditionalFormatting>
  <conditionalFormatting sqref="B75 B70:B71">
    <cfRule type="duplicateValues" dxfId="301" priority="502"/>
  </conditionalFormatting>
  <conditionalFormatting sqref="B75 B70:B71 B18:B22">
    <cfRule type="duplicateValues" dxfId="300" priority="503"/>
  </conditionalFormatting>
  <conditionalFormatting sqref="B75 B70:B71 B64:B68 B47:B48 B15:B16 B18:B22 B2:B9 B50:B54">
    <cfRule type="duplicateValues" dxfId="299" priority="504"/>
    <cfRule type="duplicateValues" dxfId="298" priority="505"/>
    <cfRule type="duplicateValues" dxfId="297" priority="506"/>
    <cfRule type="duplicateValues" dxfId="296" priority="507"/>
  </conditionalFormatting>
  <conditionalFormatting sqref="B75 B70:B71 B64:B68 B47:B48 B18:B22 B50:B54">
    <cfRule type="duplicateValues" dxfId="295" priority="508"/>
  </conditionalFormatting>
  <conditionalFormatting sqref="B75 B70:B71 B64:B68 B47:B48 B15:B16 B18:B22 B2:B9 B50:B54">
    <cfRule type="duplicateValues" dxfId="294" priority="509"/>
  </conditionalFormatting>
  <conditionalFormatting sqref="B80 B46:B48 B63:B75 B18:B27 B2:B9 B14:B16 B50:B60">
    <cfRule type="duplicateValues" dxfId="293" priority="510"/>
  </conditionalFormatting>
  <conditionalFormatting sqref="B80 B46:B48 B18:B27 B2:B9 B14:B16 B63:B75 B50:B61">
    <cfRule type="duplicateValues" dxfId="292" priority="511"/>
  </conditionalFormatting>
  <conditionalFormatting sqref="B80 B46:B48 B18:B29 B2:B9 B14:B16 B63:B75 B50:B61">
    <cfRule type="duplicateValues" dxfId="291" priority="512"/>
  </conditionalFormatting>
  <conditionalFormatting sqref="E51:E54">
    <cfRule type="duplicateValues" dxfId="290" priority="513"/>
  </conditionalFormatting>
  <conditionalFormatting sqref="E51:E54">
    <cfRule type="duplicateValues" dxfId="289" priority="514"/>
    <cfRule type="duplicateValues" dxfId="288" priority="515"/>
    <cfRule type="duplicateValues" dxfId="287" priority="516"/>
  </conditionalFormatting>
  <conditionalFormatting sqref="E51:E54">
    <cfRule type="duplicateValues" dxfId="286" priority="517"/>
    <cfRule type="duplicateValues" dxfId="285" priority="518"/>
  </conditionalFormatting>
  <conditionalFormatting sqref="B50:B54">
    <cfRule type="duplicateValues" dxfId="284" priority="519"/>
  </conditionalFormatting>
  <conditionalFormatting sqref="B50:B54">
    <cfRule type="duplicateValues" dxfId="283" priority="520"/>
    <cfRule type="duplicateValues" dxfId="282" priority="521"/>
  </conditionalFormatting>
  <conditionalFormatting sqref="B50:B54">
    <cfRule type="duplicateValues" dxfId="281" priority="522"/>
    <cfRule type="duplicateValues" dxfId="280" priority="523"/>
    <cfRule type="duplicateValues" dxfId="279" priority="524"/>
  </conditionalFormatting>
  <conditionalFormatting sqref="E50">
    <cfRule type="duplicateValues" dxfId="278" priority="525"/>
  </conditionalFormatting>
  <conditionalFormatting sqref="E50">
    <cfRule type="duplicateValues" dxfId="277" priority="526"/>
    <cfRule type="duplicateValues" dxfId="276" priority="527"/>
    <cfRule type="duplicateValues" dxfId="275" priority="528"/>
  </conditionalFormatting>
  <conditionalFormatting sqref="E50">
    <cfRule type="duplicateValues" dxfId="274" priority="529"/>
    <cfRule type="duplicateValues" dxfId="273" priority="530"/>
  </conditionalFormatting>
  <conditionalFormatting sqref="B80 B18:B33 B2:B9 B46:B48 B63:B77 B50:B61 B11:B16">
    <cfRule type="duplicateValues" dxfId="272" priority="128"/>
  </conditionalFormatting>
  <conditionalFormatting sqref="E80 E2:E9 E18:E33 E63:E77 E46:E61 E11:E16">
    <cfRule type="duplicateValues" dxfId="271" priority="127"/>
  </conditionalFormatting>
  <conditionalFormatting sqref="B78">
    <cfRule type="cellIs" dxfId="270" priority="114" operator="equal">
      <formula>22099.125</formula>
    </cfRule>
  </conditionalFormatting>
  <conditionalFormatting sqref="B78">
    <cfRule type="duplicateValues" dxfId="269" priority="113"/>
  </conditionalFormatting>
  <conditionalFormatting sqref="B78">
    <cfRule type="duplicateValues" dxfId="268" priority="115"/>
  </conditionalFormatting>
  <conditionalFormatting sqref="B78">
    <cfRule type="duplicateValues" dxfId="267" priority="116"/>
  </conditionalFormatting>
  <conditionalFormatting sqref="B78">
    <cfRule type="duplicateValues" dxfId="266" priority="117"/>
    <cfRule type="duplicateValues" dxfId="265" priority="118"/>
    <cfRule type="duplicateValues" dxfId="264" priority="119"/>
    <cfRule type="duplicateValues" dxfId="263" priority="120"/>
  </conditionalFormatting>
  <conditionalFormatting sqref="B78">
    <cfRule type="duplicateValues" dxfId="262" priority="121"/>
  </conditionalFormatting>
  <conditionalFormatting sqref="B78">
    <cfRule type="duplicateValues" dxfId="261" priority="122"/>
  </conditionalFormatting>
  <conditionalFormatting sqref="E78">
    <cfRule type="duplicateValues" dxfId="260" priority="111"/>
    <cfRule type="duplicateValues" dxfId="259" priority="112"/>
  </conditionalFormatting>
  <conditionalFormatting sqref="E78">
    <cfRule type="duplicateValues" dxfId="258" priority="110"/>
  </conditionalFormatting>
  <conditionalFormatting sqref="B78">
    <cfRule type="duplicateValues" dxfId="257" priority="108"/>
    <cfRule type="duplicateValues" dxfId="256" priority="109"/>
  </conditionalFormatting>
  <conditionalFormatting sqref="B78">
    <cfRule type="duplicateValues" dxfId="255" priority="123"/>
  </conditionalFormatting>
  <conditionalFormatting sqref="B78">
    <cfRule type="duplicateValues" dxfId="254" priority="124"/>
  </conditionalFormatting>
  <conditionalFormatting sqref="B78">
    <cfRule type="duplicateValues" dxfId="253" priority="125"/>
  </conditionalFormatting>
  <conditionalFormatting sqref="B78">
    <cfRule type="duplicateValues" dxfId="252" priority="126"/>
  </conditionalFormatting>
  <conditionalFormatting sqref="B78">
    <cfRule type="duplicateValues" dxfId="251" priority="107"/>
  </conditionalFormatting>
  <conditionalFormatting sqref="E78">
    <cfRule type="duplicateValues" dxfId="250" priority="106"/>
  </conditionalFormatting>
  <conditionalFormatting sqref="E21:E22">
    <cfRule type="duplicateValues" dxfId="249" priority="553"/>
  </conditionalFormatting>
  <conditionalFormatting sqref="E21:E22">
    <cfRule type="duplicateValues" dxfId="248" priority="554"/>
    <cfRule type="duplicateValues" dxfId="247" priority="555"/>
    <cfRule type="duplicateValues" dxfId="246" priority="556"/>
  </conditionalFormatting>
  <conditionalFormatting sqref="E21:E22">
    <cfRule type="duplicateValues" dxfId="245" priority="557"/>
    <cfRule type="duplicateValues" dxfId="244" priority="558"/>
  </conditionalFormatting>
  <conditionalFormatting sqref="B76:B77">
    <cfRule type="duplicateValues" dxfId="243" priority="565"/>
  </conditionalFormatting>
  <conditionalFormatting sqref="E76:E77">
    <cfRule type="duplicateValues" dxfId="242" priority="566"/>
    <cfRule type="duplicateValues" dxfId="241" priority="567"/>
  </conditionalFormatting>
  <conditionalFormatting sqref="E76:E77">
    <cfRule type="duplicateValues" dxfId="240" priority="568"/>
  </conditionalFormatting>
  <conditionalFormatting sqref="B76:B77">
    <cfRule type="duplicateValues" dxfId="239" priority="569"/>
    <cfRule type="duplicateValues" dxfId="238" priority="570"/>
    <cfRule type="duplicateValues" dxfId="237" priority="571"/>
    <cfRule type="duplicateValues" dxfId="236" priority="572"/>
  </conditionalFormatting>
  <conditionalFormatting sqref="B79">
    <cfRule type="cellIs" dxfId="235" priority="61" operator="equal">
      <formula>22099.125</formula>
    </cfRule>
  </conditionalFormatting>
  <conditionalFormatting sqref="B79">
    <cfRule type="duplicateValues" dxfId="234" priority="59"/>
    <cfRule type="duplicateValues" dxfId="233" priority="60"/>
  </conditionalFormatting>
  <conditionalFormatting sqref="B79">
    <cfRule type="duplicateValues" dxfId="232" priority="58"/>
  </conditionalFormatting>
  <conditionalFormatting sqref="E79">
    <cfRule type="duplicateValues" dxfId="231" priority="57"/>
  </conditionalFormatting>
  <conditionalFormatting sqref="B79">
    <cfRule type="duplicateValues" dxfId="230" priority="62"/>
  </conditionalFormatting>
  <conditionalFormatting sqref="E79">
    <cfRule type="duplicateValues" dxfId="229" priority="63"/>
    <cfRule type="duplicateValues" dxfId="228" priority="64"/>
  </conditionalFormatting>
  <conditionalFormatting sqref="E79">
    <cfRule type="duplicateValues" dxfId="227" priority="65"/>
  </conditionalFormatting>
  <conditionalFormatting sqref="B79">
    <cfRule type="duplicateValues" dxfId="226" priority="66"/>
    <cfRule type="duplicateValues" dxfId="225" priority="67"/>
    <cfRule type="duplicateValues" dxfId="224" priority="68"/>
    <cfRule type="duplicateValues" dxfId="223" priority="69"/>
  </conditionalFormatting>
  <conditionalFormatting sqref="B61">
    <cfRule type="duplicateValues" dxfId="222" priority="573"/>
  </conditionalFormatting>
  <conditionalFormatting sqref="E61">
    <cfRule type="duplicateValues" dxfId="221" priority="574"/>
  </conditionalFormatting>
  <conditionalFormatting sqref="E61">
    <cfRule type="duplicateValues" dxfId="220" priority="575"/>
    <cfRule type="duplicateValues" dxfId="219" priority="576"/>
    <cfRule type="duplicateValues" dxfId="218" priority="577"/>
  </conditionalFormatting>
  <conditionalFormatting sqref="E61">
    <cfRule type="duplicateValues" dxfId="217" priority="578"/>
    <cfRule type="duplicateValues" dxfId="216" priority="579"/>
  </conditionalFormatting>
  <conditionalFormatting sqref="B61">
    <cfRule type="duplicateValues" dxfId="215" priority="580"/>
    <cfRule type="duplicateValues" dxfId="214" priority="581"/>
  </conditionalFormatting>
  <conditionalFormatting sqref="B61">
    <cfRule type="duplicateValues" dxfId="213" priority="582"/>
    <cfRule type="duplicateValues" dxfId="212" priority="583"/>
    <cfRule type="duplicateValues" dxfId="211" priority="584"/>
  </conditionalFormatting>
  <conditionalFormatting sqref="B61">
    <cfRule type="duplicateValues" dxfId="210" priority="585"/>
    <cfRule type="duplicateValues" dxfId="209" priority="586"/>
    <cfRule type="duplicateValues" dxfId="208" priority="587"/>
    <cfRule type="duplicateValues" dxfId="207" priority="588"/>
  </conditionalFormatting>
  <conditionalFormatting sqref="B62">
    <cfRule type="cellIs" dxfId="206" priority="34" operator="equal">
      <formula>22099.125</formula>
    </cfRule>
  </conditionalFormatting>
  <conditionalFormatting sqref="B62">
    <cfRule type="duplicateValues" dxfId="205" priority="33"/>
  </conditionalFormatting>
  <conditionalFormatting sqref="B62">
    <cfRule type="duplicateValues" dxfId="204" priority="31"/>
    <cfRule type="duplicateValues" dxfId="203" priority="32"/>
  </conditionalFormatting>
  <conditionalFormatting sqref="B62">
    <cfRule type="duplicateValues" dxfId="202" priority="35"/>
  </conditionalFormatting>
  <conditionalFormatting sqref="B62">
    <cfRule type="duplicateValues" dxfId="201" priority="36"/>
    <cfRule type="duplicateValues" dxfId="200" priority="37"/>
    <cfRule type="duplicateValues" dxfId="199" priority="38"/>
    <cfRule type="duplicateValues" dxfId="198" priority="39"/>
  </conditionalFormatting>
  <conditionalFormatting sqref="B62">
    <cfRule type="duplicateValues" dxfId="197" priority="40"/>
  </conditionalFormatting>
  <conditionalFormatting sqref="B62">
    <cfRule type="duplicateValues" dxfId="196" priority="41"/>
  </conditionalFormatting>
  <conditionalFormatting sqref="B62">
    <cfRule type="duplicateValues" dxfId="195" priority="42"/>
  </conditionalFormatting>
  <conditionalFormatting sqref="B62">
    <cfRule type="duplicateValues" dxfId="194" priority="43"/>
  </conditionalFormatting>
  <conditionalFormatting sqref="B62">
    <cfRule type="duplicateValues" dxfId="193" priority="44"/>
  </conditionalFormatting>
  <conditionalFormatting sqref="E62">
    <cfRule type="duplicateValues" dxfId="192" priority="45"/>
  </conditionalFormatting>
  <conditionalFormatting sqref="E62">
    <cfRule type="duplicateValues" dxfId="191" priority="46"/>
    <cfRule type="duplicateValues" dxfId="190" priority="47"/>
    <cfRule type="duplicateValues" dxfId="189" priority="48"/>
  </conditionalFormatting>
  <conditionalFormatting sqref="E62">
    <cfRule type="duplicateValues" dxfId="188" priority="49"/>
    <cfRule type="duplicateValues" dxfId="187" priority="50"/>
  </conditionalFormatting>
  <conditionalFormatting sqref="B62">
    <cfRule type="duplicateValues" dxfId="186" priority="51"/>
  </conditionalFormatting>
  <conditionalFormatting sqref="B62">
    <cfRule type="duplicateValues" dxfId="185" priority="52"/>
    <cfRule type="duplicateValues" dxfId="184" priority="53"/>
  </conditionalFormatting>
  <conditionalFormatting sqref="B62">
    <cfRule type="duplicateValues" dxfId="183" priority="54"/>
    <cfRule type="duplicateValues" dxfId="182" priority="55"/>
    <cfRule type="duplicateValues" dxfId="181" priority="56"/>
  </conditionalFormatting>
  <conditionalFormatting sqref="B62">
    <cfRule type="duplicateValues" dxfId="180" priority="30"/>
  </conditionalFormatting>
  <conditionalFormatting sqref="E62">
    <cfRule type="duplicateValues" dxfId="179" priority="29"/>
  </conditionalFormatting>
  <conditionalFormatting sqref="E1:E1048576">
    <cfRule type="duplicateValues" dxfId="178" priority="28"/>
  </conditionalFormatting>
  <conditionalFormatting sqref="B1:B1048576">
    <cfRule type="duplicateValues" dxfId="177" priority="19"/>
  </conditionalFormatting>
  <conditionalFormatting sqref="E11">
    <cfRule type="duplicateValues" dxfId="176" priority="13"/>
  </conditionalFormatting>
  <conditionalFormatting sqref="E11">
    <cfRule type="duplicateValues" dxfId="175" priority="14"/>
    <cfRule type="duplicateValues" dxfId="174" priority="15"/>
  </conditionalFormatting>
  <conditionalFormatting sqref="E11">
    <cfRule type="duplicateValues" dxfId="173" priority="16"/>
    <cfRule type="duplicateValues" dxfId="172" priority="17"/>
    <cfRule type="duplicateValues" dxfId="171" priority="18"/>
  </conditionalFormatting>
  <conditionalFormatting sqref="B30:B33">
    <cfRule type="duplicateValues" dxfId="170" priority="362583"/>
  </conditionalFormatting>
  <conditionalFormatting sqref="E30:E33">
    <cfRule type="duplicateValues" dxfId="169" priority="362585"/>
  </conditionalFormatting>
  <conditionalFormatting sqref="E30:E33">
    <cfRule type="duplicateValues" dxfId="168" priority="362587"/>
    <cfRule type="duplicateValues" dxfId="167" priority="362588"/>
  </conditionalFormatting>
  <conditionalFormatting sqref="E30:E33">
    <cfRule type="duplicateValues" dxfId="166" priority="362591"/>
    <cfRule type="duplicateValues" dxfId="165" priority="362592"/>
    <cfRule type="duplicateValues" dxfId="164" priority="362593"/>
  </conditionalFormatting>
  <conditionalFormatting sqref="B30:B33">
    <cfRule type="duplicateValues" dxfId="163" priority="362597"/>
    <cfRule type="duplicateValues" dxfId="162" priority="362598"/>
  </conditionalFormatting>
  <conditionalFormatting sqref="B30:B33">
    <cfRule type="duplicateValues" dxfId="161" priority="362601"/>
    <cfRule type="duplicateValues" dxfId="160" priority="362602"/>
    <cfRule type="duplicateValues" dxfId="159" priority="362603"/>
  </conditionalFormatting>
  <conditionalFormatting sqref="B30:B33">
    <cfRule type="duplicateValues" dxfId="158" priority="362607"/>
    <cfRule type="duplicateValues" dxfId="157" priority="362608"/>
    <cfRule type="duplicateValues" dxfId="156" priority="362609"/>
    <cfRule type="duplicateValues" dxfId="155" priority="362610"/>
  </conditionalFormatting>
  <conditionalFormatting sqref="E18:E20">
    <cfRule type="duplicateValues" dxfId="154" priority="362727"/>
  </conditionalFormatting>
  <conditionalFormatting sqref="E18:E20">
    <cfRule type="duplicateValues" dxfId="153" priority="362728"/>
    <cfRule type="duplicateValues" dxfId="152" priority="362729"/>
    <cfRule type="duplicateValues" dxfId="151" priority="362730"/>
  </conditionalFormatting>
  <conditionalFormatting sqref="E18:E20">
    <cfRule type="duplicateValues" dxfId="150" priority="362731"/>
    <cfRule type="duplicateValues" dxfId="149" priority="362732"/>
  </conditionalFormatting>
  <conditionalFormatting sqref="B18:B22">
    <cfRule type="duplicateValues" dxfId="148" priority="362746"/>
  </conditionalFormatting>
  <conditionalFormatting sqref="B18:B22">
    <cfRule type="duplicateValues" dxfId="147" priority="362748"/>
    <cfRule type="duplicateValues" dxfId="146" priority="362749"/>
  </conditionalFormatting>
  <conditionalFormatting sqref="B18:B22">
    <cfRule type="duplicateValues" dxfId="145" priority="362752"/>
    <cfRule type="duplicateValues" dxfId="144" priority="362753"/>
    <cfRule type="duplicateValues" dxfId="143" priority="362754"/>
  </conditionalFormatting>
  <conditionalFormatting sqref="E12">
    <cfRule type="duplicateValues" dxfId="142" priority="12"/>
  </conditionalFormatting>
  <conditionalFormatting sqref="E12">
    <cfRule type="duplicateValues" dxfId="141" priority="10"/>
    <cfRule type="duplicateValues" dxfId="140" priority="11"/>
  </conditionalFormatting>
  <conditionalFormatting sqref="E12">
    <cfRule type="duplicateValues" dxfId="139" priority="7"/>
    <cfRule type="duplicateValues" dxfId="138" priority="8"/>
    <cfRule type="duplicateValues" dxfId="137" priority="9"/>
  </conditionalFormatting>
  <conditionalFormatting sqref="E12">
    <cfRule type="duplicateValues" dxfId="136" priority="6"/>
  </conditionalFormatting>
  <conditionalFormatting sqref="E12">
    <cfRule type="duplicateValues" dxfId="135" priority="4"/>
    <cfRule type="duplicateValues" dxfId="134" priority="5"/>
  </conditionalFormatting>
  <conditionalFormatting sqref="E12">
    <cfRule type="duplicateValues" dxfId="133" priority="1"/>
    <cfRule type="duplicateValues" dxfId="132" priority="2"/>
    <cfRule type="duplicateValues" dxfId="131" priority="3"/>
  </conditionalFormatting>
  <conditionalFormatting sqref="B34:B45">
    <cfRule type="duplicateValues" dxfId="130" priority="363431"/>
    <cfRule type="duplicateValues" dxfId="129" priority="363432"/>
  </conditionalFormatting>
  <conditionalFormatting sqref="B34:B45">
    <cfRule type="duplicateValues" dxfId="128" priority="363433"/>
  </conditionalFormatting>
  <conditionalFormatting sqref="E34:E45">
    <cfRule type="duplicateValues" dxfId="127" priority="363434"/>
  </conditionalFormatting>
  <conditionalFormatting sqref="E34:E45">
    <cfRule type="duplicateValues" dxfId="126" priority="363435"/>
    <cfRule type="duplicateValues" dxfId="125" priority="363436"/>
  </conditionalFormatting>
  <conditionalFormatting sqref="E34:E45">
    <cfRule type="duplicateValues" dxfId="124" priority="363437"/>
    <cfRule type="duplicateValues" dxfId="123" priority="363438"/>
    <cfRule type="duplicateValues" dxfId="122" priority="363439"/>
  </conditionalFormatting>
  <conditionalFormatting sqref="B34:B45">
    <cfRule type="duplicateValues" dxfId="121" priority="363440"/>
    <cfRule type="duplicateValues" dxfId="120" priority="363441"/>
    <cfRule type="duplicateValues" dxfId="119" priority="363442"/>
  </conditionalFormatting>
  <conditionalFormatting sqref="B34:B45">
    <cfRule type="duplicateValues" dxfId="118" priority="363443"/>
    <cfRule type="duplicateValues" dxfId="117" priority="363444"/>
    <cfRule type="duplicateValues" dxfId="116" priority="363445"/>
    <cfRule type="duplicateValues" dxfId="115" priority="363446"/>
  </conditionalFormatting>
  <conditionalFormatting sqref="B11:B13">
    <cfRule type="duplicateValues" dxfId="114" priority="363784"/>
  </conditionalFormatting>
  <conditionalFormatting sqref="B11:B13">
    <cfRule type="duplicateValues" dxfId="113" priority="363786"/>
    <cfRule type="duplicateValues" dxfId="112" priority="363787"/>
  </conditionalFormatting>
  <conditionalFormatting sqref="B11:B13">
    <cfRule type="duplicateValues" dxfId="111" priority="363790"/>
    <cfRule type="duplicateValues" dxfId="110" priority="363791"/>
    <cfRule type="duplicateValues" dxfId="109" priority="363792"/>
  </conditionalFormatting>
  <conditionalFormatting sqref="E11:E13">
    <cfRule type="duplicateValues" dxfId="108" priority="363796"/>
  </conditionalFormatting>
  <conditionalFormatting sqref="E11:E13">
    <cfRule type="duplicateValues" dxfId="107" priority="363798"/>
    <cfRule type="duplicateValues" dxfId="106" priority="363799"/>
    <cfRule type="duplicateValues" dxfId="105" priority="363800"/>
  </conditionalFormatting>
  <conditionalFormatting sqref="E11:E13">
    <cfRule type="duplicateValues" dxfId="104" priority="363804"/>
    <cfRule type="duplicateValues" dxfId="103" priority="363805"/>
  </conditionalFormatting>
  <conditionalFormatting sqref="B11:B13">
    <cfRule type="duplicateValues" dxfId="102" priority="363808"/>
    <cfRule type="duplicateValues" dxfId="101" priority="363809"/>
    <cfRule type="duplicateValues" dxfId="100" priority="363810"/>
    <cfRule type="duplicateValues" dxfId="99" priority="3638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2503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8" priority="119152"/>
  </conditionalFormatting>
  <conditionalFormatting sqref="A7:A11">
    <cfRule type="duplicateValues" dxfId="97" priority="119156"/>
    <cfRule type="duplicateValues" dxfId="96" priority="119157"/>
  </conditionalFormatting>
  <conditionalFormatting sqref="A7:A11">
    <cfRule type="duplicateValues" dxfId="95" priority="119160"/>
    <cfRule type="duplicateValues" dxfId="94" priority="119161"/>
  </conditionalFormatting>
  <conditionalFormatting sqref="B37:B39">
    <cfRule type="duplicateValues" dxfId="93" priority="219"/>
    <cfRule type="duplicateValues" dxfId="92" priority="220"/>
  </conditionalFormatting>
  <conditionalFormatting sqref="B37:B39">
    <cfRule type="duplicateValues" dxfId="91" priority="218"/>
  </conditionalFormatting>
  <conditionalFormatting sqref="B37:B39">
    <cfRule type="duplicateValues" dxfId="90" priority="217"/>
  </conditionalFormatting>
  <conditionalFormatting sqref="B37:B39">
    <cfRule type="duplicateValues" dxfId="89" priority="215"/>
    <cfRule type="duplicateValues" dxfId="88" priority="216"/>
  </conditionalFormatting>
  <conditionalFormatting sqref="B3">
    <cfRule type="duplicateValues" dxfId="87" priority="193"/>
    <cfRule type="duplicateValues" dxfId="86" priority="194"/>
  </conditionalFormatting>
  <conditionalFormatting sqref="B3">
    <cfRule type="duplicateValues" dxfId="85" priority="192"/>
  </conditionalFormatting>
  <conditionalFormatting sqref="B3">
    <cfRule type="duplicateValues" dxfId="84" priority="191"/>
  </conditionalFormatting>
  <conditionalFormatting sqref="B3">
    <cfRule type="duplicateValues" dxfId="83" priority="189"/>
    <cfRule type="duplicateValues" dxfId="82" priority="190"/>
  </conditionalFormatting>
  <conditionalFormatting sqref="A4:A6">
    <cfRule type="duplicateValues" dxfId="81" priority="188"/>
  </conditionalFormatting>
  <conditionalFormatting sqref="A4:A6">
    <cfRule type="duplicateValues" dxfId="80" priority="186"/>
    <cfRule type="duplicateValues" dxfId="79" priority="187"/>
  </conditionalFormatting>
  <conditionalFormatting sqref="A4:A6">
    <cfRule type="duplicateValues" dxfId="78" priority="184"/>
    <cfRule type="duplicateValues" dxfId="77" priority="185"/>
  </conditionalFormatting>
  <conditionalFormatting sqref="A3:A6">
    <cfRule type="duplicateValues" dxfId="76" priority="165"/>
  </conditionalFormatting>
  <conditionalFormatting sqref="A3:A6">
    <cfRule type="duplicateValues" dxfId="75" priority="163"/>
    <cfRule type="duplicateValues" dxfId="74" priority="164"/>
  </conditionalFormatting>
  <conditionalFormatting sqref="A3:A6">
    <cfRule type="duplicateValues" dxfId="73" priority="161"/>
    <cfRule type="duplicateValues" dxfId="72" priority="162"/>
  </conditionalFormatting>
  <conditionalFormatting sqref="B4:B6">
    <cfRule type="duplicateValues" dxfId="71" priority="158"/>
    <cfRule type="duplicateValues" dxfId="70" priority="159"/>
  </conditionalFormatting>
  <conditionalFormatting sqref="B4:B6">
    <cfRule type="duplicateValues" dxfId="69" priority="157"/>
  </conditionalFormatting>
  <conditionalFormatting sqref="B4:B6">
    <cfRule type="duplicateValues" dxfId="68" priority="156"/>
  </conditionalFormatting>
  <conditionalFormatting sqref="B4:B6">
    <cfRule type="duplicateValues" dxfId="67" priority="154"/>
    <cfRule type="duplicateValues" dxfId="6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5" priority="51"/>
  </conditionalFormatting>
  <conditionalFormatting sqref="E9:E1048576 E1:E2">
    <cfRule type="duplicateValues" dxfId="64" priority="99232"/>
  </conditionalFormatting>
  <conditionalFormatting sqref="E4">
    <cfRule type="duplicateValues" dxfId="63" priority="44"/>
  </conditionalFormatting>
  <conditionalFormatting sqref="E5:E8">
    <cfRule type="duplicateValues" dxfId="62" priority="42"/>
  </conditionalFormatting>
  <conditionalFormatting sqref="B12">
    <cfRule type="duplicateValues" dxfId="61" priority="16"/>
    <cfRule type="duplicateValues" dxfId="60" priority="17"/>
    <cfRule type="duplicateValues" dxfId="59" priority="18"/>
  </conditionalFormatting>
  <conditionalFormatting sqref="B12">
    <cfRule type="duplicateValues" dxfId="58" priority="15"/>
  </conditionalFormatting>
  <conditionalFormatting sqref="B12">
    <cfRule type="duplicateValues" dxfId="57" priority="13"/>
    <cfRule type="duplicateValues" dxfId="56" priority="14"/>
  </conditionalFormatting>
  <conditionalFormatting sqref="B12">
    <cfRule type="duplicateValues" dxfId="55" priority="10"/>
    <cfRule type="duplicateValues" dxfId="54" priority="11"/>
    <cfRule type="duplicateValues" dxfId="53" priority="12"/>
  </conditionalFormatting>
  <conditionalFormatting sqref="B12">
    <cfRule type="duplicateValues" dxfId="52" priority="9"/>
  </conditionalFormatting>
  <conditionalFormatting sqref="B12">
    <cfRule type="duplicateValues" dxfId="51" priority="7"/>
    <cfRule type="duplicateValues" dxfId="50" priority="8"/>
  </conditionalFormatting>
  <conditionalFormatting sqref="B12">
    <cfRule type="duplicateValues" dxfId="49" priority="6"/>
  </conditionalFormatting>
  <conditionalFormatting sqref="B12">
    <cfRule type="duplicateValues" dxfId="48" priority="3"/>
    <cfRule type="duplicateValues" dxfId="47" priority="4"/>
    <cfRule type="duplicateValues" dxfId="46" priority="5"/>
  </conditionalFormatting>
  <conditionalFormatting sqref="B12">
    <cfRule type="duplicateValues" dxfId="45" priority="2"/>
  </conditionalFormatting>
  <conditionalFormatting sqref="B12">
    <cfRule type="duplicateValues" dxfId="4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2021-02-05T15:34:54Z</dcterms:modified>
</cp:coreProperties>
</file>