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6\"/>
    </mc:Choice>
  </mc:AlternateContent>
  <bookViews>
    <workbookView xWindow="0" yWindow="0" windowWidth="15855" windowHeight="5265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59" i="16" l="1"/>
  <c r="C59" i="16"/>
  <c r="A58" i="16"/>
  <c r="C58" i="16"/>
  <c r="B60" i="16"/>
  <c r="F39" i="1"/>
  <c r="A67" i="1"/>
  <c r="A48" i="1"/>
  <c r="A15" i="1"/>
  <c r="A55" i="1"/>
  <c r="A16" i="1"/>
  <c r="A63" i="1"/>
  <c r="A60" i="1"/>
  <c r="A32" i="1"/>
  <c r="A19" i="1"/>
  <c r="A35" i="1"/>
  <c r="F67" i="1"/>
  <c r="G67" i="1"/>
  <c r="H67" i="1"/>
  <c r="I67" i="1"/>
  <c r="J67" i="1"/>
  <c r="K67" i="1"/>
  <c r="F48" i="1"/>
  <c r="G48" i="1"/>
  <c r="H48" i="1"/>
  <c r="I48" i="1"/>
  <c r="J48" i="1"/>
  <c r="K48" i="1"/>
  <c r="F15" i="1"/>
  <c r="G15" i="1"/>
  <c r="H15" i="1"/>
  <c r="I15" i="1"/>
  <c r="J15" i="1"/>
  <c r="K15" i="1"/>
  <c r="F55" i="1"/>
  <c r="G55" i="1"/>
  <c r="H55" i="1"/>
  <c r="I55" i="1"/>
  <c r="J55" i="1"/>
  <c r="K55" i="1"/>
  <c r="F16" i="1"/>
  <c r="G16" i="1"/>
  <c r="H16" i="1"/>
  <c r="I16" i="1"/>
  <c r="J16" i="1"/>
  <c r="K16" i="1"/>
  <c r="F63" i="1"/>
  <c r="G63" i="1"/>
  <c r="H63" i="1"/>
  <c r="I63" i="1"/>
  <c r="J63" i="1"/>
  <c r="K63" i="1"/>
  <c r="F60" i="1"/>
  <c r="G60" i="1"/>
  <c r="H60" i="1"/>
  <c r="I60" i="1"/>
  <c r="J60" i="1"/>
  <c r="K60" i="1"/>
  <c r="F32" i="1"/>
  <c r="G32" i="1"/>
  <c r="H32" i="1"/>
  <c r="I32" i="1"/>
  <c r="J32" i="1"/>
  <c r="K32" i="1"/>
  <c r="F19" i="1"/>
  <c r="G19" i="1"/>
  <c r="H19" i="1"/>
  <c r="I19" i="1"/>
  <c r="J19" i="1"/>
  <c r="K19" i="1"/>
  <c r="F35" i="1"/>
  <c r="G35" i="1"/>
  <c r="H35" i="1"/>
  <c r="I35" i="1"/>
  <c r="J35" i="1"/>
  <c r="K35" i="1"/>
  <c r="A15" i="16"/>
  <c r="C15" i="16"/>
  <c r="C11" i="16"/>
  <c r="A11" i="16"/>
  <c r="A12" i="16"/>
  <c r="A13" i="16"/>
  <c r="A14" i="16"/>
  <c r="C12" i="16"/>
  <c r="C13" i="16"/>
  <c r="C14" i="16"/>
  <c r="C10" i="16"/>
  <c r="A10" i="16"/>
  <c r="B30" i="16"/>
  <c r="C28" i="16"/>
  <c r="C29" i="16"/>
  <c r="A28" i="16"/>
  <c r="A29" i="16"/>
  <c r="C57" i="16"/>
  <c r="A57" i="16"/>
  <c r="A21" i="1"/>
  <c r="F21" i="1"/>
  <c r="G21" i="1"/>
  <c r="H21" i="1"/>
  <c r="I21" i="1"/>
  <c r="J21" i="1"/>
  <c r="K21" i="1"/>
  <c r="A46" i="1"/>
  <c r="F46" i="1"/>
  <c r="G46" i="1"/>
  <c r="H46" i="1"/>
  <c r="I46" i="1"/>
  <c r="J46" i="1"/>
  <c r="K46" i="1"/>
  <c r="A78" i="1"/>
  <c r="F78" i="1"/>
  <c r="G78" i="1"/>
  <c r="H78" i="1"/>
  <c r="I78" i="1"/>
  <c r="J78" i="1"/>
  <c r="K78" i="1"/>
  <c r="F7" i="1"/>
  <c r="G7" i="1"/>
  <c r="H7" i="1"/>
  <c r="I7" i="1"/>
  <c r="J7" i="1"/>
  <c r="K7" i="1"/>
  <c r="F50" i="1"/>
  <c r="G50" i="1"/>
  <c r="H50" i="1"/>
  <c r="I50" i="1"/>
  <c r="J50" i="1"/>
  <c r="K50" i="1"/>
  <c r="F65" i="1"/>
  <c r="G65" i="1"/>
  <c r="H65" i="1"/>
  <c r="I65" i="1"/>
  <c r="J65" i="1"/>
  <c r="K65" i="1"/>
  <c r="A7" i="1"/>
  <c r="A50" i="1"/>
  <c r="A65" i="1"/>
  <c r="F11" i="1" l="1"/>
  <c r="G11" i="1"/>
  <c r="H11" i="1"/>
  <c r="I11" i="1"/>
  <c r="J11" i="1"/>
  <c r="K11" i="1"/>
  <c r="F47" i="1"/>
  <c r="G47" i="1"/>
  <c r="H47" i="1"/>
  <c r="I47" i="1"/>
  <c r="J47" i="1"/>
  <c r="K47" i="1"/>
  <c r="F9" i="1"/>
  <c r="G9" i="1"/>
  <c r="H9" i="1"/>
  <c r="I9" i="1"/>
  <c r="J9" i="1"/>
  <c r="K9" i="1"/>
  <c r="F68" i="1"/>
  <c r="G68" i="1"/>
  <c r="H68" i="1"/>
  <c r="I68" i="1"/>
  <c r="J68" i="1"/>
  <c r="K68" i="1"/>
  <c r="F71" i="1"/>
  <c r="G71" i="1"/>
  <c r="H71" i="1"/>
  <c r="I71" i="1"/>
  <c r="J71" i="1"/>
  <c r="K71" i="1"/>
  <c r="A11" i="1"/>
  <c r="A47" i="1"/>
  <c r="A9" i="1"/>
  <c r="A68" i="1"/>
  <c r="A71" i="1"/>
  <c r="C56" i="16" l="1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38" i="16"/>
  <c r="A41" i="16" s="1"/>
  <c r="C37" i="16"/>
  <c r="A37" i="16"/>
  <c r="C36" i="16"/>
  <c r="A36" i="16"/>
  <c r="C35" i="16"/>
  <c r="A35" i="16"/>
  <c r="C34" i="16"/>
  <c r="A34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A64" i="1" l="1"/>
  <c r="F64" i="1"/>
  <c r="G64" i="1"/>
  <c r="H64" i="1"/>
  <c r="I64" i="1"/>
  <c r="J64" i="1"/>
  <c r="K64" i="1"/>
  <c r="A13" i="1"/>
  <c r="F13" i="1"/>
  <c r="G13" i="1"/>
  <c r="H13" i="1"/>
  <c r="I13" i="1"/>
  <c r="J13" i="1"/>
  <c r="K13" i="1"/>
  <c r="A61" i="1"/>
  <c r="F61" i="1"/>
  <c r="G61" i="1"/>
  <c r="H61" i="1"/>
  <c r="I61" i="1"/>
  <c r="J61" i="1"/>
  <c r="K61" i="1"/>
  <c r="A42" i="1"/>
  <c r="F42" i="1"/>
  <c r="G42" i="1"/>
  <c r="H42" i="1"/>
  <c r="I42" i="1"/>
  <c r="J42" i="1"/>
  <c r="K42" i="1"/>
  <c r="A66" i="1"/>
  <c r="F66" i="1"/>
  <c r="G66" i="1"/>
  <c r="H66" i="1"/>
  <c r="I66" i="1"/>
  <c r="J66" i="1"/>
  <c r="K66" i="1"/>
  <c r="A75" i="1"/>
  <c r="F75" i="1"/>
  <c r="G75" i="1"/>
  <c r="H75" i="1"/>
  <c r="I75" i="1"/>
  <c r="J75" i="1"/>
  <c r="K75" i="1"/>
  <c r="A57" i="1"/>
  <c r="F57" i="1"/>
  <c r="G57" i="1"/>
  <c r="H57" i="1"/>
  <c r="I57" i="1"/>
  <c r="J57" i="1"/>
  <c r="K57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73" i="1"/>
  <c r="F73" i="1"/>
  <c r="G73" i="1"/>
  <c r="H73" i="1"/>
  <c r="I73" i="1"/>
  <c r="J73" i="1"/>
  <c r="K73" i="1"/>
  <c r="A33" i="1"/>
  <c r="F33" i="1"/>
  <c r="G33" i="1"/>
  <c r="H33" i="1"/>
  <c r="I33" i="1"/>
  <c r="J33" i="1"/>
  <c r="K33" i="1"/>
  <c r="A20" i="1"/>
  <c r="F20" i="1"/>
  <c r="G20" i="1"/>
  <c r="H20" i="1"/>
  <c r="I20" i="1"/>
  <c r="J20" i="1"/>
  <c r="K20" i="1"/>
  <c r="A23" i="1" l="1"/>
  <c r="F23" i="1"/>
  <c r="G23" i="1"/>
  <c r="H23" i="1"/>
  <c r="I23" i="1"/>
  <c r="J23" i="1"/>
  <c r="K23" i="1"/>
  <c r="A74" i="1"/>
  <c r="F74" i="1"/>
  <c r="G74" i="1"/>
  <c r="H74" i="1"/>
  <c r="I74" i="1"/>
  <c r="J74" i="1"/>
  <c r="K74" i="1"/>
  <c r="A53" i="1"/>
  <c r="F53" i="1"/>
  <c r="G53" i="1"/>
  <c r="H53" i="1"/>
  <c r="I53" i="1"/>
  <c r="J53" i="1"/>
  <c r="K53" i="1"/>
  <c r="A56" i="1"/>
  <c r="F56" i="1"/>
  <c r="G56" i="1"/>
  <c r="H56" i="1"/>
  <c r="I56" i="1"/>
  <c r="J56" i="1"/>
  <c r="K56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40" i="1"/>
  <c r="F40" i="1"/>
  <c r="G40" i="1"/>
  <c r="H40" i="1"/>
  <c r="I40" i="1"/>
  <c r="J40" i="1"/>
  <c r="K40" i="1"/>
  <c r="A30" i="1"/>
  <c r="F30" i="1"/>
  <c r="G30" i="1"/>
  <c r="H30" i="1"/>
  <c r="I30" i="1"/>
  <c r="J30" i="1"/>
  <c r="K30" i="1"/>
  <c r="A10" i="1"/>
  <c r="F10" i="1"/>
  <c r="G10" i="1"/>
  <c r="H10" i="1"/>
  <c r="I10" i="1"/>
  <c r="J10" i="1"/>
  <c r="K10" i="1"/>
  <c r="A27" i="1"/>
  <c r="F27" i="1"/>
  <c r="G27" i="1"/>
  <c r="H27" i="1"/>
  <c r="I27" i="1"/>
  <c r="J27" i="1"/>
  <c r="K27" i="1"/>
  <c r="A58" i="1"/>
  <c r="F58" i="1"/>
  <c r="G58" i="1"/>
  <c r="H58" i="1"/>
  <c r="I58" i="1"/>
  <c r="J58" i="1"/>
  <c r="K58" i="1"/>
  <c r="A38" i="1"/>
  <c r="F38" i="1"/>
  <c r="G38" i="1"/>
  <c r="H38" i="1"/>
  <c r="I38" i="1"/>
  <c r="J38" i="1"/>
  <c r="K38" i="1"/>
  <c r="A43" i="1"/>
  <c r="F43" i="1"/>
  <c r="G43" i="1"/>
  <c r="H43" i="1"/>
  <c r="I43" i="1"/>
  <c r="J43" i="1"/>
  <c r="K43" i="1"/>
  <c r="A41" i="1" l="1"/>
  <c r="F41" i="1"/>
  <c r="G41" i="1"/>
  <c r="H41" i="1"/>
  <c r="I41" i="1"/>
  <c r="J41" i="1"/>
  <c r="K41" i="1"/>
  <c r="F17" i="1"/>
  <c r="G17" i="1"/>
  <c r="H17" i="1"/>
  <c r="I17" i="1"/>
  <c r="J17" i="1"/>
  <c r="K17" i="1"/>
  <c r="F45" i="1"/>
  <c r="G45" i="1"/>
  <c r="H45" i="1"/>
  <c r="I45" i="1"/>
  <c r="J45" i="1"/>
  <c r="K45" i="1"/>
  <c r="F37" i="1"/>
  <c r="G37" i="1"/>
  <c r="H37" i="1"/>
  <c r="I37" i="1"/>
  <c r="J37" i="1"/>
  <c r="K37" i="1"/>
  <c r="F62" i="1"/>
  <c r="G62" i="1"/>
  <c r="H62" i="1"/>
  <c r="I62" i="1"/>
  <c r="J62" i="1"/>
  <c r="K62" i="1"/>
  <c r="F5" i="1"/>
  <c r="G5" i="1"/>
  <c r="H5" i="1"/>
  <c r="I5" i="1"/>
  <c r="J5" i="1"/>
  <c r="K5" i="1"/>
  <c r="F44" i="1"/>
  <c r="G44" i="1"/>
  <c r="H44" i="1"/>
  <c r="I44" i="1"/>
  <c r="J44" i="1"/>
  <c r="K44" i="1"/>
  <c r="F6" i="1"/>
  <c r="G6" i="1"/>
  <c r="H6" i="1"/>
  <c r="I6" i="1"/>
  <c r="J6" i="1"/>
  <c r="K6" i="1"/>
  <c r="F81" i="1"/>
  <c r="G81" i="1"/>
  <c r="H81" i="1"/>
  <c r="I81" i="1"/>
  <c r="J81" i="1"/>
  <c r="K81" i="1"/>
  <c r="F69" i="1"/>
  <c r="G69" i="1"/>
  <c r="H69" i="1"/>
  <c r="I69" i="1"/>
  <c r="J69" i="1"/>
  <c r="K69" i="1"/>
  <c r="F31" i="1"/>
  <c r="G31" i="1"/>
  <c r="H31" i="1"/>
  <c r="I31" i="1"/>
  <c r="J31" i="1"/>
  <c r="K31" i="1"/>
  <c r="A17" i="1"/>
  <c r="A45" i="1"/>
  <c r="A37" i="1"/>
  <c r="A62" i="1"/>
  <c r="A5" i="1"/>
  <c r="A44" i="1"/>
  <c r="A6" i="1"/>
  <c r="A81" i="1"/>
  <c r="A69" i="1"/>
  <c r="A31" i="1"/>
  <c r="F70" i="1" l="1"/>
  <c r="G70" i="1"/>
  <c r="H70" i="1"/>
  <c r="I70" i="1"/>
  <c r="J70" i="1"/>
  <c r="K70" i="1"/>
  <c r="F26" i="1"/>
  <c r="G26" i="1"/>
  <c r="H26" i="1"/>
  <c r="I26" i="1"/>
  <c r="J26" i="1"/>
  <c r="K26" i="1"/>
  <c r="A70" i="1"/>
  <c r="A26" i="1"/>
  <c r="F54" i="1" l="1"/>
  <c r="G54" i="1"/>
  <c r="H54" i="1"/>
  <c r="I54" i="1"/>
  <c r="J54" i="1"/>
  <c r="K54" i="1"/>
  <c r="A54" i="1"/>
  <c r="A18" i="1" l="1"/>
  <c r="A8" i="1" l="1"/>
  <c r="A28" i="1"/>
  <c r="A80" i="1"/>
  <c r="A72" i="1"/>
  <c r="A14" i="1"/>
  <c r="F18" i="1"/>
  <c r="G18" i="1"/>
  <c r="H18" i="1"/>
  <c r="I18" i="1"/>
  <c r="J18" i="1"/>
  <c r="K18" i="1"/>
  <c r="F8" i="1"/>
  <c r="G8" i="1"/>
  <c r="H8" i="1"/>
  <c r="I8" i="1"/>
  <c r="J8" i="1"/>
  <c r="K8" i="1"/>
  <c r="F28" i="1"/>
  <c r="G28" i="1"/>
  <c r="H28" i="1"/>
  <c r="I28" i="1"/>
  <c r="J28" i="1"/>
  <c r="K28" i="1"/>
  <c r="F80" i="1"/>
  <c r="G80" i="1"/>
  <c r="H80" i="1"/>
  <c r="I80" i="1"/>
  <c r="J80" i="1"/>
  <c r="K80" i="1"/>
  <c r="F72" i="1"/>
  <c r="G72" i="1"/>
  <c r="H72" i="1"/>
  <c r="I72" i="1"/>
  <c r="J72" i="1"/>
  <c r="K72" i="1"/>
  <c r="F14" i="1"/>
  <c r="G14" i="1"/>
  <c r="H14" i="1"/>
  <c r="I14" i="1"/>
  <c r="J14" i="1"/>
  <c r="K14" i="1"/>
  <c r="A79" i="1" l="1"/>
  <c r="A77" i="1"/>
  <c r="F79" i="1"/>
  <c r="G79" i="1"/>
  <c r="H79" i="1"/>
  <c r="I79" i="1"/>
  <c r="J79" i="1"/>
  <c r="K79" i="1"/>
  <c r="F77" i="1"/>
  <c r="G77" i="1"/>
  <c r="H77" i="1"/>
  <c r="I77" i="1"/>
  <c r="J77" i="1"/>
  <c r="K77" i="1"/>
  <c r="F29" i="1" l="1"/>
  <c r="G29" i="1"/>
  <c r="H29" i="1"/>
  <c r="I29" i="1"/>
  <c r="J29" i="1"/>
  <c r="K29" i="1"/>
  <c r="F34" i="1"/>
  <c r="G34" i="1"/>
  <c r="H34" i="1"/>
  <c r="I34" i="1"/>
  <c r="J34" i="1"/>
  <c r="K34" i="1"/>
  <c r="A29" i="1"/>
  <c r="A34" i="1"/>
  <c r="A49" i="1" l="1"/>
  <c r="F49" i="1"/>
  <c r="G49" i="1"/>
  <c r="H49" i="1"/>
  <c r="I49" i="1"/>
  <c r="J49" i="1"/>
  <c r="K49" i="1"/>
  <c r="F76" i="1" l="1"/>
  <c r="G76" i="1"/>
  <c r="H76" i="1"/>
  <c r="I76" i="1"/>
  <c r="J76" i="1"/>
  <c r="K76" i="1"/>
  <c r="A76" i="1"/>
  <c r="F12" i="1" l="1"/>
  <c r="G12" i="1"/>
  <c r="H12" i="1"/>
  <c r="I12" i="1"/>
  <c r="J12" i="1"/>
  <c r="K12" i="1"/>
  <c r="A12" i="1"/>
  <c r="F22" i="1" l="1"/>
  <c r="G22" i="1"/>
  <c r="H22" i="1"/>
  <c r="I22" i="1"/>
  <c r="J22" i="1"/>
  <c r="K22" i="1"/>
  <c r="A22" i="1"/>
  <c r="F36" i="1" l="1"/>
  <c r="G36" i="1"/>
  <c r="H36" i="1"/>
  <c r="I36" i="1"/>
  <c r="J36" i="1"/>
  <c r="K36" i="1"/>
  <c r="A36" i="1"/>
  <c r="A59" i="1" l="1"/>
  <c r="F59" i="1"/>
  <c r="G59" i="1"/>
  <c r="H59" i="1"/>
  <c r="I59" i="1"/>
  <c r="J59" i="1"/>
  <c r="K59" i="1"/>
  <c r="A39" i="1" l="1"/>
  <c r="H39" i="1"/>
  <c r="I39" i="1"/>
  <c r="J39" i="1"/>
  <c r="K39" i="1"/>
  <c r="G39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<sst xmlns="http://schemas.openxmlformats.org/spreadsheetml/2006/main" count="13274" uniqueCount="2589">
  <si>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</si>
  <si>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</si>
  <si>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</si>
  <si>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</si>
  <si>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</si>
  <si>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</si>
  <si>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</si>
  <si>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</si>
  <si>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</si>
  <si>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</si>
  <si>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</si>
  <si>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</si>
  <si>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</si>
  <si>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</si>
  <si>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</si>
  <si>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</si>
  <si>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</si>
  <si>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</si>
  <si>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</si>
  <si>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</si>
  <si>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</si>
  <si>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</si>
  <si>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</si>
  <si>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</si>
  <si>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</si>
  <si>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</si>
  <si>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</si>
  <si>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</si>
  <si>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</si>
  <si>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</si>
  <si>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</si>
  <si>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</si>
  <si>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</si>
  <si>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</si>
  <si>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</si>
  <si>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</si>
  <si>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</si>
  <si>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</si>
  <si>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</si>
  <si>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</si>
  <si>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</si>
  <si>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</si>
  <si>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</si>
  <si>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</si>
  <si>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</si>
  <si>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</si>
  <si>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</si>
  <si>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</si>
  <si>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</si>
  <si>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</si>
  <si>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</si>
  <si>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</si>
  <si>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</si>
  <si>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</si>
  <si>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</si>
  <si>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</si>
  <si>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</si>
  <si>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</si>
  <si>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</si>
  <si>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</si>
  <si>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</si>
  <si>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</si>
  <si>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</si>
  <si>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</si>
  <si>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</si>
  <si>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</si>
  <si>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</si>
  <si>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</si>
  <si>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</si>
  <si>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</si>
  <si>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</si>
  <si>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</si>
  <si>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</si>
  <si>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</si>
  <si>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</si>
  <si>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</si>
  <si>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</si>
  <si>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</si>
  <si>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</si>
  <si>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</si>
  <si>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</si>
  <si>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</si>
  <si>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</si>
  <si>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</si>
  <si>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</si>
  <si>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</si>
  <si>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</si>
  <si>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</si>
  <si>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</si>
  <si>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</si>
  <si>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</si>
  <si>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</si>
  <si>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</si>
  <si>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</si>
  <si>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</si>
  <si>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</si>
  <si>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</si>
  <si>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</si>
  <si>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</si>
  <si>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</si>
  <si>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</si>
  <si>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</si>
  <si>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</si>
  <si>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</si>
  <si>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</si>
  <si>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</si>
  <si>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</si>
  <si>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</si>
  <si>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</si>
  <si>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</si>
  <si>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</si>
  <si>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</si>
  <si>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</si>
  <si>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</si>
  <si>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</si>
  <si>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</si>
  <si>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</si>
  <si>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</si>
  <si>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</si>
  <si>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</si>
  <si>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</si>
  <si>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</si>
  <si>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</si>
  <si>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</si>
  <si>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</si>
  <si>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</si>
  <si>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</si>
  <si>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</si>
  <si>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</si>
  <si>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</si>
  <si>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</si>
  <si>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</si>
  <si>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</si>
  <si>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</si>
  <si>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</si>
  <si>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</si>
  <si>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</si>
  <si>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</si>
  <si>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</si>
  <si>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</si>
  <si>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</si>
  <si>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</si>
  <si>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</si>
  <si>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</si>
  <si>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</si>
  <si>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</si>
  <si>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</si>
  <si>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</si>
  <si>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</si>
  <si>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</si>
  <si>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</si>
  <si>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</si>
  <si>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</si>
  <si>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</si>
  <si>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</si>
  <si>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</si>
  <si>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</si>
  <si>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</si>
  <si>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</si>
  <si>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</si>
  <si>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</si>
  <si>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</si>
  <si>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</si>
  <si>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</si>
  <si>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</si>
  <si>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</si>
  <si>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</si>
  <si>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</si>
  <si>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</si>
  <si>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</si>
  <si>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</si>
  <si>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</si>
  <si>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</si>
  <si>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</si>
  <si>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</si>
  <si>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</si>
  <si>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</si>
  <si>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</si>
  <si>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</si>
  <si>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</si>
  <si>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</si>
  <si>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</si>
  <si>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</si>
  <si>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</si>
  <si>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</si>
  <si>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</si>
  <si>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</si>
  <si>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</si>
  <si>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</si>
  <si>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</si>
  <si>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</si>
  <si>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</si>
  <si>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</si>
  <si>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</si>
  <si>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</si>
  <si>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</si>
  <si>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</si>
  <si>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</si>
  <si>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</si>
  <si>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</si>
  <si>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</si>
  <si>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</si>
  <si>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</si>
  <si>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</si>
  <si>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</si>
  <si>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</si>
  <si>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</si>
  <si>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</si>
  <si>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</si>
  <si>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</si>
  <si>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</si>
  <si>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</si>
  <si>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</si>
  <si>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</si>
  <si>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</si>
  <si>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</si>
  <si>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</si>
  <si>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</si>
  <si>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</si>
  <si>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</si>
  <si>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</si>
  <si>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</si>
  <si>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</si>
  <si>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</si>
  <si>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</si>
  <si>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</si>
  <si>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</si>
  <si>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</si>
  <si>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</si>
  <si>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</si>
  <si>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</si>
  <si>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</si>
  <si>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</si>
  <si>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</si>
  <si>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</si>
  <si>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</si>
  <si>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</si>
  <si>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</si>
  <si>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</si>
  <si>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</si>
  <si>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</si>
  <si>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</si>
  <si>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</si>
  <si>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</si>
  <si>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</si>
  <si>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</si>
  <si>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</si>
  <si>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</si>
  <si>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</si>
  <si>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</si>
  <si>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</si>
  <si>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</si>
  <si>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</si>
  <si>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</si>
  <si>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</si>
  <si>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</si>
  <si>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</si>
  <si>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</si>
  <si>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</si>
  <si>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</si>
  <si>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</si>
  <si>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</si>
  <si>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</si>
  <si>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</si>
  <si>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</si>
  <si>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</si>
  <si>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</si>
  <si>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</si>
  <si>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</si>
  <si>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</si>
  <si>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</si>
  <si>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</si>
  <si>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</si>
  <si>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</si>
  <si>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</si>
  <si>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</si>
  <si>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</si>
  <si>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</si>
  <si>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</si>
  <si>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</si>
  <si>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</si>
  <si>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</si>
  <si>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</si>
  <si>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</si>
  <si>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</si>
  <si>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</si>
  <si>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</si>
  <si>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</si>
  <si>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</si>
  <si>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</si>
  <si>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</si>
  <si>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</si>
  <si>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</si>
  <si>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</si>
  <si>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</si>
  <si>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</si>
  <si>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</si>
  <si>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</si>
  <si>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</si>
  <si>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</si>
  <si>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</si>
  <si>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</si>
  <si>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</si>
  <si>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</si>
  <si>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</si>
  <si>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</si>
  <si>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</si>
  <si>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</si>
  <si>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</si>
  <si>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</si>
  <si>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</si>
  <si>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</si>
  <si>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</si>
  <si>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</si>
  <si>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</si>
  <si>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</si>
  <si>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</si>
  <si>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</si>
  <si>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</si>
  <si>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</si>
  <si>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</si>
  <si>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</si>
  <si>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</si>
  <si>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</si>
  <si>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</si>
  <si>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</si>
  <si>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</si>
  <si>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</si>
  <si>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</si>
  <si>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</si>
  <si>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</si>
  <si>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</si>
  <si>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</si>
  <si>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</si>
  <si>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</si>
  <si>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</si>
  <si>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</si>
  <si>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</si>
  <si>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</si>
  <si>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</si>
  <si>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</si>
  <si>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</si>
  <si>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</si>
  <si>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</si>
  <si>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</si>
  <si>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</si>
  <si>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</si>
  <si>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</si>
  <si>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</si>
  <si>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</si>
  <si>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</si>
  <si>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</si>
  <si>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</si>
  <si>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</si>
  <si>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</si>
  <si>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</si>
  <si>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</si>
  <si>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</si>
  <si>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</si>
  <si>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</si>
  <si>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</si>
  <si>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</si>
  <si>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</si>
  <si>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</si>
  <si>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</si>
  <si>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</si>
  <si>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</si>
  <si>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</si>
  <si>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</si>
  <si>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</si>
  <si>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</si>
  <si>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</si>
  <si>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</si>
  <si>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</si>
  <si>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</si>
  <si>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</si>
  <si>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</si>
  <si>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</si>
  <si>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</si>
  <si>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</si>
  <si>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</si>
  <si>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</si>
  <si>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</si>
  <si>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</si>
  <si>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</si>
  <si>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</si>
  <si>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</si>
  <si>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</si>
  <si>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</si>
  <si>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</si>
  <si>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</si>
  <si>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</si>
  <si>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</si>
  <si>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</si>
  <si>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</si>
  <si>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</si>
  <si>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</si>
  <si>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</si>
  <si>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</si>
  <si>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</si>
  <si>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</si>
  <si>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</si>
  <si>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</si>
  <si>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</si>
  <si>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</si>
  <si>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</si>
  <si>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</si>
  <si>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</si>
  <si>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</si>
  <si>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</si>
  <si>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</si>
  <si>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</si>
  <si>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</si>
  <si>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</si>
  <si>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</si>
  <si>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</si>
  <si>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</si>
  <si>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</si>
  <si>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</si>
  <si>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</si>
  <si>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</si>
  <si>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</si>
  <si>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</si>
  <si>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</si>
  <si>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</si>
  <si>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</si>
  <si>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</si>
  <si>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</si>
  <si>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</si>
  <si>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</si>
  <si>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</si>
  <si>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</si>
  <si>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</si>
  <si>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</si>
  <si>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</si>
  <si>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</si>
  <si>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</si>
  <si>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</si>
  <si>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</si>
  <si>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</si>
  <si>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</si>
  <si>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</si>
  <si>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</si>
  <si>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</si>
  <si>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</si>
  <si>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</si>
  <si>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</si>
  <si>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</si>
  <si>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</si>
  <si>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</si>
  <si>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</si>
  <si>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</si>
  <si>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</si>
  <si>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</si>
  <si>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</si>
  <si>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</si>
  <si>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</si>
  <si>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</si>
  <si>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</si>
  <si>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</si>
  <si>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</si>
  <si>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</si>
  <si>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</si>
  <si>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</si>
  <si>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</si>
  <si>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</si>
  <si>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</si>
  <si>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</si>
  <si>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</si>
  <si>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</si>
  <si>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</si>
  <si>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</si>
  <si>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</si>
  <si>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</si>
  <si>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</si>
  <si>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</si>
  <si>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</si>
  <si>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</si>
  <si>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</si>
  <si>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</si>
  <si>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</si>
  <si>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</si>
  <si>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</si>
  <si>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</si>
  <si>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</si>
  <si>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</si>
  <si>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</si>
  <si>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</si>
  <si>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</si>
  <si>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</si>
  <si>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</si>
  <si>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</si>
  <si>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</si>
  <si>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</si>
  <si>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</si>
  <si>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</si>
  <si>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</si>
  <si>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</si>
  <si>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</si>
  <si>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</si>
  <si>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</si>
  <si>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</si>
  <si>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</si>
  <si>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</si>
  <si>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</si>
  <si>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</si>
  <si>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</si>
  <si>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</si>
  <si>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</si>
  <si>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</si>
  <si>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</si>
  <si>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</si>
  <si>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</si>
  <si>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</si>
  <si>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</si>
  <si>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</si>
  <si>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</si>
  <si>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</si>
  <si>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</si>
  <si>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</si>
  <si>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</si>
  <si>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</si>
  <si>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</si>
  <si>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</si>
  <si>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</si>
  <si>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</si>
  <si>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</si>
  <si>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</si>
  <si>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</si>
  <si>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</si>
  <si>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</si>
  <si>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</si>
  <si>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</si>
  <si>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</si>
  <si>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</si>
  <si>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</si>
  <si>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</si>
  <si>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</si>
  <si>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</si>
  <si>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</si>
  <si>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</si>
  <si>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</si>
  <si>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</si>
  <si>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</si>
  <si>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</si>
  <si>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</si>
  <si>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</si>
  <si>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</si>
  <si>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</si>
  <si>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</si>
  <si>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</si>
  <si>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</si>
  <si>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</si>
  <si>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</si>
  <si>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</si>
  <si>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</si>
  <si>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</si>
  <si>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</si>
  <si>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</si>
  <si>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</si>
  <si>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</si>
  <si>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</si>
  <si>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</si>
  <si>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</si>
  <si>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</si>
  <si>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</si>
  <si>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</si>
  <si>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</si>
  <si>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</si>
  <si>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</si>
  <si>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</si>
  <si>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</si>
  <si>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</si>
  <si>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</si>
  <si>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</si>
  <si>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</si>
  <si>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</si>
  <si>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</si>
  <si>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</si>
  <si>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</si>
  <si>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</si>
  <si>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</si>
  <si>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</si>
  <si>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</si>
  <si>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</si>
  <si>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</si>
  <si>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</si>
  <si>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</si>
  <si>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</si>
  <si>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</si>
  <si>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</si>
  <si>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</si>
  <si>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</si>
  <si>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</si>
  <si>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</si>
  <si>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</si>
  <si>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</si>
  <si>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</si>
  <si>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</si>
  <si>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</si>
  <si>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</si>
  <si>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</si>
  <si>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</si>
  <si>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</si>
  <si>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</si>
  <si>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</si>
  <si>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</si>
  <si>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</si>
  <si>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</si>
  <si>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</si>
  <si>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</si>
  <si>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</si>
  <si>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</si>
  <si>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</si>
  <si>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</si>
  <si>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</si>
  <si>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</si>
  <si>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</si>
  <si>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</si>
  <si>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</si>
  <si>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</si>
  <si>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</si>
  <si>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</si>
  <si>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</si>
  <si>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</si>
  <si>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</si>
  <si>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</si>
  <si>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</si>
  <si>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</si>
  <si>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</si>
  <si>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</si>
  <si>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</si>
  <si>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</si>
  <si>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</si>
  <si>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</si>
  <si>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</si>
  <si>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</si>
  <si>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</si>
  <si>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</si>
  <si>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</si>
  <si>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</si>
  <si>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</si>
  <si>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</si>
  <si>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</si>
  <si>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</si>
  <si>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</si>
  <si>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</si>
  <si>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</si>
  <si>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</si>
  <si>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</si>
  <si>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</si>
  <si>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</si>
  <si>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</si>
  <si>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</si>
  <si>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</si>
  <si>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</si>
  <si>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</si>
  <si>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</si>
  <si>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</si>
  <si>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</si>
  <si>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</si>
  <si>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</si>
  <si>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</si>
  <si>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</si>
  <si>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</si>
  <si>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</si>
  <si>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</si>
  <si>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</si>
  <si>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</si>
  <si>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</si>
  <si>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</si>
  <si>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</si>
  <si>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</si>
  <si>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</si>
  <si>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</si>
  <si>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</si>
  <si>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</si>
  <si>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</si>
  <si>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</si>
  <si>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</si>
  <si>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</si>
  <si>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</si>
  <si>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</si>
  <si>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</si>
  <si>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</si>
  <si>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</si>
  <si>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</si>
  <si>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</si>
  <si>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</si>
  <si>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</si>
  <si>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</si>
  <si>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</si>
  <si>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</si>
  <si>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</si>
  <si>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</si>
  <si>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</si>
  <si>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</si>
  <si>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</si>
  <si>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</si>
  <si>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</si>
  <si>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</si>
  <si>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</si>
  <si>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</si>
  <si>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</si>
  <si>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</si>
  <si>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</si>
  <si>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</si>
  <si>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</si>
  <si>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</si>
  <si>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</si>
  <si>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</si>
  <si>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</si>
  <si>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</si>
  <si>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</si>
  <si>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</si>
  <si>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</si>
  <si>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</si>
  <si>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</si>
  <si>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</si>
  <si>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</si>
  <si>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</si>
  <si>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</si>
  <si>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</si>
  <si>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</si>
  <si>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</si>
  <si>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</si>
  <si>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</si>
  <si>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</si>
  <si>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</si>
  <si>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</si>
  <si>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</si>
  <si>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</si>
  <si>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</si>
  <si>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</si>
  <si>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</si>
  <si>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</si>
  <si>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</si>
  <si>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</si>
  <si>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</si>
  <si>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</si>
  <si>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</si>
  <si>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</si>
  <si>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</si>
  <si>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</si>
  <si>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</si>
  <si>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</si>
  <si>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</si>
  <si>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</si>
  <si>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</si>
  <si>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</si>
  <si>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</si>
  <si>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</si>
  <si>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</si>
  <si>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</si>
  <si>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</si>
  <si>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</si>
  <si>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</si>
  <si>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</si>
  <si>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</si>
  <si>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</si>
  <si>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</si>
  <si>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</si>
  <si>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</si>
  <si>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</si>
  <si>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</si>
  <si>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</si>
  <si>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</si>
  <si>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</si>
  <si>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</si>
  <si>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</si>
  <si>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</si>
  <si>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</si>
  <si>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</si>
  <si>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</si>
  <si>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</si>
  <si>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</si>
  <si>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</si>
  <si>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</si>
  <si>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</si>
  <si>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</si>
  <si>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</si>
  <si>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</si>
  <si>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</si>
  <si>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</si>
  <si>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</si>
  <si>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</si>
  <si>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</si>
  <si>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</si>
  <si>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</si>
  <si>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</si>
  <si>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</si>
  <si>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</si>
  <si>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</si>
  <si>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</si>
  <si>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</si>
  <si>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</si>
  <si>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</si>
  <si>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</si>
  <si>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</si>
  <si>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</si>
  <si>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</si>
  <si>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</si>
  <si>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</si>
  <si>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</si>
  <si>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</si>
  <si>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</si>
  <si>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</si>
  <si>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</si>
  <si>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</si>
  <si>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</si>
  <si>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</si>
  <si>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</si>
  <si>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</si>
  <si>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</si>
  <si>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</si>
  <si>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</si>
  <si>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</si>
  <si>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</si>
  <si>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</si>
  <si>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</si>
  <si>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</si>
  <si>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</si>
  <si>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</si>
  <si>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</si>
  <si>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</si>
  <si>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</si>
  <si>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</si>
  <si>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</si>
  <si>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</si>
  <si>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</si>
  <si>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</si>
  <si>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</si>
  <si>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</si>
  <si>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</si>
  <si>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</si>
  <si>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</si>
  <si>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</si>
  <si>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</si>
  <si>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</si>
  <si>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</si>
  <si>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</si>
  <si>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</si>
  <si>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</si>
  <si>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</si>
  <si>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</si>
  <si>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</si>
  <si>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</si>
  <si>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</si>
  <si>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</si>
  <si>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</si>
  <si>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</si>
  <si>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</si>
  <si>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</si>
  <si>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</si>
  <si>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</si>
  <si>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</si>
  <si>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</si>
  <si>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</si>
  <si>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</si>
  <si>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</si>
  <si>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</si>
  <si>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</si>
  <si>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</si>
  <si>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</si>
  <si>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</si>
  <si>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</si>
  <si>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</si>
  <si>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</si>
  <si>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</si>
  <si>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</si>
  <si>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</si>
  <si>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</si>
  <si>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</si>
  <si>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</si>
  <si>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</si>
  <si>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</si>
  <si>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</si>
  <si>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</si>
  <si>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</si>
  <si>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</si>
  <si>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</si>
  <si>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</si>
  <si>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</si>
  <si>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</si>
  <si>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</si>
  <si>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</si>
  <si>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</si>
  <si>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</si>
  <si>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</si>
  <si>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</si>
  <si>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</si>
  <si>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</si>
  <si>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</si>
  <si>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</si>
  <si>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</si>
  <si>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</si>
  <si>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</si>
  <si>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</si>
  <si>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</si>
  <si>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</si>
  <si>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</si>
  <si>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</si>
  <si>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</si>
  <si>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</si>
  <si>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</si>
  <si>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</si>
  <si>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</si>
  <si>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</si>
  <si>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</si>
  <si>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</si>
  <si>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</si>
  <si>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</si>
  <si>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</si>
  <si>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</si>
  <si>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</si>
  <si>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</si>
  <si>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</si>
  <si>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</si>
  <si>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</si>
  <si>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</si>
  <si>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</si>
  <si>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</si>
  <si>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</si>
  <si>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</si>
  <si>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</si>
  <si>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</si>
  <si>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</si>
  <si>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</si>
  <si>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</si>
  <si>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</si>
  <si>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</si>
  <si>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</si>
  <si>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</si>
  <si>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</si>
  <si>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</si>
  <si>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</si>
  <si>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</si>
  <si>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</si>
  <si>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</si>
  <si>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</si>
  <si>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</si>
  <si>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</si>
  <si>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</si>
  <si>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</si>
  <si>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</si>
  <si>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</si>
  <si>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</si>
  <si>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</si>
  <si>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</si>
  <si>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</si>
  <si>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</si>
  <si>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</si>
  <si>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</si>
  <si>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</si>
  <si>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</si>
  <si>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</si>
  <si>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</si>
  <si>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</si>
  <si>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</si>
  <si>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</si>
  <si>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</si>
  <si>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</si>
  <si>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</si>
  <si>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</si>
  <si>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</si>
  <si>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</si>
  <si>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</si>
  <si>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</si>
  <si>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</si>
  <si>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</si>
  <si>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</si>
  <si>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</si>
  <si>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</si>
  <si>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</si>
  <si>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</si>
  <si>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</si>
  <si>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</si>
  <si>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</si>
  <si>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</si>
  <si>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</si>
  <si>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</si>
  <si>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</si>
  <si>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</si>
  <si>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</si>
  <si>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</si>
  <si>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</si>
  <si>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</si>
  <si>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</si>
  <si>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</si>
  <si>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</si>
  <si>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</si>
  <si>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</si>
  <si>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</si>
  <si>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</si>
  <si>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</si>
  <si>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</si>
  <si>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</si>
  <si>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</si>
  <si>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</si>
  <si>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</si>
  <si>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</si>
  <si>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</si>
  <si>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</si>
  <si>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</si>
  <si>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</si>
  <si>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</si>
  <si>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</si>
  <si>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</si>
  <si>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</si>
  <si>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</si>
  <si>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</si>
  <si>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</si>
  <si>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</si>
  <si>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</si>
  <si>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</si>
  <si>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</si>
  <si>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</si>
  <si>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</si>
  <si>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</si>
  <si>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</si>
  <si>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</si>
  <si>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</si>
  <si>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</si>
  <si>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</si>
  <si>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</si>
  <si>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</si>
  <si>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</si>
  <si>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</si>
  <si>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</si>
  <si>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</si>
  <si>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</si>
  <si>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</si>
  <si>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</si>
  <si>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</si>
  <si>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</si>
  <si>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</si>
  <si>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</si>
  <si>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</si>
  <si>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</si>
  <si>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</si>
  <si>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</si>
  <si>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</si>
  <si>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</si>
  <si>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</si>
  <si>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</si>
  <si>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</si>
  <si>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</si>
  <si>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</si>
  <si>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</si>
  <si>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</si>
  <si>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</si>
  <si>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</si>
  <si>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</si>
  <si>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</si>
  <si>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</si>
  <si>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</si>
  <si>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</si>
  <si>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</si>
  <si>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</si>
  <si>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</si>
  <si>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</si>
  <si>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</si>
  <si>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</si>
  <si>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</si>
  <si>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</si>
  <si>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</si>
  <si>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</si>
  <si>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</si>
  <si>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</si>
  <si>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</si>
  <si>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</si>
  <si>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</si>
  <si>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</si>
  <si>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</si>
  <si>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</si>
  <si>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</si>
  <si>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</si>
  <si>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</si>
  <si>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</si>
  <si>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</si>
  <si>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</si>
  <si>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</si>
  <si>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</si>
  <si>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</si>
  <si>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</si>
  <si>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</si>
  <si>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</si>
  <si>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</si>
  <si>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</si>
  <si>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</si>
  <si>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</si>
  <si>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</si>
  <si>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</si>
  <si>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</si>
  <si>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</si>
  <si>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</si>
  <si>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</si>
  <si>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</si>
  <si>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</si>
  <si>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</si>
  <si>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</si>
  <si>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</si>
  <si>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</si>
  <si>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</si>
  <si>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</si>
  <si>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</si>
  <si>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</si>
  <si>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</si>
  <si>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</si>
  <si>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</si>
  <si>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</si>
  <si>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</si>
  <si>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</si>
  <si>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</si>
  <si>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</si>
  <si>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</si>
  <si>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</si>
  <si>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</si>
  <si>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</si>
  <si>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</si>
  <si>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</si>
  <si>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</si>
  <si>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</si>
  <si>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</si>
  <si>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</si>
  <si>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</si>
  <si>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</si>
  <si>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</si>
  <si>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</si>
  <si>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</si>
  <si>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</si>
  <si>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</si>
  <si>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</si>
  <si>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</si>
  <si>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</si>
  <si>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</si>
  <si>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</si>
  <si>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</si>
  <si>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</si>
  <si>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</si>
  <si>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</si>
  <si>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</si>
  <si>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</si>
  <si>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</si>
  <si>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</si>
  <si>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</si>
  <si>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</si>
  <si>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</si>
  <si>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</si>
  <si>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</si>
  <si>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</si>
  <si>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</si>
  <si>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</si>
  <si>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</si>
  <si>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</si>
  <si>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</si>
  <si>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</si>
  <si>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</si>
  <si>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</si>
  <si>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</si>
  <si>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</si>
  <si>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</si>
  <si>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</si>
  <si>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</si>
  <si>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</si>
  <si>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</si>
  <si>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</si>
  <si>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</si>
  <si>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</si>
  <si>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</si>
  <si>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</si>
  <si>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</si>
  <si>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</si>
  <si>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</si>
  <si>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</si>
  <si>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</si>
  <si>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</si>
  <si>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</si>
  <si>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</si>
  <si>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</si>
  <si>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</si>
  <si>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</si>
  <si>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</si>
  <si>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</si>
  <si>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</si>
  <si>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</si>
  <si>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</si>
  <si>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</si>
  <si>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</si>
  <si>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</si>
  <si>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</si>
  <si>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</si>
  <si>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</si>
  <si>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</si>
  <si>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</si>
  <si>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</si>
  <si>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</si>
  <si>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</si>
  <si>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</si>
  <si>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</si>
  <si>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</si>
  <si>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</si>
  <si>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</si>
  <si>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</si>
  <si>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</si>
  <si>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</si>
  <si>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</si>
  <si>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</si>
  <si>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</si>
  <si>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</si>
  <si>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</si>
  <si>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</si>
  <si>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</si>
  <si>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</si>
  <si>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</si>
  <si>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</si>
  <si>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</si>
  <si>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</si>
  <si>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</si>
  <si>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</si>
  <si>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</si>
  <si>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</si>
  <si>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</si>
  <si>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</si>
  <si>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</si>
  <si>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</si>
  <si>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</si>
  <si>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</si>
  <si>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</si>
  <si>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</si>
  <si>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</si>
  <si>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</si>
  <si>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</si>
  <si>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</si>
  <si>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</si>
  <si>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</si>
  <si>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</si>
  <si>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</si>
  <si>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</si>
  <si>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</si>
  <si>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</si>
  <si>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</si>
  <si>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</si>
  <si>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</si>
  <si>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</si>
  <si>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</si>
  <si>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</si>
  <si>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</si>
  <si>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</si>
  <si>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</si>
  <si>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</si>
  <si>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</si>
  <si>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</si>
  <si>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</si>
  <si>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</si>
  <si>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</si>
  <si>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</si>
  <si>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</si>
  <si>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</si>
  <si>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</si>
  <si>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</si>
  <si>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</si>
  <si>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</si>
  <si>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</si>
  <si>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</si>
  <si>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</si>
  <si>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</si>
  <si>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</si>
  <si>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</si>
  <si>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</si>
  <si>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</si>
  <si>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</si>
  <si>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</si>
  <si>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</si>
  <si>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</si>
  <si>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</si>
  <si>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</si>
  <si>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</si>
  <si>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</si>
  <si>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</si>
  <si>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</si>
  <si>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</si>
  <si>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</si>
  <si>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</si>
  <si>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</si>
  <si>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</si>
  <si>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</si>
  <si>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</si>
  <si>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</si>
  <si>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</si>
  <si>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</si>
  <si>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</si>
  <si>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</si>
  <si>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</si>
  <si>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</si>
  <si>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</si>
  <si>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</si>
  <si>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</si>
  <si>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</si>
  <si>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</si>
  <si>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</si>
  <si>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</si>
  <si>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</si>
  <si>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</si>
  <si>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</si>
  <si>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</si>
  <si>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</si>
  <si>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</si>
  <si>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</si>
  <si>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</si>
  <si>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</si>
  <si>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</si>
  <si>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</si>
  <si>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</si>
  <si>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</si>
  <si>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</si>
  <si>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</si>
  <si>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</si>
  <si>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</si>
  <si>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</si>
  <si>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</si>
  <si>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</si>
  <si>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</si>
  <si>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</si>
  <si>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</si>
  <si>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</si>
  <si>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</si>
  <si>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</si>
  <si>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</si>
  <si>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</si>
  <si>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</si>
  <si>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</si>
  <si>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</si>
  <si>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</si>
  <si>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</si>
  <si>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</si>
  <si>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</si>
  <si>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</si>
  <si>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</si>
  <si>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</si>
  <si>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</si>
  <si>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</si>
  <si>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</si>
  <si>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</si>
  <si>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</si>
  <si>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</si>
  <si>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</si>
  <si>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</si>
  <si>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</si>
  <si>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</si>
  <si>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</si>
  <si>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</si>
  <si>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</si>
  <si>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</si>
  <si>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</si>
  <si>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</si>
  <si>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</si>
  <si>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</si>
  <si>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</si>
  <si>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</si>
  <si>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</si>
  <si>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</si>
  <si>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</si>
  <si>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</si>
  <si>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</si>
  <si>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</si>
  <si>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</si>
  <si>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</si>
  <si>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</si>
  <si>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</si>
  <si>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</si>
  <si>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</si>
  <si>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</si>
  <si>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</si>
  <si>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</si>
  <si>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</si>
  <si>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</si>
  <si>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</si>
  <si>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</si>
  <si>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</si>
  <si>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</si>
  <si>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</si>
  <si>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</si>
  <si>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</si>
  <si>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</si>
  <si>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</si>
  <si>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</si>
  <si>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</si>
  <si>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</si>
  <si>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</si>
  <si>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</si>
  <si>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</si>
  <si>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</si>
  <si>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</si>
  <si>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</si>
  <si>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</si>
  <si>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</si>
  <si>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</si>
  <si>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</si>
  <si>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</si>
  <si>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</si>
  <si>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</si>
  <si>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</si>
  <si>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</si>
  <si>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</si>
  <si>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</si>
  <si>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</si>
  <si>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</si>
  <si>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</si>
  <si>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</si>
  <si>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</si>
  <si>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</si>
  <si>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</si>
  <si>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</si>
  <si>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</si>
  <si>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</si>
  <si>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</si>
  <si>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</si>
  <si>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</si>
  <si>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</si>
  <si>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</si>
  <si>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</si>
  <si>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</si>
  <si>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</si>
  <si>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</si>
  <si>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</si>
  <si>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</si>
  <si>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</si>
  <si>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</si>
  <si>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</si>
  <si>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</si>
  <si>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</si>
  <si>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</si>
  <si>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</si>
  <si>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</si>
  <si>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</si>
  <si>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</si>
  <si>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</si>
  <si>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</si>
  <si>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</si>
  <si>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</si>
  <si>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</si>
  <si>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</si>
  <si>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</si>
  <si>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</si>
  <si>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</si>
  <si>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</si>
  <si>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</si>
  <si>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</si>
  <si>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</si>
  <si>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</si>
  <si>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</si>
  <si>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</si>
  <si>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</si>
  <si>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</si>
  <si>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</si>
  <si>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</si>
  <si>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</si>
  <si>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</si>
  <si>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</si>
  <si>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</si>
  <si>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</si>
  <si>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</si>
  <si>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</si>
  <si>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</si>
  <si>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</si>
  <si>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</si>
  <si>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</si>
  <si>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</si>
  <si>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</si>
  <si>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</si>
  <si>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</si>
  <si>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</si>
  <si>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</si>
  <si>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</si>
  <si>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</si>
  <si>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</si>
  <si>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</si>
  <si>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</si>
  <si>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</si>
  <si>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</si>
  <si>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</si>
  <si>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</si>
  <si>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</si>
  <si>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</si>
  <si>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</si>
  <si>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</si>
  <si>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</si>
  <si>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</si>
  <si>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</si>
  <si>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</si>
  <si>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</si>
  <si>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</si>
  <si>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</si>
  <si>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</si>
  <si>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</si>
  <si>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</si>
  <si>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</si>
  <si>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</si>
  <si>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</si>
  <si>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</si>
  <si>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</si>
  <si>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</si>
  <si>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</si>
  <si>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</si>
  <si>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</si>
  <si>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</si>
  <si>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</si>
  <si>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</si>
  <si>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</si>
  <si>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</si>
  <si>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</si>
  <si>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</si>
  <si>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</si>
  <si>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</si>
  <si>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</si>
  <si>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</si>
  <si>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</si>
  <si>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</si>
  <si>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</si>
  <si>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</si>
  <si>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</si>
  <si>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</si>
  <si>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</si>
  <si>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</si>
  <si>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</si>
  <si>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</si>
  <si>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</si>
  <si>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</si>
  <si>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</si>
  <si>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</si>
  <si>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</si>
  <si>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</si>
  <si>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</si>
  <si>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</si>
  <si>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</si>
  <si>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</si>
  <si>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</si>
  <si>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</si>
  <si>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</si>
  <si>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</si>
  <si>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</si>
  <si>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</si>
  <si>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</si>
  <si>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</si>
  <si>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</si>
  <si>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</si>
  <si>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</si>
  <si>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</si>
  <si>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</si>
  <si>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</si>
  <si>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</si>
  <si>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</si>
  <si>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</si>
  <si>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</si>
  <si>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</si>
  <si>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</si>
  <si>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</si>
  <si>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</si>
  <si>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</si>
  <si>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</si>
  <si>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</si>
  <si>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</si>
  <si>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</si>
  <si>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</si>
  <si>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</si>
  <si>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</si>
  <si>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</si>
  <si>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</si>
  <si>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</si>
  <si>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</si>
  <si>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</si>
  <si>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</si>
  <si>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</si>
  <si>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</si>
  <si>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</si>
  <si>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</si>
  <si>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</si>
  <si>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</si>
  <si>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</si>
  <si>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</si>
  <si>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</si>
  <si>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</si>
  <si>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</si>
  <si>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</si>
  <si>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</si>
  <si>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</si>
  <si>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</si>
  <si>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</si>
  <si>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</si>
  <si>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</si>
  <si>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</si>
  <si>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</si>
  <si>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</si>
  <si>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</si>
  <si>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</si>
  <si>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</si>
  <si>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</si>
  <si>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</si>
  <si>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</si>
  <si>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</si>
  <si>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</si>
  <si>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</si>
  <si>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</si>
  <si>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</si>
  <si>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</si>
  <si>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</si>
  <si>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</si>
  <si>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</si>
  <si>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</si>
  <si>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</si>
  <si>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</si>
  <si>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</si>
  <si>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</si>
  <si>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</si>
  <si>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</si>
  <si>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</si>
  <si>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</si>
  <si>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</si>
  <si>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</si>
  <si>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</si>
  <si>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</si>
  <si>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</si>
  <si>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</si>
  <si>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</si>
  <si>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</si>
  <si>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</si>
  <si>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</si>
  <si>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</si>
  <si>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</si>
  <si>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</si>
  <si>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</si>
  <si>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</si>
  <si>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</si>
  <si>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</si>
  <si>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</si>
  <si>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</si>
  <si>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</si>
  <si>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</si>
  <si>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</si>
  <si>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</si>
  <si>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</si>
  <si>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</si>
  <si>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</si>
  <si>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</si>
  <si>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</si>
  <si>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</si>
  <si>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</si>
  <si>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</si>
  <si>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</si>
  <si>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</si>
  <si>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</si>
  <si>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</si>
  <si>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</si>
  <si>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</si>
  <si>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</si>
  <si>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</si>
  <si>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</si>
  <si>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</si>
  <si>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</si>
  <si>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</si>
  <si>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</si>
  <si>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</si>
  <si>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</si>
  <si>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</si>
  <si>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</si>
  <si>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</si>
  <si>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</si>
  <si>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</si>
  <si>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</si>
  <si>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</si>
  <si>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</si>
  <si>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</si>
  <si>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</si>
  <si>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</si>
  <si>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</si>
  <si>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</si>
  <si>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</si>
  <si>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</si>
  <si>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</si>
  <si>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</si>
  <si>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</si>
  <si>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</si>
  <si>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</si>
  <si>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</si>
  <si>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</si>
  <si>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</si>
  <si>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</si>
  <si>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</si>
  <si>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</si>
  <si>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</si>
  <si>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</si>
  <si>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</si>
  <si>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</si>
  <si>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</si>
  <si>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</si>
  <si>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</si>
  <si>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</si>
  <si>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</si>
  <si>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</si>
  <si>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</si>
  <si>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</si>
  <si>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</si>
  <si>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</si>
  <si>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</si>
  <si>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</si>
  <si>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</si>
  <si>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</si>
  <si>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</si>
  <si>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</si>
  <si>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</si>
  <si>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</si>
  <si>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</si>
  <si>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</si>
  <si>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</si>
  <si>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</si>
  <si>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</si>
  <si>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</si>
  <si>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</si>
  <si>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</si>
  <si>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</si>
  <si>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</si>
  <si>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</si>
  <si>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</si>
  <si>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</si>
  <si>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</si>
  <si>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</si>
  <si>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</si>
  <si>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</si>
  <si>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</si>
  <si>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</si>
  <si>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</si>
  <si>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</si>
  <si>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</si>
  <si>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</si>
  <si>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</si>
  <si>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</si>
  <si>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</si>
  <si>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</si>
  <si>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</si>
  <si>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</si>
  <si>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</si>
  <si>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</si>
  <si>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</si>
  <si>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</si>
  <si>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</si>
  <si>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</si>
  <si>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</si>
  <si>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</si>
  <si>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</si>
  <si>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</si>
  <si>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</si>
  <si>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</si>
  <si>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</si>
  <si>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</si>
  <si>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</si>
  <si>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</si>
  <si>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</si>
  <si>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</si>
  <si>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</si>
  <si>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</si>
  <si>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</si>
  <si>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</si>
  <si>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</si>
  <si>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</si>
  <si>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</si>
  <si>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</si>
  <si>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</si>
  <si>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</si>
  <si>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</si>
  <si>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</si>
  <si>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</si>
  <si>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</si>
  <si>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</si>
  <si>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</si>
  <si>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</si>
  <si>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</si>
  <si>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</si>
  <si>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</si>
  <si>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</si>
  <si>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</si>
  <si>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</si>
  <si>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</si>
  <si>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</si>
  <si>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</si>
  <si>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</si>
  <si>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</si>
  <si>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</si>
  <si>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</si>
  <si>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</si>
  <si>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</si>
  <si>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</si>
  <si>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</si>
  <si>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</si>
  <si>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</si>
  <si>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</si>
  <si>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</si>
  <si>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</si>
  <si>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</si>
  <si>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</si>
  <si>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</si>
  <si>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</si>
  <si>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</si>
  <si>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</si>
  <si>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</si>
  <si>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</si>
  <si>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</si>
  <si>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</si>
  <si>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</si>
  <si>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</si>
  <si>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</si>
  <si>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</si>
  <si>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</si>
  <si>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</si>
  <si>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</si>
  <si>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</si>
  <si>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</si>
  <si>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</si>
  <si>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</si>
  <si>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</si>
  <si>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</si>
  <si>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</si>
  <si>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</si>
  <si>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</si>
  <si>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</si>
  <si>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</si>
  <si>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</si>
  <si>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</si>
  <si>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</si>
  <si>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</si>
  <si>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</si>
  <si>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</si>
  <si>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</si>
  <si>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</si>
  <si>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</si>
  <si>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</si>
  <si>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</si>
  <si>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</si>
  <si>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</si>
  <si>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</si>
  <si>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</si>
  <si>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</si>
  <si>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</si>
  <si>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</si>
  <si>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</si>
  <si>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</si>
  <si>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</si>
  <si>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</si>
  <si>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</si>
  <si>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</si>
  <si>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</si>
  <si>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</si>
  <si>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</si>
  <si>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</si>
  <si>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</si>
  <si>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</si>
  <si>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</si>
  <si>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</si>
  <si>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</si>
  <si>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</si>
  <si>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</si>
  <si>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</si>
  <si>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</si>
  <si>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</si>
  <si>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</si>
  <si>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</si>
  <si>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</si>
  <si>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</si>
  <si>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</si>
  <si>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</si>
  <si>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</si>
  <si>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</si>
  <si>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</si>
  <si>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</si>
  <si>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</si>
  <si>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</si>
  <si>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</si>
  <si>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</si>
  <si>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</si>
  <si>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</si>
  <si>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</si>
  <si>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</si>
  <si>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</si>
  <si>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</si>
  <si>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</si>
  <si>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</si>
  <si>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</si>
  <si>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</si>
  <si>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</si>
  <si>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</si>
  <si>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</si>
  <si>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</si>
  <si>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</si>
  <si>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</si>
  <si>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</si>
  <si>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</si>
  <si>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</si>
  <si>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</si>
  <si>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</si>
  <si>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</si>
  <si>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</si>
  <si>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</si>
  <si>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</si>
  <si>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</si>
  <si>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</si>
  <si>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</si>
  <si>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</si>
  <si>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</si>
  <si>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</si>
  <si>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</si>
  <si>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</si>
  <si>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</si>
  <si>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</si>
  <si>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</si>
  <si>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</si>
  <si>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</si>
  <si>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</si>
  <si>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</si>
  <si>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</si>
  <si>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</si>
  <si>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</si>
  <si>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</si>
  <si>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</si>
  <si>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</si>
  <si>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</si>
  <si>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</si>
  <si>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</si>
  <si>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</si>
  <si>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</si>
  <si>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</si>
  <si>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</si>
  <si>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</si>
  <si>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</si>
  <si>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</si>
  <si>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</si>
  <si>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</si>
  <si>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</si>
  <si>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</si>
  <si>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</si>
  <si>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</si>
  <si>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</si>
  <si>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</si>
  <si>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</si>
  <si>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</si>
  <si>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</si>
  <si>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</si>
  <si>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</si>
  <si>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</si>
  <si>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</si>
  <si>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</si>
  <si>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</si>
  <si>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</si>
  <si>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</si>
  <si>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</si>
  <si>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</si>
  <si>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</si>
  <si>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</si>
  <si>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</si>
  <si>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</si>
  <si>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</si>
  <si>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</si>
  <si>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</si>
  <si>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</si>
  <si>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</si>
  <si>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</si>
  <si>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</si>
  <si>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</si>
  <si>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</si>
  <si>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</si>
  <si>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</si>
  <si>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</si>
  <si>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</si>
  <si>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</si>
  <si>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</si>
  <si>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</si>
  <si>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</si>
  <si>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</si>
  <si>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</si>
  <si>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</si>
  <si>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</si>
  <si>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</si>
  <si>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</si>
  <si>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</si>
  <si>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</si>
  <si>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</si>
  <si>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</si>
  <si>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</si>
  <si>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</si>
  <si>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</si>
  <si>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</si>
  <si>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</si>
  <si>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</si>
  <si>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</si>
  <si>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</si>
  <si>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</si>
  <si>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</si>
  <si>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</si>
  <si>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</si>
  <si>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</si>
  <si>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</si>
  <si>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</si>
  <si>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</si>
  <si>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</si>
  <si>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</si>
  <si>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</si>
  <si>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</si>
  <si>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</si>
  <si>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</si>
  <si>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</si>
  <si>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</si>
  <si>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</si>
  <si>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</si>
  <si>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</si>
  <si>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</si>
  <si>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</si>
  <si>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</si>
  <si>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</si>
  <si>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</si>
  <si>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</si>
  <si>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</si>
  <si>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</si>
  <si>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</si>
  <si>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</si>
  <si>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</si>
  <si>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</si>
  <si>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</si>
  <si>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</si>
  <si>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</si>
  <si>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</si>
  <si>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</si>
  <si>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</si>
  <si>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</si>
  <si>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</si>
  <si>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</si>
  <si>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</si>
  <si>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</si>
  <si>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</si>
  <si>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</si>
  <si>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</si>
  <si>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</si>
  <si>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</si>
  <si>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</si>
  <si>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</si>
  <si>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</si>
  <si>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</si>
  <si>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</si>
  <si>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</si>
  <si>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</si>
  <si>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</si>
  <si>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</si>
  <si>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</si>
  <si>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</si>
  <si>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</si>
  <si>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</si>
  <si>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</si>
  <si>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</si>
  <si>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</si>
  <si>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</si>
  <si>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</si>
  <si>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</si>
  <si>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</si>
  <si>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</si>
  <si>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</si>
  <si>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</si>
  <si>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</si>
  <si>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</si>
  <si>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</si>
  <si>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</si>
  <si>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</si>
  <si>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</si>
  <si>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</si>
  <si>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</si>
  <si>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</si>
  <si>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</si>
  <si>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</si>
  <si>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</si>
  <si>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</si>
  <si>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</si>
  <si>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</si>
  <si>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</si>
  <si>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</si>
  <si>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</si>
  <si>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</si>
  <si>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</si>
  <si>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</si>
  <si>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</si>
  <si>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</si>
  <si>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</si>
  <si>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</si>
  <si>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</si>
  <si>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</si>
  <si>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</si>
  <si>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</si>
  <si>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</si>
  <si>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</si>
  <si>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</si>
  <si>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</si>
  <si>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</si>
  <si>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</si>
  <si>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</si>
  <si>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</si>
  <si>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</si>
  <si>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</si>
  <si>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</si>
  <si>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</si>
  <si>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</si>
  <si>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</si>
  <si>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</si>
  <si>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</si>
  <si>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</si>
  <si>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</si>
  <si>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</si>
  <si>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</si>
  <si>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</si>
  <si>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</si>
  <si>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</si>
  <si>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</si>
  <si>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</si>
  <si>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</si>
  <si>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</si>
  <si>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</si>
  <si>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</si>
  <si>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</si>
  <si>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</si>
  <si>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</si>
  <si>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</si>
  <si>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</si>
  <si>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</si>
  <si>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</si>
  <si>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</si>
  <si>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</si>
  <si>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</si>
  <si>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</si>
  <si>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</si>
  <si>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</si>
  <si>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</si>
  <si>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</si>
  <si>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</si>
  <si>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</si>
  <si>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</si>
  <si>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</si>
  <si>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</si>
  <si>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</si>
  <si>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</si>
  <si>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</si>
  <si>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</si>
  <si>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</si>
  <si>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</si>
  <si>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</si>
  <si>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</si>
  <si>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</si>
  <si>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</si>
  <si>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</si>
  <si>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</si>
  <si>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</si>
  <si>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</si>
  <si>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</si>
  <si>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</si>
  <si>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</si>
  <si>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</si>
  <si>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</si>
  <si>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</si>
  <si>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</si>
  <si>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</si>
  <si>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</si>
  <si>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</si>
  <si>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</si>
  <si>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</si>
  <si>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</si>
  <si>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</si>
  <si>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</si>
  <si>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</si>
  <si>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</si>
  <si>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</si>
  <si>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</si>
  <si>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</si>
  <si>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</si>
  <si>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</si>
  <si>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</si>
  <si>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</si>
  <si>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</si>
  <si>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</si>
  <si>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</si>
  <si>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</si>
  <si>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</si>
  <si>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</si>
  <si>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</si>
  <si>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</si>
  <si>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</si>
  <si>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</si>
  <si>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</si>
  <si>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</si>
  <si>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</si>
  <si>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</si>
  <si>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</si>
  <si>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</si>
  <si>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</si>
  <si>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</si>
  <si>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</si>
  <si>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</si>
  <si>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</si>
  <si>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</si>
  <si>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</si>
  <si>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</si>
  <si>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</si>
  <si>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</si>
  <si>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</si>
  <si>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</si>
  <si>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</si>
  <si>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</si>
  <si>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</si>
  <si>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</si>
  <si>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</si>
  <si>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</si>
  <si>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</si>
  <si>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</si>
  <si>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</si>
  <si>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</si>
  <si>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</si>
  <si>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</si>
  <si>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</si>
  <si>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</si>
  <si>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</si>
  <si>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</si>
  <si>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</si>
  <si>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</si>
  <si>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</si>
  <si>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</si>
  <si>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</si>
  <si>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</si>
  <si>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</si>
  <si>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</si>
  <si>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</si>
  <si>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</si>
  <si>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</si>
  <si>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</si>
  <si>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</si>
  <si>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</si>
  <si>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</si>
  <si>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</si>
  <si>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</si>
  <si>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</si>
  <si>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</si>
  <si>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</si>
  <si>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</si>
  <si>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</si>
  <si>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</si>
  <si>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</si>
  <si>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</si>
  <si>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</si>
  <si>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</si>
  <si>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</si>
  <si>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</si>
  <si>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</si>
  <si>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</si>
  <si>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</si>
  <si>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</si>
  <si>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</si>
  <si>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</si>
  <si>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</si>
  <si>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</si>
  <si>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</si>
  <si>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</si>
  <si>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</si>
  <si>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</si>
  <si>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</si>
  <si>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</si>
  <si>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</si>
  <si>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</si>
  <si>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</si>
  <si>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</si>
  <si>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</si>
  <si>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</si>
  <si>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</si>
  <si>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</si>
  <si>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</si>
  <si>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</si>
  <si>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</si>
  <si>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</si>
  <si>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</si>
  <si>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</si>
  <si>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</si>
  <si>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</si>
  <si>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</si>
  <si>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</si>
  <si>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</si>
  <si>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</si>
  <si>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</si>
  <si>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</si>
  <si>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</si>
  <si>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</si>
  <si>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</si>
  <si>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</si>
  <si>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</si>
  <si>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</si>
  <si>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</si>
  <si>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</si>
  <si>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</si>
  <si>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</si>
  <si>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</si>
  <si>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</si>
  <si>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</si>
  <si>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</si>
  <si>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</si>
  <si>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</si>
  <si>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</si>
  <si>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</si>
  <si>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</si>
  <si>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</si>
  <si>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</si>
  <si>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</si>
  <si>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</si>
  <si>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</si>
  <si>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</si>
  <si>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</si>
  <si>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</si>
  <si>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</si>
  <si>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</si>
  <si>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</si>
  <si>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</si>
  <si>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</si>
  <si>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</si>
  <si>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</si>
  <si>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</si>
  <si>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</si>
  <si>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</si>
  <si>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</si>
  <si>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</si>
  <si>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</si>
  <si>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</si>
  <si>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</si>
  <si>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</si>
  <si>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</si>
  <si>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</si>
  <si>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</si>
  <si>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</si>
  <si>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</si>
  <si>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</si>
  <si>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</si>
  <si>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</si>
  <si>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</si>
  <si>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</si>
  <si>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</si>
  <si>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</si>
  <si>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</si>
  <si>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</si>
  <si>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</si>
  <si>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</si>
  <si>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</si>
  <si>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</si>
  <si>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</si>
  <si>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</si>
  <si>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</si>
  <si>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</si>
  <si>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</si>
  <si>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</si>
  <si>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</si>
  <si>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</si>
  <si>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</si>
  <si>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</si>
  <si>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</si>
  <si>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</si>
  <si>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</si>
  <si>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</si>
  <si>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</si>
  <si>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</si>
  <si>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</si>
  <si>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</si>
  <si>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</si>
  <si>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</si>
  <si>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</si>
  <si>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</si>
  <si>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</si>
  <si>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</si>
  <si>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</si>
  <si>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</si>
  <si>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</si>
  <si>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</si>
  <si>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</si>
  <si>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</si>
  <si>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</si>
  <si>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</si>
  <si>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</si>
  <si>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</si>
  <si>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</si>
  <si>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</si>
  <si>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</si>
  <si>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</si>
  <si>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</si>
  <si>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</si>
  <si>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</si>
  <si>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</si>
  <si>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</si>
  <si>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</si>
  <si>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</si>
  <si>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</si>
  <si>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</si>
  <si>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</si>
  <si>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</si>
  <si>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</si>
  <si>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</si>
  <si>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</si>
  <si>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</si>
  <si>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</si>
  <si>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</si>
  <si>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</si>
  <si>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</si>
  <si>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</si>
  <si>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</si>
  <si>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</si>
  <si>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</si>
  <si>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</si>
  <si>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</si>
  <si>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</si>
  <si>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</si>
  <si>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</si>
  <si>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</si>
  <si>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</si>
  <si>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</si>
  <si>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</si>
  <si>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</si>
  <si>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</si>
  <si>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</si>
  <si>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</si>
  <si>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</si>
  <si>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</si>
  <si>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</si>
  <si>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</si>
  <si>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</si>
  <si>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</si>
  <si>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</si>
  <si>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</si>
  <si>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</si>
  <si>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</si>
  <si>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</si>
  <si>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</si>
  <si>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</si>
  <si>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</si>
  <si>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</si>
  <si>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</si>
  <si>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</si>
  <si>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</si>
  <si>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</si>
  <si>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</si>
  <si>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</si>
  <si>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</si>
  <si>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</si>
  <si>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</si>
  <si>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</si>
  <si>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</si>
  <si>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</si>
  <si>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</si>
  <si>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</si>
  <si>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</si>
  <si>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</si>
  <si>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</si>
  <si>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</si>
  <si>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</si>
  <si>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</si>
  <si>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</si>
  <si>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</si>
  <si>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</si>
  <si>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</si>
  <si>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</si>
  <si>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</si>
  <si>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</si>
  <si>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</si>
  <si>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</si>
  <si>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</si>
  <si>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</si>
  <si>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</si>
  <si>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</si>
  <si>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</si>
  <si>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</si>
  <si>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</si>
  <si>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</si>
  <si>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</si>
  <si>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</si>
  <si>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</si>
  <si>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</si>
  <si>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</si>
  <si>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</si>
  <si>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</si>
  <si>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</si>
  <si>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</si>
  <si>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</si>
  <si>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</si>
  <si>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</si>
  <si>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</si>
  <si>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</si>
  <si>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</si>
  <si>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</si>
  <si>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</si>
  <si>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</si>
  <si>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</si>
  <si>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</si>
  <si>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</si>
  <si>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</si>
  <si>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GAVETA DE RECHAZO LLENA</t>
  </si>
  <si>
    <t>ATM S/M Bravo Hipica</t>
  </si>
  <si>
    <t>SIN ACTIVIDAD DE RETIRO</t>
  </si>
  <si>
    <t>335780539</t>
  </si>
  <si>
    <t>335781000</t>
  </si>
  <si>
    <t>GAVETA DE DEPOSITO LLENA</t>
  </si>
  <si>
    <t>335781222</t>
  </si>
  <si>
    <t>335781545</t>
  </si>
  <si>
    <t>335781919</t>
  </si>
  <si>
    <t>335781795</t>
  </si>
  <si>
    <t>335782679</t>
  </si>
  <si>
    <t>335782523</t>
  </si>
  <si>
    <t>335782982</t>
  </si>
  <si>
    <t>335782981</t>
  </si>
  <si>
    <t>335782957</t>
  </si>
  <si>
    <t>335782952</t>
  </si>
  <si>
    <t>335782937</t>
  </si>
  <si>
    <t>335782890</t>
  </si>
  <si>
    <t>335782814</t>
  </si>
  <si>
    <t>335783002</t>
  </si>
  <si>
    <t>335783000</t>
  </si>
  <si>
    <t>335783030</t>
  </si>
  <si>
    <t>ERROR DE PRINTER</t>
  </si>
  <si>
    <t>335783419</t>
  </si>
  <si>
    <t>335783193</t>
  </si>
  <si>
    <t>Closed</t>
  </si>
  <si>
    <t>335783880</t>
  </si>
  <si>
    <t>335783876</t>
  </si>
  <si>
    <t>335783855</t>
  </si>
  <si>
    <t>335783827</t>
  </si>
  <si>
    <t>335783817</t>
  </si>
  <si>
    <t>335783739</t>
  </si>
  <si>
    <t>335783721</t>
  </si>
  <si>
    <t>335783693</t>
  </si>
  <si>
    <t>335783678</t>
  </si>
  <si>
    <t>335783920</t>
  </si>
  <si>
    <t>Acevedo Dominguez, Victor Leonardo</t>
  </si>
  <si>
    <t>335784039</t>
  </si>
  <si>
    <t>335784028</t>
  </si>
  <si>
    <t>335784223</t>
  </si>
  <si>
    <t>335784222</t>
  </si>
  <si>
    <t>335784218</t>
  </si>
  <si>
    <t>335784212</t>
  </si>
  <si>
    <t>335784209</t>
  </si>
  <si>
    <t>335784204</t>
  </si>
  <si>
    <t>335784201</t>
  </si>
  <si>
    <t>335784196</t>
  </si>
  <si>
    <t>335784176</t>
  </si>
  <si>
    <t>335784150</t>
  </si>
  <si>
    <t>335784130</t>
  </si>
  <si>
    <t>335784096</t>
  </si>
  <si>
    <t>GAVETAS VACIAS + GAVETAS FA  MLLAM,IO LOS</t>
  </si>
  <si>
    <t>DSIPENSADOR</t>
  </si>
  <si>
    <t>Morales Payano, Wilfredy Leandro</t>
  </si>
  <si>
    <t>2 Gavetas Vacías y 1 Fallando</t>
  </si>
  <si>
    <t>335784273</t>
  </si>
  <si>
    <t>335784272</t>
  </si>
  <si>
    <t>335784271</t>
  </si>
  <si>
    <t>335784268</t>
  </si>
  <si>
    <t>335784260</t>
  </si>
  <si>
    <t>335784259</t>
  </si>
  <si>
    <t>335784258</t>
  </si>
  <si>
    <t>335784257</t>
  </si>
  <si>
    <t>335784256</t>
  </si>
  <si>
    <t>335784254</t>
  </si>
  <si>
    <t>335784244</t>
  </si>
  <si>
    <t>335784242</t>
  </si>
  <si>
    <t>TARJETA TRABADA.</t>
  </si>
  <si>
    <t>TRAJETA TRABADA</t>
  </si>
  <si>
    <t>6 Febrero de 2021</t>
  </si>
  <si>
    <t>335784282</t>
  </si>
  <si>
    <t>335784280</t>
  </si>
  <si>
    <t>335784278</t>
  </si>
  <si>
    <t>335784277</t>
  </si>
  <si>
    <t>335784276</t>
  </si>
  <si>
    <t>335784285</t>
  </si>
  <si>
    <t>335784284</t>
  </si>
  <si>
    <t>335784283</t>
  </si>
  <si>
    <t>Abastecido</t>
  </si>
  <si>
    <t>En Servicio</t>
  </si>
  <si>
    <t>335784399</t>
  </si>
  <si>
    <t>335784396</t>
  </si>
  <si>
    <t>335784392</t>
  </si>
  <si>
    <t>335784381</t>
  </si>
  <si>
    <t>335784377</t>
  </si>
  <si>
    <t>335784362</t>
  </si>
  <si>
    <t>335784356</t>
  </si>
  <si>
    <t>335784355</t>
  </si>
  <si>
    <t>335784310</t>
  </si>
  <si>
    <t>335784308</t>
  </si>
  <si>
    <t xml:space="preserve">Blanco Garcia, Yovanny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</si>
</sst>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20"/>
      <tableStyleElement type="headerRow" dxfId="719"/>
      <tableStyleElement type="totalRow" dxfId="718"/>
      <tableStyleElement type="firstColumn" dxfId="717"/>
      <tableStyleElement type="lastColumn" dxfId="716"/>
      <tableStyleElement type="firstRowStripe" dxfId="715"/>
      <tableStyleElement type="firstColumnStripe" dxfId="7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946"/>
  <sheetViews>
    <sheetView zoomScale="80" zoomScaleNormal="80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4" bestFit="1" customWidth="1"/>
    <col min="3" max="3" width="17.7109375" style="47" customWidth="1"/>
    <col min="4" max="4" width="29.42578125" style="70" bestFit="1" customWidth="1"/>
    <col min="5" max="5" width="12.28515625" style="113" bestFit="1" customWidth="1"/>
    <col min="6" max="6" width="11.5703125" style="48" customWidth="1"/>
    <col min="7" max="7" width="64.140625" style="48" customWidth="1"/>
    <col min="8" max="11" width="7" style="48" customWidth="1"/>
    <col min="12" max="12" width="58.140625" style="48" customWidth="1"/>
    <col min="13" max="13" width="19.85546875" style="70" bestFit="1" customWidth="1"/>
    <col min="14" max="14" width="18" style="85" customWidth="1"/>
    <col min="15" max="15" width="42.42578125" style="85" customWidth="1"/>
    <col min="16" max="16" width="22.140625" style="74" customWidth="1"/>
    <col min="17" max="17" width="58.140625" style="66" bestFit="1" customWidth="1"/>
    <col min="18" max="16384" width="25.7109375" style="45"/>
  </cols>
  <sheetData>
    <row r="1" spans="1:17" ht="18" x14ac:dyDescent="0.25">
      <c r="A1" s="129" t="s">
        <v>2161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29"/>
      <c r="M1" s="129"/>
      <c r="N1" s="129"/>
      <c r="O1" s="129"/>
      <c r="P1" s="129"/>
      <c r="Q1" s="129"/>
    </row>
    <row r="2" spans="1:17" ht="18" x14ac:dyDescent="0.25">
      <c r="A2" s="127" t="s">
        <v>2158</v>
      </c>
      <c r="B2" s="127"/>
      <c r="C2" s="127"/>
      <c r="D2" s="127"/>
      <c r="E2" s="128"/>
      <c r="F2" s="128"/>
      <c r="G2" s="128"/>
      <c r="H2" s="128"/>
      <c r="I2" s="128"/>
      <c r="J2" s="128"/>
      <c r="K2" s="128"/>
      <c r="L2" s="127"/>
      <c r="M2" s="127"/>
      <c r="N2" s="127"/>
      <c r="O2" s="127"/>
      <c r="P2" s="127"/>
      <c r="Q2" s="127"/>
    </row>
    <row r="3" spans="1:17" ht="18.75" thickBot="1" x14ac:dyDescent="0.3">
      <c r="A3" s="131" t="s">
        <v>2567</v>
      </c>
      <c r="B3" s="131"/>
      <c r="C3" s="131"/>
      <c r="D3" s="131"/>
      <c r="E3" s="132"/>
      <c r="F3" s="132"/>
      <c r="G3" s="132"/>
      <c r="H3" s="132"/>
      <c r="I3" s="132"/>
      <c r="J3" s="132"/>
      <c r="K3" s="132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5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>
        <v>384</v>
      </c>
      <c r="Q4" s="76" t="s">
        <v>2457</v>
      </c>
    </row>
    <row r="5" spans="1:17" ht="18" x14ac:dyDescent="0.25">
      <c r="A5" s="118" t="str">
        <f>VLOOKUP(E5,'LISTADO ATM'!$A$2:$C$896,3,0)</f>
        <v>DISTRITO NACIONAL</v>
      </c>
      <c r="B5" s="109" t="s">
        <v>2527</v>
      </c>
      <c r="C5" s="101">
        <v>44232.576249999998</v>
      </c>
      <c r="D5" s="118" t="s">
        <v>2476</v>
      </c>
      <c r="E5" s="99">
        <v>85</v>
      </c>
      <c r="F5" s="84" t="str">
        <f>VLOOKUP(E5,VIP!$A$2:$O11516,2,0)</f>
        <v>DRBR085</v>
      </c>
      <c r="G5" s="98" t="str">
        <f>VLOOKUP(E5,'LISTADO ATM'!$A$2:$B$895,2,0)</f>
        <v xml:space="preserve">ATM Oficina San Isidro (Fuerza Aérea) </v>
      </c>
      <c r="H5" s="98" t="str">
        <f>VLOOKUP(E5,VIP!$A$2:$O16436,7,FALSE)</f>
        <v>Si</v>
      </c>
      <c r="I5" s="98" t="str">
        <f>VLOOKUP(E5,VIP!$A$2:$O8401,8,FALSE)</f>
        <v>Si</v>
      </c>
      <c r="J5" s="98" t="str">
        <f>VLOOKUP(E5,VIP!$A$2:$O8351,8,FALSE)</f>
        <v>Si</v>
      </c>
      <c r="K5" s="98" t="str">
        <f>VLOOKUP(E5,VIP!$A$2:$O11925,6,0)</f>
        <v>NO</v>
      </c>
      <c r="L5" s="104" t="s">
        <v>2498</v>
      </c>
      <c r="M5" s="123" t="s">
        <v>2577</v>
      </c>
      <c r="N5" s="102" t="s">
        <v>2480</v>
      </c>
      <c r="O5" s="118" t="s">
        <v>2481</v>
      </c>
      <c r="P5" s="123"/>
      <c r="Q5" s="122">
        <v>44233.465914351851</v>
      </c>
    </row>
    <row r="6" spans="1:17" ht="18" x14ac:dyDescent="0.25">
      <c r="A6" s="118" t="str">
        <f>VLOOKUP(E6,'LISTADO ATM'!$A$2:$C$896,3,0)</f>
        <v>NORTE</v>
      </c>
      <c r="B6" s="109" t="s">
        <v>2529</v>
      </c>
      <c r="C6" s="101">
        <v>44232.52851851852</v>
      </c>
      <c r="D6" s="118" t="s">
        <v>2190</v>
      </c>
      <c r="E6" s="99">
        <v>93</v>
      </c>
      <c r="F6" s="84" t="str">
        <f>VLOOKUP(E6,VIP!$A$2:$O11521,2,0)</f>
        <v>DRBR093</v>
      </c>
      <c r="G6" s="98" t="str">
        <f>VLOOKUP(E6,'LISTADO ATM'!$A$2:$B$895,2,0)</f>
        <v xml:space="preserve">ATM Oficina Cotuí </v>
      </c>
      <c r="H6" s="98" t="str">
        <f>VLOOKUP(E6,VIP!$A$2:$O16441,7,FALSE)</f>
        <v>Si</v>
      </c>
      <c r="I6" s="98" t="str">
        <f>VLOOKUP(E6,VIP!$A$2:$O8406,8,FALSE)</f>
        <v>Si</v>
      </c>
      <c r="J6" s="98" t="str">
        <f>VLOOKUP(E6,VIP!$A$2:$O8356,8,FALSE)</f>
        <v>Si</v>
      </c>
      <c r="K6" s="98" t="str">
        <f>VLOOKUP(E6,VIP!$A$2:$O11930,6,0)</f>
        <v>SI</v>
      </c>
      <c r="L6" s="104" t="s">
        <v>2463</v>
      </c>
      <c r="M6" s="103" t="s">
        <v>2472</v>
      </c>
      <c r="N6" s="102" t="s">
        <v>2480</v>
      </c>
      <c r="O6" s="118" t="s">
        <v>2534</v>
      </c>
      <c r="P6" s="123"/>
      <c r="Q6" s="103" t="s">
        <v>2463</v>
      </c>
    </row>
    <row r="7" spans="1:17" ht="18" x14ac:dyDescent="0.25">
      <c r="A7" s="118" t="str">
        <f>VLOOKUP(E7,'LISTADO ATM'!$A$2:$C$896,3,0)</f>
        <v>NORTE</v>
      </c>
      <c r="B7" s="109" t="s">
        <v>2573</v>
      </c>
      <c r="C7" s="101">
        <v>44233.317708333336</v>
      </c>
      <c r="D7" s="118" t="s">
        <v>2190</v>
      </c>
      <c r="E7" s="99">
        <v>97</v>
      </c>
      <c r="F7" s="84" t="str">
        <f>VLOOKUP(E7,VIP!$A$2:$O11538,2,0)</f>
        <v>DRBR097</v>
      </c>
      <c r="G7" s="98" t="str">
        <f>VLOOKUP(E7,'LISTADO ATM'!$A$2:$B$895,2,0)</f>
        <v xml:space="preserve">ATM Oficina Villa Riva </v>
      </c>
      <c r="H7" s="98" t="str">
        <f>VLOOKUP(E7,VIP!$A$2:$O16458,7,FALSE)</f>
        <v>Si</v>
      </c>
      <c r="I7" s="98" t="str">
        <f>VLOOKUP(E7,VIP!$A$2:$O8423,8,FALSE)</f>
        <v>Si</v>
      </c>
      <c r="J7" s="98" t="str">
        <f>VLOOKUP(E7,VIP!$A$2:$O8373,8,FALSE)</f>
        <v>Si</v>
      </c>
      <c r="K7" s="98" t="str">
        <f>VLOOKUP(E7,VIP!$A$2:$O11947,6,0)</f>
        <v>NO</v>
      </c>
      <c r="L7" s="104" t="s">
        <v>2254</v>
      </c>
      <c r="M7" s="103" t="s">
        <v>2472</v>
      </c>
      <c r="N7" s="102" t="s">
        <v>2480</v>
      </c>
      <c r="O7" s="118" t="s">
        <v>2488</v>
      </c>
      <c r="P7" s="123"/>
      <c r="Q7" s="103" t="s">
        <v>2254</v>
      </c>
    </row>
    <row r="8" spans="1:17" ht="18" x14ac:dyDescent="0.25">
      <c r="A8" s="118" t="str">
        <f>VLOOKUP(E8,'LISTADO ATM'!$A$2:$C$896,3,0)</f>
        <v>DISTRITO NACIONAL</v>
      </c>
      <c r="B8" s="109" t="s">
        <v>2512</v>
      </c>
      <c r="C8" s="101">
        <v>44231.795486111114</v>
      </c>
      <c r="D8" s="118" t="s">
        <v>2189</v>
      </c>
      <c r="E8" s="99">
        <v>113</v>
      </c>
      <c r="F8" s="84" t="str">
        <f>VLOOKUP(E8,VIP!$A$2:$O11518,2,0)</f>
        <v>DRBR113</v>
      </c>
      <c r="G8" s="98" t="str">
        <f>VLOOKUP(E8,'LISTADO ATM'!$A$2:$B$895,2,0)</f>
        <v xml:space="preserve">ATM Autoservicio Atalaya del Mar </v>
      </c>
      <c r="H8" s="98" t="str">
        <f>VLOOKUP(E8,VIP!$A$2:$O16438,7,FALSE)</f>
        <v>Si</v>
      </c>
      <c r="I8" s="98" t="str">
        <f>VLOOKUP(E8,VIP!$A$2:$O8403,8,FALSE)</f>
        <v>No</v>
      </c>
      <c r="J8" s="98" t="str">
        <f>VLOOKUP(E8,VIP!$A$2:$O8353,8,FALSE)</f>
        <v>No</v>
      </c>
      <c r="K8" s="98" t="str">
        <f>VLOOKUP(E8,VIP!$A$2:$O11927,6,0)</f>
        <v>NO</v>
      </c>
      <c r="L8" s="104" t="s">
        <v>2228</v>
      </c>
      <c r="M8" s="103" t="s">
        <v>2472</v>
      </c>
      <c r="N8" s="102" t="s">
        <v>2480</v>
      </c>
      <c r="O8" s="118" t="s">
        <v>2482</v>
      </c>
      <c r="P8" s="123"/>
      <c r="Q8" s="103" t="s">
        <v>2228</v>
      </c>
    </row>
    <row r="9" spans="1:17" ht="18" x14ac:dyDescent="0.25">
      <c r="A9" s="118" t="str">
        <f>VLOOKUP(E9,'LISTADO ATM'!$A$2:$C$896,3,0)</f>
        <v>DISTRITO NACIONAL</v>
      </c>
      <c r="B9" s="109" t="s">
        <v>2570</v>
      </c>
      <c r="C9" s="101">
        <v>44233.04755787037</v>
      </c>
      <c r="D9" s="118" t="s">
        <v>2189</v>
      </c>
      <c r="E9" s="99">
        <v>125</v>
      </c>
      <c r="F9" s="84" t="str">
        <f>VLOOKUP(E9,VIP!$A$2:$O11539,2,0)</f>
        <v>DRBR125</v>
      </c>
      <c r="G9" s="98" t="str">
        <f>VLOOKUP(E9,'LISTADO ATM'!$A$2:$B$895,2,0)</f>
        <v xml:space="preserve">ATM Dirección General de Aduanas II </v>
      </c>
      <c r="H9" s="98" t="str">
        <f>VLOOKUP(E9,VIP!$A$2:$O16459,7,FALSE)</f>
        <v>Si</v>
      </c>
      <c r="I9" s="98" t="str">
        <f>VLOOKUP(E9,VIP!$A$2:$O8424,8,FALSE)</f>
        <v>Si</v>
      </c>
      <c r="J9" s="98" t="str">
        <f>VLOOKUP(E9,VIP!$A$2:$O8374,8,FALSE)</f>
        <v>Si</v>
      </c>
      <c r="K9" s="98" t="str">
        <f>VLOOKUP(E9,VIP!$A$2:$O11948,6,0)</f>
        <v>NO</v>
      </c>
      <c r="L9" s="104" t="s">
        <v>2254</v>
      </c>
      <c r="M9" s="103" t="s">
        <v>2472</v>
      </c>
      <c r="N9" s="102" t="s">
        <v>2480</v>
      </c>
      <c r="O9" s="118" t="s">
        <v>2482</v>
      </c>
      <c r="P9" s="123"/>
      <c r="Q9" s="103" t="s">
        <v>2254</v>
      </c>
    </row>
    <row r="10" spans="1:17" ht="18" x14ac:dyDescent="0.25">
      <c r="A10" s="118" t="str">
        <f>VLOOKUP(E10,'LISTADO ATM'!$A$2:$C$896,3,0)</f>
        <v>NORTE</v>
      </c>
      <c r="B10" s="109" t="s">
        <v>2545</v>
      </c>
      <c r="C10" s="101">
        <v>44232.739016203705</v>
      </c>
      <c r="D10" s="118" t="s">
        <v>2190</v>
      </c>
      <c r="E10" s="99">
        <v>142</v>
      </c>
      <c r="F10" s="84" t="str">
        <f>VLOOKUP(E10,VIP!$A$2:$O11520,2,0)</f>
        <v>DRBR142</v>
      </c>
      <c r="G10" s="98" t="str">
        <f>VLOOKUP(E10,'LISTADO ATM'!$A$2:$B$895,2,0)</f>
        <v xml:space="preserve">ATM Centro de Caja Galerías Bonao </v>
      </c>
      <c r="H10" s="98" t="str">
        <f>VLOOKUP(E10,VIP!$A$2:$O16440,7,FALSE)</f>
        <v>Si</v>
      </c>
      <c r="I10" s="98" t="str">
        <f>VLOOKUP(E10,VIP!$A$2:$O8405,8,FALSE)</f>
        <v>Si</v>
      </c>
      <c r="J10" s="98" t="str">
        <f>VLOOKUP(E10,VIP!$A$2:$O8355,8,FALSE)</f>
        <v>Si</v>
      </c>
      <c r="K10" s="98" t="str">
        <f>VLOOKUP(E10,VIP!$A$2:$O11929,6,0)</f>
        <v>SI</v>
      </c>
      <c r="L10" s="104" t="s">
        <v>2550</v>
      </c>
      <c r="M10" s="103" t="s">
        <v>2472</v>
      </c>
      <c r="N10" s="102" t="s">
        <v>2480</v>
      </c>
      <c r="O10" s="118" t="s">
        <v>2497</v>
      </c>
      <c r="P10" s="123"/>
      <c r="Q10" s="103" t="s">
        <v>2550</v>
      </c>
    </row>
    <row r="11" spans="1:17" ht="18" x14ac:dyDescent="0.25">
      <c r="A11" s="118" t="str">
        <f>VLOOKUP(E11,'LISTADO ATM'!$A$2:$C$896,3,0)</f>
        <v>NORTE</v>
      </c>
      <c r="B11" s="109" t="s">
        <v>2568</v>
      </c>
      <c r="C11" s="101">
        <v>44233.229062500002</v>
      </c>
      <c r="D11" s="118" t="s">
        <v>2189</v>
      </c>
      <c r="E11" s="99">
        <v>144</v>
      </c>
      <c r="F11" s="84" t="str">
        <f>VLOOKUP(E11,VIP!$A$2:$O11537,2,0)</f>
        <v>DRBR144</v>
      </c>
      <c r="G11" s="98" t="str">
        <f>VLOOKUP(E11,'LISTADO ATM'!$A$2:$B$895,2,0)</f>
        <v xml:space="preserve">ATM Oficina Villa Altagracia </v>
      </c>
      <c r="H11" s="98" t="str">
        <f>VLOOKUP(E11,VIP!$A$2:$O16457,7,FALSE)</f>
        <v>Si</v>
      </c>
      <c r="I11" s="98" t="str">
        <f>VLOOKUP(E11,VIP!$A$2:$O8422,8,FALSE)</f>
        <v>Si</v>
      </c>
      <c r="J11" s="98" t="str">
        <f>VLOOKUP(E11,VIP!$A$2:$O8372,8,FALSE)</f>
        <v>Si</v>
      </c>
      <c r="K11" s="98" t="str">
        <f>VLOOKUP(E11,VIP!$A$2:$O11946,6,0)</f>
        <v>SI</v>
      </c>
      <c r="L11" s="104" t="s">
        <v>2254</v>
      </c>
      <c r="M11" s="103" t="s">
        <v>2472</v>
      </c>
      <c r="N11" s="102" t="s">
        <v>2480</v>
      </c>
      <c r="O11" s="118" t="s">
        <v>2482</v>
      </c>
      <c r="P11" s="123"/>
      <c r="Q11" s="103" t="s">
        <v>2254</v>
      </c>
    </row>
    <row r="12" spans="1:17" ht="18" x14ac:dyDescent="0.25">
      <c r="A12" s="118" t="str">
        <f>VLOOKUP(E12,'LISTADO ATM'!$A$2:$C$896,3,0)</f>
        <v>DISTRITO NACIONAL</v>
      </c>
      <c r="B12" s="109" t="s">
        <v>2502</v>
      </c>
      <c r="C12" s="101">
        <v>44230.512916666667</v>
      </c>
      <c r="D12" s="118" t="s">
        <v>2476</v>
      </c>
      <c r="E12" s="99">
        <v>149</v>
      </c>
      <c r="F12" s="84" t="str">
        <f>VLOOKUP(E12,VIP!$A$2:$O11653,2,0)</f>
        <v>DRBR149</v>
      </c>
      <c r="G12" s="98" t="str">
        <f>VLOOKUP(E12,'LISTADO ATM'!$A$2:$B$895,2,0)</f>
        <v>ATM Estación Metro Concepción</v>
      </c>
      <c r="H12" s="98" t="str">
        <f>VLOOKUP(E12,VIP!$A$2:$O16573,7,FALSE)</f>
        <v>N/A</v>
      </c>
      <c r="I12" s="98" t="str">
        <f>VLOOKUP(E12,VIP!$A$2:$O8538,8,FALSE)</f>
        <v>N/A</v>
      </c>
      <c r="J12" s="98" t="str">
        <f>VLOOKUP(E12,VIP!$A$2:$O8488,8,FALSE)</f>
        <v>N/A</v>
      </c>
      <c r="K12" s="98" t="str">
        <f>VLOOKUP(E12,VIP!$A$2:$O12062,6,0)</f>
        <v>N/A</v>
      </c>
      <c r="L12" s="104" t="s">
        <v>2465</v>
      </c>
      <c r="M12" s="103" t="s">
        <v>2472</v>
      </c>
      <c r="N12" s="102" t="s">
        <v>2480</v>
      </c>
      <c r="O12" s="118" t="s">
        <v>2481</v>
      </c>
      <c r="P12" s="123"/>
      <c r="Q12" s="103" t="s">
        <v>2465</v>
      </c>
    </row>
    <row r="13" spans="1:17" ht="18" x14ac:dyDescent="0.25">
      <c r="A13" s="118" t="str">
        <f>VLOOKUP(E13,'LISTADO ATM'!$A$2:$C$896,3,0)</f>
        <v>DISTRITO NACIONAL</v>
      </c>
      <c r="B13" s="109" t="s">
        <v>2554</v>
      </c>
      <c r="C13" s="101">
        <v>44232.916805555556</v>
      </c>
      <c r="D13" s="118" t="s">
        <v>2189</v>
      </c>
      <c r="E13" s="99">
        <v>160</v>
      </c>
      <c r="F13" s="84" t="str">
        <f>VLOOKUP(E13,VIP!$A$2:$O11537,2,0)</f>
        <v>DRBR160</v>
      </c>
      <c r="G13" s="98" t="str">
        <f>VLOOKUP(E13,'LISTADO ATM'!$A$2:$B$895,2,0)</f>
        <v xml:space="preserve">ATM Oficina Herrera </v>
      </c>
      <c r="H13" s="98" t="str">
        <f>VLOOKUP(E13,VIP!$A$2:$O16457,7,FALSE)</f>
        <v>Si</v>
      </c>
      <c r="I13" s="98" t="str">
        <f>VLOOKUP(E13,VIP!$A$2:$O8422,8,FALSE)</f>
        <v>Si</v>
      </c>
      <c r="J13" s="98" t="str">
        <f>VLOOKUP(E13,VIP!$A$2:$O8372,8,FALSE)</f>
        <v>Si</v>
      </c>
      <c r="K13" s="98" t="str">
        <f>VLOOKUP(E13,VIP!$A$2:$O11946,6,0)</f>
        <v>NO</v>
      </c>
      <c r="L13" s="104" t="s">
        <v>2228</v>
      </c>
      <c r="M13" s="103" t="s">
        <v>2472</v>
      </c>
      <c r="N13" s="102" t="s">
        <v>2480</v>
      </c>
      <c r="O13" s="118" t="s">
        <v>2482</v>
      </c>
      <c r="P13" s="123"/>
      <c r="Q13" s="103" t="s">
        <v>2228</v>
      </c>
    </row>
    <row r="14" spans="1:17" ht="18" x14ac:dyDescent="0.25">
      <c r="A14" s="118" t="str">
        <f>VLOOKUP(E14,'LISTADO ATM'!$A$2:$C$896,3,0)</f>
        <v>DISTRITO NACIONAL</v>
      </c>
      <c r="B14" s="109" t="s">
        <v>2516</v>
      </c>
      <c r="C14" s="101">
        <v>44231.684166666666</v>
      </c>
      <c r="D14" s="118" t="s">
        <v>2189</v>
      </c>
      <c r="E14" s="99">
        <v>169</v>
      </c>
      <c r="F14" s="84" t="str">
        <f>VLOOKUP(E14,VIP!$A$2:$O11536,2,0)</f>
        <v>DRBR169</v>
      </c>
      <c r="G14" s="98" t="str">
        <f>VLOOKUP(E14,'LISTADO ATM'!$A$2:$B$895,2,0)</f>
        <v xml:space="preserve">ATM Oficina Caonabo </v>
      </c>
      <c r="H14" s="98" t="str">
        <f>VLOOKUP(E14,VIP!$A$2:$O16456,7,FALSE)</f>
        <v>Si</v>
      </c>
      <c r="I14" s="98" t="str">
        <f>VLOOKUP(E14,VIP!$A$2:$O8421,8,FALSE)</f>
        <v>Si</v>
      </c>
      <c r="J14" s="98" t="str">
        <f>VLOOKUP(E14,VIP!$A$2:$O8371,8,FALSE)</f>
        <v>Si</v>
      </c>
      <c r="K14" s="98" t="str">
        <f>VLOOKUP(E14,VIP!$A$2:$O11945,6,0)</f>
        <v>NO</v>
      </c>
      <c r="L14" s="104" t="s">
        <v>2228</v>
      </c>
      <c r="M14" s="103" t="s">
        <v>2472</v>
      </c>
      <c r="N14" s="122" t="s">
        <v>2523</v>
      </c>
      <c r="O14" s="118" t="s">
        <v>2482</v>
      </c>
      <c r="P14" s="123"/>
      <c r="Q14" s="103" t="s">
        <v>2228</v>
      </c>
    </row>
    <row r="15" spans="1:17" ht="18" x14ac:dyDescent="0.25">
      <c r="A15" s="118" t="str">
        <f>VLOOKUP(E15,'LISTADO ATM'!$A$2:$C$896,3,0)</f>
        <v>DISTRITO NACIONAL</v>
      </c>
      <c r="B15" s="109" t="s">
        <v>2580</v>
      </c>
      <c r="C15" s="101">
        <v>44233.427164351851</v>
      </c>
      <c r="D15" s="118" t="s">
        <v>2189</v>
      </c>
      <c r="E15" s="99">
        <v>169</v>
      </c>
      <c r="F15" s="84" t="str">
        <f>VLOOKUP(E15,VIP!$A$2:$O11360,2,0)</f>
        <v>DRBR169</v>
      </c>
      <c r="G15" s="98" t="str">
        <f>VLOOKUP(E15,'LISTADO ATM'!$A$2:$B$895,2,0)</f>
        <v xml:space="preserve">ATM Oficina Caonabo </v>
      </c>
      <c r="H15" s="98" t="str">
        <f>VLOOKUP(E15,VIP!$A$2:$O16281,7,FALSE)</f>
        <v>Si</v>
      </c>
      <c r="I15" s="98" t="str">
        <f>VLOOKUP(E15,VIP!$A$2:$O8246,8,FALSE)</f>
        <v>Si</v>
      </c>
      <c r="J15" s="98" t="str">
        <f>VLOOKUP(E15,VIP!$A$2:$O8196,8,FALSE)</f>
        <v>Si</v>
      </c>
      <c r="K15" s="98" t="str">
        <f>VLOOKUP(E15,VIP!$A$2:$O11770,6,0)</f>
        <v>NO</v>
      </c>
      <c r="L15" s="104" t="s">
        <v>2228</v>
      </c>
      <c r="M15" s="103" t="s">
        <v>2472</v>
      </c>
      <c r="N15" s="102" t="s">
        <v>2480</v>
      </c>
      <c r="O15" s="118" t="s">
        <v>2482</v>
      </c>
      <c r="P15" s="123"/>
      <c r="Q15" s="103" t="s">
        <v>2228</v>
      </c>
    </row>
    <row r="16" spans="1:17" ht="18" x14ac:dyDescent="0.25">
      <c r="A16" s="118" t="str">
        <f>VLOOKUP(E16,'LISTADO ATM'!$A$2:$C$896,3,0)</f>
        <v>NORTE</v>
      </c>
      <c r="B16" s="109" t="s">
        <v>2582</v>
      </c>
      <c r="C16" s="101">
        <v>44233.407384259262</v>
      </c>
      <c r="D16" s="118" t="s">
        <v>2190</v>
      </c>
      <c r="E16" s="99">
        <v>181</v>
      </c>
      <c r="F16" s="84" t="str">
        <f>VLOOKUP(E16,VIP!$A$2:$O11362,2,0)</f>
        <v>DRBR181</v>
      </c>
      <c r="G16" s="98" t="str">
        <f>VLOOKUP(E16,'LISTADO ATM'!$A$2:$B$895,2,0)</f>
        <v xml:space="preserve">ATM Oficina Sabaneta </v>
      </c>
      <c r="H16" s="98" t="str">
        <f>VLOOKUP(E16,VIP!$A$2:$O16283,7,FALSE)</f>
        <v>Si</v>
      </c>
      <c r="I16" s="98" t="str">
        <f>VLOOKUP(E16,VIP!$A$2:$O8248,8,FALSE)</f>
        <v>Si</v>
      </c>
      <c r="J16" s="98" t="str">
        <f>VLOOKUP(E16,VIP!$A$2:$O8198,8,FALSE)</f>
        <v>Si</v>
      </c>
      <c r="K16" s="98" t="str">
        <f>VLOOKUP(E16,VIP!$A$2:$O11772,6,0)</f>
        <v>SI</v>
      </c>
      <c r="L16" s="104" t="s">
        <v>2228</v>
      </c>
      <c r="M16" s="103" t="s">
        <v>2472</v>
      </c>
      <c r="N16" s="102" t="s">
        <v>2480</v>
      </c>
      <c r="O16" s="118" t="s">
        <v>2588</v>
      </c>
      <c r="P16" s="123"/>
      <c r="Q16" s="103" t="s">
        <v>2228</v>
      </c>
    </row>
    <row r="17" spans="1:17" ht="18" x14ac:dyDescent="0.25">
      <c r="A17" s="118" t="str">
        <f>VLOOKUP(E17,'LISTADO ATM'!$A$2:$C$896,3,0)</f>
        <v>SUR</v>
      </c>
      <c r="B17" s="109" t="s">
        <v>2533</v>
      </c>
      <c r="C17" s="101">
        <v>44232.614189814813</v>
      </c>
      <c r="D17" s="118" t="s">
        <v>2476</v>
      </c>
      <c r="E17" s="99">
        <v>182</v>
      </c>
      <c r="F17" s="84" t="str">
        <f>VLOOKUP(E17,VIP!$A$2:$O11509,2,0)</f>
        <v>DRBR182</v>
      </c>
      <c r="G17" s="98" t="str">
        <f>VLOOKUP(E17,'LISTADO ATM'!$A$2:$B$895,2,0)</f>
        <v xml:space="preserve">ATM Barahona Comb </v>
      </c>
      <c r="H17" s="98" t="str">
        <f>VLOOKUP(E17,VIP!$A$2:$O16429,7,FALSE)</f>
        <v>Si</v>
      </c>
      <c r="I17" s="98" t="str">
        <f>VLOOKUP(E17,VIP!$A$2:$O8394,8,FALSE)</f>
        <v>Si</v>
      </c>
      <c r="J17" s="98" t="str">
        <f>VLOOKUP(E17,VIP!$A$2:$O8344,8,FALSE)</f>
        <v>Si</v>
      </c>
      <c r="K17" s="98" t="str">
        <f>VLOOKUP(E17,VIP!$A$2:$O11918,6,0)</f>
        <v>NO</v>
      </c>
      <c r="L17" s="104" t="s">
        <v>2465</v>
      </c>
      <c r="M17" s="123" t="s">
        <v>2577</v>
      </c>
      <c r="N17" s="102" t="s">
        <v>2480</v>
      </c>
      <c r="O17" s="118" t="s">
        <v>2481</v>
      </c>
      <c r="P17" s="123"/>
      <c r="Q17" s="122">
        <v>44233.465277777781</v>
      </c>
    </row>
    <row r="18" spans="1:17" ht="18" x14ac:dyDescent="0.25">
      <c r="A18" s="118" t="str">
        <f>VLOOKUP(E18,'LISTADO ATM'!$A$2:$C$896,3,0)</f>
        <v>ESTE</v>
      </c>
      <c r="B18" s="109" t="s">
        <v>2511</v>
      </c>
      <c r="C18" s="101">
        <v>44231.84584490741</v>
      </c>
      <c r="D18" s="118" t="s">
        <v>2189</v>
      </c>
      <c r="E18" s="99">
        <v>213</v>
      </c>
      <c r="F18" s="84" t="str">
        <f>VLOOKUP(E18,VIP!$A$2:$O11505,2,0)</f>
        <v>DRBR213</v>
      </c>
      <c r="G18" s="98" t="str">
        <f>VLOOKUP(E18,'LISTADO ATM'!$A$2:$B$895,2,0)</f>
        <v xml:space="preserve">ATM Almacenes Iberia (La Romana) </v>
      </c>
      <c r="H18" s="98" t="str">
        <f>VLOOKUP(E18,VIP!$A$2:$O16425,7,FALSE)</f>
        <v>Si</v>
      </c>
      <c r="I18" s="98" t="str">
        <f>VLOOKUP(E18,VIP!$A$2:$O8390,8,FALSE)</f>
        <v>Si</v>
      </c>
      <c r="J18" s="98" t="str">
        <f>VLOOKUP(E18,VIP!$A$2:$O8340,8,FALSE)</f>
        <v>Si</v>
      </c>
      <c r="K18" s="98" t="str">
        <f>VLOOKUP(E18,VIP!$A$2:$O11914,6,0)</f>
        <v>NO</v>
      </c>
      <c r="L18" s="104" t="s">
        <v>2228</v>
      </c>
      <c r="M18" s="103" t="s">
        <v>2472</v>
      </c>
      <c r="N18" s="102" t="s">
        <v>2480</v>
      </c>
      <c r="O18" s="118" t="s">
        <v>2482</v>
      </c>
      <c r="P18" s="123"/>
      <c r="Q18" s="103" t="s">
        <v>2228</v>
      </c>
    </row>
    <row r="19" spans="1:17" ht="18" x14ac:dyDescent="0.25">
      <c r="A19" s="118" t="str">
        <f>VLOOKUP(E19,'LISTADO ATM'!$A$2:$C$896,3,0)</f>
        <v>ESTE</v>
      </c>
      <c r="B19" s="109" t="s">
        <v>2586</v>
      </c>
      <c r="C19" s="101">
        <v>44233.375937500001</v>
      </c>
      <c r="D19" s="118" t="s">
        <v>2476</v>
      </c>
      <c r="E19" s="99">
        <v>219</v>
      </c>
      <c r="F19" s="84" t="str">
        <f>VLOOKUP(E19,VIP!$A$2:$O11366,2,0)</f>
        <v>DRBR219</v>
      </c>
      <c r="G19" s="98" t="str">
        <f>VLOOKUP(E19,'LISTADO ATM'!$A$2:$B$895,2,0)</f>
        <v xml:space="preserve">ATM Oficina La Altagracia (Higuey) </v>
      </c>
      <c r="H19" s="98" t="str">
        <f>VLOOKUP(E19,VIP!$A$2:$O16287,7,FALSE)</f>
        <v>Si</v>
      </c>
      <c r="I19" s="98" t="str">
        <f>VLOOKUP(E19,VIP!$A$2:$O8252,8,FALSE)</f>
        <v>Si</v>
      </c>
      <c r="J19" s="98" t="str">
        <f>VLOOKUP(E19,VIP!$A$2:$O8202,8,FALSE)</f>
        <v>Si</v>
      </c>
      <c r="K19" s="98" t="str">
        <f>VLOOKUP(E19,VIP!$A$2:$O11776,6,0)</f>
        <v>NO</v>
      </c>
      <c r="L19" s="104" t="s">
        <v>2430</v>
      </c>
      <c r="M19" s="103" t="s">
        <v>2472</v>
      </c>
      <c r="N19" s="102" t="s">
        <v>2480</v>
      </c>
      <c r="O19" s="118" t="s">
        <v>2481</v>
      </c>
      <c r="P19" s="123"/>
      <c r="Q19" s="103" t="s">
        <v>2430</v>
      </c>
    </row>
    <row r="20" spans="1:17" ht="18" x14ac:dyDescent="0.25">
      <c r="A20" s="118" t="str">
        <f>VLOOKUP(E20,'LISTADO ATM'!$A$2:$C$896,3,0)</f>
        <v>DISTRITO NACIONAL</v>
      </c>
      <c r="B20" s="109" t="s">
        <v>2564</v>
      </c>
      <c r="C20" s="101">
        <v>44232.825277777774</v>
      </c>
      <c r="D20" s="118" t="s">
        <v>2189</v>
      </c>
      <c r="E20" s="99">
        <v>234</v>
      </c>
      <c r="F20" s="84" t="str">
        <f>VLOOKUP(E20,VIP!$A$2:$O11547,2,0)</f>
        <v>DRBR234</v>
      </c>
      <c r="G20" s="98" t="str">
        <f>VLOOKUP(E20,'LISTADO ATM'!$A$2:$B$895,2,0)</f>
        <v xml:space="preserve">ATM Oficina Boca Chica I </v>
      </c>
      <c r="H20" s="98" t="str">
        <f>VLOOKUP(E20,VIP!$A$2:$O16467,7,FALSE)</f>
        <v>Si</v>
      </c>
      <c r="I20" s="98" t="str">
        <f>VLOOKUP(E20,VIP!$A$2:$O8432,8,FALSE)</f>
        <v>Si</v>
      </c>
      <c r="J20" s="98" t="str">
        <f>VLOOKUP(E20,VIP!$A$2:$O8382,8,FALSE)</f>
        <v>Si</v>
      </c>
      <c r="K20" s="98" t="str">
        <f>VLOOKUP(E20,VIP!$A$2:$O11956,6,0)</f>
        <v>NO</v>
      </c>
      <c r="L20" s="104" t="s">
        <v>2566</v>
      </c>
      <c r="M20" s="103" t="s">
        <v>2472</v>
      </c>
      <c r="N20" s="102" t="s">
        <v>2480</v>
      </c>
      <c r="O20" s="118" t="s">
        <v>2482</v>
      </c>
      <c r="P20" s="123"/>
      <c r="Q20" s="103" t="s">
        <v>2566</v>
      </c>
    </row>
    <row r="21" spans="1:17" ht="18" x14ac:dyDescent="0.25">
      <c r="A21" s="118" t="str">
        <f>VLOOKUP(E21,'LISTADO ATM'!$A$2:$C$896,3,0)</f>
        <v>DISTRITO NACIONAL</v>
      </c>
      <c r="B21" s="109" t="s">
        <v>2510</v>
      </c>
      <c r="C21" s="101">
        <v>44231.846493055556</v>
      </c>
      <c r="D21" s="118" t="s">
        <v>2189</v>
      </c>
      <c r="E21" s="99">
        <v>244</v>
      </c>
      <c r="F21" s="84" t="str">
        <f>VLOOKUP(E21,VIP!$A$2:$O11504,2,0)</f>
        <v>DRBR244</v>
      </c>
      <c r="G21" s="98" t="str">
        <f>VLOOKUP(E21,'LISTADO ATM'!$A$2:$B$895,2,0)</f>
        <v xml:space="preserve">ATM Ministerio de Hacienda (antiguo Finanzas) </v>
      </c>
      <c r="H21" s="98" t="str">
        <f>VLOOKUP(E21,VIP!$A$2:$O16424,7,FALSE)</f>
        <v>Si</v>
      </c>
      <c r="I21" s="98" t="str">
        <f>VLOOKUP(E21,VIP!$A$2:$O8389,8,FALSE)</f>
        <v>Si</v>
      </c>
      <c r="J21" s="98" t="str">
        <f>VLOOKUP(E21,VIP!$A$2:$O8339,8,FALSE)</f>
        <v>Si</v>
      </c>
      <c r="K21" s="98" t="str">
        <f>VLOOKUP(E21,VIP!$A$2:$O11913,6,0)</f>
        <v>NO</v>
      </c>
      <c r="L21" s="104" t="s">
        <v>2228</v>
      </c>
      <c r="M21" s="103" t="s">
        <v>2472</v>
      </c>
      <c r="N21" s="122" t="s">
        <v>2523</v>
      </c>
      <c r="O21" s="118" t="s">
        <v>2482</v>
      </c>
      <c r="P21" s="123"/>
      <c r="Q21" s="103" t="s">
        <v>2228</v>
      </c>
    </row>
    <row r="22" spans="1:17" ht="18" x14ac:dyDescent="0.25">
      <c r="A22" s="118" t="str">
        <f>VLOOKUP(E22,'LISTADO ATM'!$A$2:$C$896,3,0)</f>
        <v>DISTRITO NACIONAL</v>
      </c>
      <c r="B22" s="109" t="s">
        <v>2501</v>
      </c>
      <c r="C22" s="101">
        <v>44230.395972222221</v>
      </c>
      <c r="D22" s="118" t="s">
        <v>2189</v>
      </c>
      <c r="E22" s="99">
        <v>248</v>
      </c>
      <c r="F22" s="84" t="str">
        <f>VLOOKUP(E22,VIP!$A$2:$O11655,2,0)</f>
        <v>DRBR248</v>
      </c>
      <c r="G22" s="98" t="str">
        <f>VLOOKUP(E22,'LISTADO ATM'!$A$2:$B$895,2,0)</f>
        <v xml:space="preserve">ATM Shell Paraiso </v>
      </c>
      <c r="H22" s="98" t="str">
        <f>VLOOKUP(E22,VIP!$A$2:$O16575,7,FALSE)</f>
        <v>Si</v>
      </c>
      <c r="I22" s="98" t="str">
        <f>VLOOKUP(E22,VIP!$A$2:$O8540,8,FALSE)</f>
        <v>Si</v>
      </c>
      <c r="J22" s="98" t="str">
        <f>VLOOKUP(E22,VIP!$A$2:$O8490,8,FALSE)</f>
        <v>Si</v>
      </c>
      <c r="K22" s="98" t="str">
        <f>VLOOKUP(E22,VIP!$A$2:$O12064,6,0)</f>
        <v>NO</v>
      </c>
      <c r="L22" s="104" t="s">
        <v>2500</v>
      </c>
      <c r="M22" s="123" t="s">
        <v>2577</v>
      </c>
      <c r="N22" s="102" t="s">
        <v>2480</v>
      </c>
      <c r="O22" s="118" t="s">
        <v>2482</v>
      </c>
      <c r="P22" s="123"/>
      <c r="Q22" s="122">
        <v>44233.444386574076</v>
      </c>
    </row>
    <row r="23" spans="1:17" ht="18" x14ac:dyDescent="0.25">
      <c r="A23" s="118" t="str">
        <f>VLOOKUP(E23,'LISTADO ATM'!$A$2:$C$896,3,0)</f>
        <v>SUR</v>
      </c>
      <c r="B23" s="109" t="s">
        <v>2537</v>
      </c>
      <c r="C23" s="101">
        <v>44232.788101851853</v>
      </c>
      <c r="D23" s="118" t="s">
        <v>2189</v>
      </c>
      <c r="E23" s="99">
        <v>252</v>
      </c>
      <c r="F23" s="84" t="str">
        <f>VLOOKUP(E23,VIP!$A$2:$O11512,2,0)</f>
        <v>DRBR252</v>
      </c>
      <c r="G23" s="98" t="str">
        <f>VLOOKUP(E23,'LISTADO ATM'!$A$2:$B$895,2,0)</f>
        <v xml:space="preserve">ATM Banco Agrícola (Barahona) </v>
      </c>
      <c r="H23" s="98" t="str">
        <f>VLOOKUP(E23,VIP!$A$2:$O16432,7,FALSE)</f>
        <v>Si</v>
      </c>
      <c r="I23" s="98" t="str">
        <f>VLOOKUP(E23,VIP!$A$2:$O8397,8,FALSE)</f>
        <v>Si</v>
      </c>
      <c r="J23" s="98" t="str">
        <f>VLOOKUP(E23,VIP!$A$2:$O8347,8,FALSE)</f>
        <v>Si</v>
      </c>
      <c r="K23" s="98" t="str">
        <f>VLOOKUP(E23,VIP!$A$2:$O11921,6,0)</f>
        <v>NO</v>
      </c>
      <c r="L23" s="104" t="s">
        <v>2463</v>
      </c>
      <c r="M23" s="103" t="s">
        <v>2472</v>
      </c>
      <c r="N23" s="102" t="s">
        <v>2480</v>
      </c>
      <c r="O23" s="118" t="s">
        <v>2482</v>
      </c>
      <c r="P23" s="123"/>
      <c r="Q23" s="103" t="s">
        <v>2463</v>
      </c>
    </row>
    <row r="24" spans="1:17" ht="18" x14ac:dyDescent="0.25">
      <c r="A24" s="118" t="str">
        <f>VLOOKUP(E24,'LISTADO ATM'!$A$2:$C$896,3,0)</f>
        <v>NORTE</v>
      </c>
      <c r="B24" s="109" t="s">
        <v>2560</v>
      </c>
      <c r="C24" s="101">
        <v>44232.863877314812</v>
      </c>
      <c r="D24" s="118" t="s">
        <v>2190</v>
      </c>
      <c r="E24" s="99">
        <v>261</v>
      </c>
      <c r="F24" s="84" t="str">
        <f>VLOOKUP(E24,VIP!$A$2:$O11543,2,0)</f>
        <v>DRBR261</v>
      </c>
      <c r="G24" s="98" t="str">
        <f>VLOOKUP(E24,'LISTADO ATM'!$A$2:$B$895,2,0)</f>
        <v xml:space="preserve">ATM UNP Aeropuerto Cibao (Santiago) </v>
      </c>
      <c r="H24" s="98" t="str">
        <f>VLOOKUP(E24,VIP!$A$2:$O16463,7,FALSE)</f>
        <v>Si</v>
      </c>
      <c r="I24" s="98" t="str">
        <f>VLOOKUP(E24,VIP!$A$2:$O8428,8,FALSE)</f>
        <v>Si</v>
      </c>
      <c r="J24" s="98" t="str">
        <f>VLOOKUP(E24,VIP!$A$2:$O8378,8,FALSE)</f>
        <v>Si</v>
      </c>
      <c r="K24" s="98" t="str">
        <f>VLOOKUP(E24,VIP!$A$2:$O11952,6,0)</f>
        <v>NO</v>
      </c>
      <c r="L24" s="104" t="s">
        <v>2463</v>
      </c>
      <c r="M24" s="103" t="s">
        <v>2472</v>
      </c>
      <c r="N24" s="102" t="s">
        <v>2480</v>
      </c>
      <c r="O24" s="118" t="s">
        <v>2497</v>
      </c>
      <c r="P24" s="123"/>
      <c r="Q24" s="103" t="s">
        <v>2463</v>
      </c>
    </row>
    <row r="25" spans="1:17" ht="18" x14ac:dyDescent="0.25">
      <c r="A25" s="118" t="str">
        <f>VLOOKUP(E25,'LISTADO ATM'!$A$2:$C$896,3,0)</f>
        <v>DISTRITO NACIONAL</v>
      </c>
      <c r="B25" s="109" t="s">
        <v>2561</v>
      </c>
      <c r="C25" s="101">
        <v>44232.861793981479</v>
      </c>
      <c r="D25" s="118" t="s">
        <v>2189</v>
      </c>
      <c r="E25" s="99">
        <v>264</v>
      </c>
      <c r="F25" s="84" t="str">
        <f>VLOOKUP(E25,VIP!$A$2:$O11544,2,0)</f>
        <v>DRBR264</v>
      </c>
      <c r="G25" s="98" t="str">
        <f>VLOOKUP(E25,'LISTADO ATM'!$A$2:$B$895,2,0)</f>
        <v xml:space="preserve">ATM S/M Nacional Independencia </v>
      </c>
      <c r="H25" s="98" t="str">
        <f>VLOOKUP(E25,VIP!$A$2:$O16464,7,FALSE)</f>
        <v>Si</v>
      </c>
      <c r="I25" s="98" t="str">
        <f>VLOOKUP(E25,VIP!$A$2:$O8429,8,FALSE)</f>
        <v>Si</v>
      </c>
      <c r="J25" s="98" t="str">
        <f>VLOOKUP(E25,VIP!$A$2:$O8379,8,FALSE)</f>
        <v>Si</v>
      </c>
      <c r="K25" s="98" t="str">
        <f>VLOOKUP(E25,VIP!$A$2:$O11953,6,0)</f>
        <v>SI</v>
      </c>
      <c r="L25" s="104" t="s">
        <v>2463</v>
      </c>
      <c r="M25" s="123" t="s">
        <v>2577</v>
      </c>
      <c r="N25" s="102" t="s">
        <v>2480</v>
      </c>
      <c r="O25" s="118" t="s">
        <v>2482</v>
      </c>
      <c r="P25" s="123"/>
      <c r="Q25" s="122">
        <v>44233.449444444443</v>
      </c>
    </row>
    <row r="26" spans="1:17" ht="18" x14ac:dyDescent="0.25">
      <c r="A26" s="118" t="str">
        <f>VLOOKUP(E26,'LISTADO ATM'!$A$2:$C$896,3,0)</f>
        <v>NORTE</v>
      </c>
      <c r="B26" s="109" t="s">
        <v>2522</v>
      </c>
      <c r="C26" s="101">
        <v>44232.369560185187</v>
      </c>
      <c r="D26" s="118" t="s">
        <v>2495</v>
      </c>
      <c r="E26" s="99">
        <v>288</v>
      </c>
      <c r="F26" s="84" t="str">
        <f>VLOOKUP(E26,VIP!$A$2:$O11519,2,0)</f>
        <v>DRBR288</v>
      </c>
      <c r="G26" s="98" t="str">
        <f>VLOOKUP(E26,'LISTADO ATM'!$A$2:$B$895,2,0)</f>
        <v xml:space="preserve">ATM Oficina Camino Real II (Puerto Plata) </v>
      </c>
      <c r="H26" s="98" t="str">
        <f>VLOOKUP(E26,VIP!$A$2:$O16439,7,FALSE)</f>
        <v>N/A</v>
      </c>
      <c r="I26" s="98" t="str">
        <f>VLOOKUP(E26,VIP!$A$2:$O8404,8,FALSE)</f>
        <v>N/A</v>
      </c>
      <c r="J26" s="98" t="str">
        <f>VLOOKUP(E26,VIP!$A$2:$O8354,8,FALSE)</f>
        <v>N/A</v>
      </c>
      <c r="K26" s="98" t="str">
        <f>VLOOKUP(E26,VIP!$A$2:$O11928,6,0)</f>
        <v>N/A</v>
      </c>
      <c r="L26" s="104" t="s">
        <v>2430</v>
      </c>
      <c r="M26" s="103" t="s">
        <v>2472</v>
      </c>
      <c r="N26" s="102" t="s">
        <v>2480</v>
      </c>
      <c r="O26" s="118" t="s">
        <v>2496</v>
      </c>
      <c r="P26" s="123"/>
      <c r="Q26" s="103" t="s">
        <v>2430</v>
      </c>
    </row>
    <row r="27" spans="1:17" ht="18" x14ac:dyDescent="0.25">
      <c r="A27" s="118" t="str">
        <f>VLOOKUP(E27,'LISTADO ATM'!$A$2:$C$896,3,0)</f>
        <v>NORTE</v>
      </c>
      <c r="B27" s="109" t="s">
        <v>2546</v>
      </c>
      <c r="C27" s="101">
        <v>44232.711504629631</v>
      </c>
      <c r="D27" s="118" t="s">
        <v>2190</v>
      </c>
      <c r="E27" s="99">
        <v>288</v>
      </c>
      <c r="F27" s="84" t="str">
        <f>VLOOKUP(E27,VIP!$A$2:$O11521,2,0)</f>
        <v>DRBR288</v>
      </c>
      <c r="G27" s="98" t="str">
        <f>VLOOKUP(E27,'LISTADO ATM'!$A$2:$B$895,2,0)</f>
        <v xml:space="preserve">ATM Oficina Camino Real II (Puerto Plata) </v>
      </c>
      <c r="H27" s="98" t="str">
        <f>VLOOKUP(E27,VIP!$A$2:$O16441,7,FALSE)</f>
        <v>N/A</v>
      </c>
      <c r="I27" s="98" t="str">
        <f>VLOOKUP(E27,VIP!$A$2:$O8406,8,FALSE)</f>
        <v>N/A</v>
      </c>
      <c r="J27" s="98" t="str">
        <f>VLOOKUP(E27,VIP!$A$2:$O8356,8,FALSE)</f>
        <v>N/A</v>
      </c>
      <c r="K27" s="98" t="str">
        <f>VLOOKUP(E27,VIP!$A$2:$O11930,6,0)</f>
        <v>N/A</v>
      </c>
      <c r="L27" s="104" t="s">
        <v>2254</v>
      </c>
      <c r="M27" s="103" t="s">
        <v>2472</v>
      </c>
      <c r="N27" s="102" t="s">
        <v>2480</v>
      </c>
      <c r="O27" s="118" t="s">
        <v>2497</v>
      </c>
      <c r="P27" s="123"/>
      <c r="Q27" s="103" t="s">
        <v>2254</v>
      </c>
    </row>
    <row r="28" spans="1:17" ht="18" x14ac:dyDescent="0.25">
      <c r="A28" s="118" t="str">
        <f>VLOOKUP(E28,'LISTADO ATM'!$A$2:$C$896,3,0)</f>
        <v>NORTE</v>
      </c>
      <c r="B28" s="109" t="s">
        <v>2513</v>
      </c>
      <c r="C28" s="101">
        <v>44231.782569444447</v>
      </c>
      <c r="D28" s="118" t="s">
        <v>2495</v>
      </c>
      <c r="E28" s="99">
        <v>291</v>
      </c>
      <c r="F28" s="84" t="str">
        <f>VLOOKUP(E28,VIP!$A$2:$O11520,2,0)</f>
        <v>DRBR291</v>
      </c>
      <c r="G28" s="98" t="str">
        <f>VLOOKUP(E28,'LISTADO ATM'!$A$2:$B$895,2,0)</f>
        <v xml:space="preserve">ATM S/M Jumbo Las Colinas </v>
      </c>
      <c r="H28" s="98" t="str">
        <f>VLOOKUP(E28,VIP!$A$2:$O16440,7,FALSE)</f>
        <v>Si</v>
      </c>
      <c r="I28" s="98" t="str">
        <f>VLOOKUP(E28,VIP!$A$2:$O8405,8,FALSE)</f>
        <v>Si</v>
      </c>
      <c r="J28" s="98" t="str">
        <f>VLOOKUP(E28,VIP!$A$2:$O8355,8,FALSE)</f>
        <v>Si</v>
      </c>
      <c r="K28" s="98" t="str">
        <f>VLOOKUP(E28,VIP!$A$2:$O11929,6,0)</f>
        <v>NO</v>
      </c>
      <c r="L28" s="104" t="s">
        <v>2503</v>
      </c>
      <c r="M28" s="103" t="s">
        <v>2472</v>
      </c>
      <c r="N28" s="102" t="s">
        <v>2480</v>
      </c>
      <c r="O28" s="118" t="s">
        <v>2496</v>
      </c>
      <c r="P28" s="123"/>
      <c r="Q28" s="103" t="s">
        <v>2503</v>
      </c>
    </row>
    <row r="29" spans="1:17" ht="18" x14ac:dyDescent="0.25">
      <c r="A29" s="118" t="str">
        <f>VLOOKUP(E29,'LISTADO ATM'!$A$2:$C$896,3,0)</f>
        <v>SUR</v>
      </c>
      <c r="B29" s="109" t="s">
        <v>2506</v>
      </c>
      <c r="C29" s="101">
        <v>44231.391226851854</v>
      </c>
      <c r="D29" s="118" t="s">
        <v>2189</v>
      </c>
      <c r="E29" s="99">
        <v>296</v>
      </c>
      <c r="F29" s="84" t="str">
        <f>VLOOKUP(E29,VIP!$A$2:$O11508,2,0)</f>
        <v>DRBR296</v>
      </c>
      <c r="G29" s="98" t="str">
        <f>VLOOKUP(E29,'LISTADO ATM'!$A$2:$B$895,2,0)</f>
        <v>ATM Estación BANICOMB (Baní)  ECO Petroleo</v>
      </c>
      <c r="H29" s="98" t="str">
        <f>VLOOKUP(E29,VIP!$A$2:$O16428,7,FALSE)</f>
        <v>Si</v>
      </c>
      <c r="I29" s="98" t="str">
        <f>VLOOKUP(E29,VIP!$A$2:$O8393,8,FALSE)</f>
        <v>Si</v>
      </c>
      <c r="J29" s="98" t="str">
        <f>VLOOKUP(E29,VIP!$A$2:$O8343,8,FALSE)</f>
        <v>Si</v>
      </c>
      <c r="K29" s="98" t="str">
        <f>VLOOKUP(E29,VIP!$A$2:$O11917,6,0)</f>
        <v>NO</v>
      </c>
      <c r="L29" s="104" t="s">
        <v>2228</v>
      </c>
      <c r="M29" s="103" t="s">
        <v>2472</v>
      </c>
      <c r="N29" s="102" t="s">
        <v>2480</v>
      </c>
      <c r="O29" s="118" t="s">
        <v>2482</v>
      </c>
      <c r="P29" s="123"/>
      <c r="Q29" s="103" t="s">
        <v>2228</v>
      </c>
    </row>
    <row r="30" spans="1:17" ht="18" x14ac:dyDescent="0.25">
      <c r="A30" s="118" t="str">
        <f>VLOOKUP(E30,'LISTADO ATM'!$A$2:$C$896,3,0)</f>
        <v>DISTRITO NACIONAL</v>
      </c>
      <c r="B30" s="109" t="s">
        <v>2544</v>
      </c>
      <c r="C30" s="101">
        <v>44232.755567129629</v>
      </c>
      <c r="D30" s="118" t="s">
        <v>2476</v>
      </c>
      <c r="E30" s="99">
        <v>302</v>
      </c>
      <c r="F30" s="84" t="str">
        <f>VLOOKUP(E30,VIP!$A$2:$O11519,2,0)</f>
        <v>DRBR302</v>
      </c>
      <c r="G30" s="98" t="str">
        <f>VLOOKUP(E30,'LISTADO ATM'!$A$2:$B$895,2,0)</f>
        <v xml:space="preserve">ATM S/M Aprezio Los Mameyes  </v>
      </c>
      <c r="H30" s="98" t="str">
        <f>VLOOKUP(E30,VIP!$A$2:$O16439,7,FALSE)</f>
        <v>Si</v>
      </c>
      <c r="I30" s="98" t="str">
        <f>VLOOKUP(E30,VIP!$A$2:$O8404,8,FALSE)</f>
        <v>Si</v>
      </c>
      <c r="J30" s="98" t="str">
        <f>VLOOKUP(E30,VIP!$A$2:$O8354,8,FALSE)</f>
        <v>Si</v>
      </c>
      <c r="K30" s="98" t="str">
        <f>VLOOKUP(E30,VIP!$A$2:$O11928,6,0)</f>
        <v>NO</v>
      </c>
      <c r="L30" s="104" t="s">
        <v>2465</v>
      </c>
      <c r="M30" s="103" t="s">
        <v>2472</v>
      </c>
      <c r="N30" s="102" t="s">
        <v>2480</v>
      </c>
      <c r="O30" s="118" t="s">
        <v>2481</v>
      </c>
      <c r="P30" s="123"/>
      <c r="Q30" s="103" t="s">
        <v>2549</v>
      </c>
    </row>
    <row r="31" spans="1:17" s="86" customFormat="1" ht="18" x14ac:dyDescent="0.25">
      <c r="A31" s="118" t="str">
        <f>VLOOKUP(E31,'LISTADO ATM'!$A$2:$C$896,3,0)</f>
        <v>DISTRITO NACIONAL</v>
      </c>
      <c r="B31" s="109" t="s">
        <v>2532</v>
      </c>
      <c r="C31" s="101">
        <v>44232.507893518516</v>
      </c>
      <c r="D31" s="118" t="s">
        <v>2189</v>
      </c>
      <c r="E31" s="99">
        <v>314</v>
      </c>
      <c r="F31" s="84" t="str">
        <f>VLOOKUP(E31,VIP!$A$2:$O11524,2,0)</f>
        <v>DRBR314</v>
      </c>
      <c r="G31" s="98" t="str">
        <f>VLOOKUP(E31,'LISTADO ATM'!$A$2:$B$895,2,0)</f>
        <v xml:space="preserve">ATM UNP Cambita Garabito (San Cristóbal) </v>
      </c>
      <c r="H31" s="98" t="str">
        <f>VLOOKUP(E31,VIP!$A$2:$O16444,7,FALSE)</f>
        <v>Si</v>
      </c>
      <c r="I31" s="98" t="str">
        <f>VLOOKUP(E31,VIP!$A$2:$O8409,8,FALSE)</f>
        <v>Si</v>
      </c>
      <c r="J31" s="98" t="str">
        <f>VLOOKUP(E31,VIP!$A$2:$O8359,8,FALSE)</f>
        <v>Si</v>
      </c>
      <c r="K31" s="98" t="str">
        <f>VLOOKUP(E31,VIP!$A$2:$O11933,6,0)</f>
        <v>NO</v>
      </c>
      <c r="L31" s="104" t="s">
        <v>2228</v>
      </c>
      <c r="M31" s="103" t="s">
        <v>2472</v>
      </c>
      <c r="N31" s="102" t="s">
        <v>2494</v>
      </c>
      <c r="O31" s="118" t="s">
        <v>2482</v>
      </c>
      <c r="P31" s="123"/>
      <c r="Q31" s="103" t="s">
        <v>2228</v>
      </c>
    </row>
    <row r="32" spans="1:17" s="86" customFormat="1" ht="18" x14ac:dyDescent="0.25">
      <c r="A32" s="118" t="str">
        <f>VLOOKUP(E32,'LISTADO ATM'!$A$2:$C$896,3,0)</f>
        <v>DISTRITO NACIONAL</v>
      </c>
      <c r="B32" s="109" t="s">
        <v>2585</v>
      </c>
      <c r="C32" s="101">
        <v>44233.390879629631</v>
      </c>
      <c r="D32" s="118" t="s">
        <v>2189</v>
      </c>
      <c r="E32" s="99">
        <v>314</v>
      </c>
      <c r="F32" s="84" t="str">
        <f>VLOOKUP(E32,VIP!$A$2:$O11365,2,0)</f>
        <v>DRBR314</v>
      </c>
      <c r="G32" s="98" t="str">
        <f>VLOOKUP(E32,'LISTADO ATM'!$A$2:$B$895,2,0)</f>
        <v xml:space="preserve">ATM UNP Cambita Garabito (San Cristóbal) </v>
      </c>
      <c r="H32" s="98" t="str">
        <f>VLOOKUP(E32,VIP!$A$2:$O16286,7,FALSE)</f>
        <v>Si</v>
      </c>
      <c r="I32" s="98" t="str">
        <f>VLOOKUP(E32,VIP!$A$2:$O8251,8,FALSE)</f>
        <v>Si</v>
      </c>
      <c r="J32" s="98" t="str">
        <f>VLOOKUP(E32,VIP!$A$2:$O8201,8,FALSE)</f>
        <v>Si</v>
      </c>
      <c r="K32" s="98" t="str">
        <f>VLOOKUP(E32,VIP!$A$2:$O11775,6,0)</f>
        <v>NO</v>
      </c>
      <c r="L32" s="104" t="s">
        <v>2254</v>
      </c>
      <c r="M32" s="103" t="s">
        <v>2472</v>
      </c>
      <c r="N32" s="102" t="s">
        <v>2480</v>
      </c>
      <c r="O32" s="118" t="s">
        <v>2482</v>
      </c>
      <c r="P32" s="123"/>
      <c r="Q32" s="103" t="s">
        <v>2254</v>
      </c>
    </row>
    <row r="33" spans="1:17" s="86" customFormat="1" ht="18" x14ac:dyDescent="0.25">
      <c r="A33" s="118" t="str">
        <f>VLOOKUP(E33,'LISTADO ATM'!$A$2:$C$896,3,0)</f>
        <v>ESTE</v>
      </c>
      <c r="B33" s="109" t="s">
        <v>2563</v>
      </c>
      <c r="C33" s="101">
        <v>44232.828634259262</v>
      </c>
      <c r="D33" s="118" t="s">
        <v>2189</v>
      </c>
      <c r="E33" s="99">
        <v>345</v>
      </c>
      <c r="F33" s="84" t="e">
        <f>VLOOKUP(E33,VIP!$A$2:$O11546,2,0)</f>
        <v>#N/A</v>
      </c>
      <c r="G33" s="98" t="str">
        <f>VLOOKUP(E33,'LISTADO ATM'!$A$2:$B$895,2,0)</f>
        <v>ATM Oficina Yamasá  II</v>
      </c>
      <c r="H33" s="98" t="e">
        <f>VLOOKUP(E33,VIP!$A$2:$O16466,7,FALSE)</f>
        <v>#N/A</v>
      </c>
      <c r="I33" s="98" t="e">
        <f>VLOOKUP(E33,VIP!$A$2:$O8431,8,FALSE)</f>
        <v>#N/A</v>
      </c>
      <c r="J33" s="98" t="e">
        <f>VLOOKUP(E33,VIP!$A$2:$O8381,8,FALSE)</f>
        <v>#N/A</v>
      </c>
      <c r="K33" s="98" t="e">
        <f>VLOOKUP(E33,VIP!$A$2:$O11955,6,0)</f>
        <v>#N/A</v>
      </c>
      <c r="L33" s="104" t="s">
        <v>2463</v>
      </c>
      <c r="M33" s="103" t="s">
        <v>2472</v>
      </c>
      <c r="N33" s="102" t="s">
        <v>2480</v>
      </c>
      <c r="O33" s="118" t="s">
        <v>2482</v>
      </c>
      <c r="P33" s="123"/>
      <c r="Q33" s="103" t="s">
        <v>2565</v>
      </c>
    </row>
    <row r="34" spans="1:17" s="86" customFormat="1" ht="18" x14ac:dyDescent="0.25">
      <c r="A34" s="118" t="str">
        <f>VLOOKUP(E34,'LISTADO ATM'!$A$2:$C$896,3,0)</f>
        <v>DISTRITO NACIONAL</v>
      </c>
      <c r="B34" s="109" t="s">
        <v>2507</v>
      </c>
      <c r="C34" s="101">
        <v>44231.355439814812</v>
      </c>
      <c r="D34" s="118" t="s">
        <v>2476</v>
      </c>
      <c r="E34" s="99">
        <v>347</v>
      </c>
      <c r="F34" s="84" t="str">
        <f>VLOOKUP(E34,VIP!$A$2:$O11516,2,0)</f>
        <v>DRBR347</v>
      </c>
      <c r="G34" s="98" t="str">
        <f>VLOOKUP(E34,'LISTADO ATM'!$A$2:$B$895,2,0)</f>
        <v>ATM Patio de Colombia</v>
      </c>
      <c r="H34" s="98" t="str">
        <f>VLOOKUP(E34,VIP!$A$2:$O16436,7,FALSE)</f>
        <v>N/A</v>
      </c>
      <c r="I34" s="98" t="str">
        <f>VLOOKUP(E34,VIP!$A$2:$O8401,8,FALSE)</f>
        <v>N/A</v>
      </c>
      <c r="J34" s="98" t="str">
        <f>VLOOKUP(E34,VIP!$A$2:$O8351,8,FALSE)</f>
        <v>N/A</v>
      </c>
      <c r="K34" s="98" t="str">
        <f>VLOOKUP(E34,VIP!$A$2:$O11925,6,0)</f>
        <v>N/A</v>
      </c>
      <c r="L34" s="104" t="s">
        <v>2503</v>
      </c>
      <c r="M34" s="103" t="s">
        <v>2472</v>
      </c>
      <c r="N34" s="102" t="s">
        <v>2480</v>
      </c>
      <c r="O34" s="118" t="s">
        <v>2481</v>
      </c>
      <c r="P34" s="123"/>
      <c r="Q34" s="103" t="s">
        <v>2503</v>
      </c>
    </row>
    <row r="35" spans="1:17" s="86" customFormat="1" ht="18" x14ac:dyDescent="0.25">
      <c r="A35" s="118" t="str">
        <f>VLOOKUP(E35,'LISTADO ATM'!$A$2:$C$896,3,0)</f>
        <v>ESTE</v>
      </c>
      <c r="B35" s="109" t="s">
        <v>2587</v>
      </c>
      <c r="C35" s="101">
        <v>44233.374189814815</v>
      </c>
      <c r="D35" s="118" t="s">
        <v>2476</v>
      </c>
      <c r="E35" s="99">
        <v>353</v>
      </c>
      <c r="F35" s="84" t="str">
        <f>VLOOKUP(E35,VIP!$A$2:$O11367,2,0)</f>
        <v>DRBR353</v>
      </c>
      <c r="G35" s="98" t="str">
        <f>VLOOKUP(E35,'LISTADO ATM'!$A$2:$B$895,2,0)</f>
        <v xml:space="preserve">ATM Estación Boulevard Juan Dolio </v>
      </c>
      <c r="H35" s="98" t="str">
        <f>VLOOKUP(E35,VIP!$A$2:$O16288,7,FALSE)</f>
        <v>Si</v>
      </c>
      <c r="I35" s="98" t="str">
        <f>VLOOKUP(E35,VIP!$A$2:$O8253,8,FALSE)</f>
        <v>Si</v>
      </c>
      <c r="J35" s="98" t="str">
        <f>VLOOKUP(E35,VIP!$A$2:$O8203,8,FALSE)</f>
        <v>Si</v>
      </c>
      <c r="K35" s="98" t="str">
        <f>VLOOKUP(E35,VIP!$A$2:$O11777,6,0)</f>
        <v>NO</v>
      </c>
      <c r="L35" s="104" t="s">
        <v>2430</v>
      </c>
      <c r="M35" s="103" t="s">
        <v>2472</v>
      </c>
      <c r="N35" s="102" t="s">
        <v>2480</v>
      </c>
      <c r="O35" s="118" t="s">
        <v>2481</v>
      </c>
      <c r="P35" s="123"/>
      <c r="Q35" s="103" t="s">
        <v>2430</v>
      </c>
    </row>
    <row r="36" spans="1:17" s="86" customFormat="1" ht="18" x14ac:dyDescent="0.25">
      <c r="A36" s="118" t="str">
        <f>VLOOKUP(E36,'LISTADO ATM'!$A$2:$C$896,3,0)</f>
        <v>DISTRITO NACIONAL</v>
      </c>
      <c r="B36" s="109">
        <v>335778625</v>
      </c>
      <c r="C36" s="101">
        <v>44228.855219907404</v>
      </c>
      <c r="D36" s="118" t="s">
        <v>2476</v>
      </c>
      <c r="E36" s="99">
        <v>355</v>
      </c>
      <c r="F36" s="84" t="str">
        <f>VLOOKUP(E36,VIP!$A$2:$O11643,2,0)</f>
        <v>DRBR355</v>
      </c>
      <c r="G36" s="98" t="str">
        <f>VLOOKUP(E36,'LISTADO ATM'!$A$2:$B$895,2,0)</f>
        <v xml:space="preserve">ATM UNP Metro II </v>
      </c>
      <c r="H36" s="98" t="str">
        <f>VLOOKUP(E36,VIP!$A$2:$O16563,7,FALSE)</f>
        <v>Si</v>
      </c>
      <c r="I36" s="98" t="str">
        <f>VLOOKUP(E36,VIP!$A$2:$O8528,8,FALSE)</f>
        <v>Si</v>
      </c>
      <c r="J36" s="98" t="str">
        <f>VLOOKUP(E36,VIP!$A$2:$O8478,8,FALSE)</f>
        <v>Si</v>
      </c>
      <c r="K36" s="98" t="str">
        <f>VLOOKUP(E36,VIP!$A$2:$O12052,6,0)</f>
        <v>SI</v>
      </c>
      <c r="L36" s="104" t="s">
        <v>2430</v>
      </c>
      <c r="M36" s="123" t="s">
        <v>2577</v>
      </c>
      <c r="N36" s="122" t="s">
        <v>2523</v>
      </c>
      <c r="O36" s="118" t="s">
        <v>2481</v>
      </c>
      <c r="P36" s="123"/>
      <c r="Q36" s="122">
        <v>44233.441527777781</v>
      </c>
    </row>
    <row r="37" spans="1:17" s="86" customFormat="1" ht="18" x14ac:dyDescent="0.25">
      <c r="A37" s="118" t="str">
        <f>VLOOKUP(E37,'LISTADO ATM'!$A$2:$C$896,3,0)</f>
        <v>DISTRITO NACIONAL</v>
      </c>
      <c r="B37" s="109" t="s">
        <v>2525</v>
      </c>
      <c r="C37" s="101">
        <v>44232.599722222221</v>
      </c>
      <c r="D37" s="118" t="s">
        <v>2189</v>
      </c>
      <c r="E37" s="99">
        <v>360</v>
      </c>
      <c r="F37" s="84" t="str">
        <f>VLOOKUP(E37,VIP!$A$2:$O11512,2,0)</f>
        <v>DRBR360</v>
      </c>
      <c r="G37" s="98" t="str">
        <f>VLOOKUP(E37,'LISTADO ATM'!$A$2:$B$895,2,0)</f>
        <v>ATM UNP Multicentro la Sirena Aut. Duarte</v>
      </c>
      <c r="H37" s="98" t="str">
        <f>VLOOKUP(E37,VIP!$A$2:$O16432,7,FALSE)</f>
        <v>N/A</v>
      </c>
      <c r="I37" s="98" t="str">
        <f>VLOOKUP(E37,VIP!$A$2:$O8397,8,FALSE)</f>
        <v>N/A</v>
      </c>
      <c r="J37" s="98" t="str">
        <f>VLOOKUP(E37,VIP!$A$2:$O8347,8,FALSE)</f>
        <v>N/A</v>
      </c>
      <c r="K37" s="98" t="str">
        <f>VLOOKUP(E37,VIP!$A$2:$O11921,6,0)</f>
        <v>N/A</v>
      </c>
      <c r="L37" s="104" t="s">
        <v>2254</v>
      </c>
      <c r="M37" s="103" t="s">
        <v>2472</v>
      </c>
      <c r="N37" s="102" t="s">
        <v>2480</v>
      </c>
      <c r="O37" s="118" t="s">
        <v>2482</v>
      </c>
      <c r="P37" s="123"/>
      <c r="Q37" s="103" t="s">
        <v>2254</v>
      </c>
    </row>
    <row r="38" spans="1:17" s="86" customFormat="1" ht="18" x14ac:dyDescent="0.25">
      <c r="A38" s="118" t="str">
        <f>VLOOKUP(E38,'LISTADO ATM'!$A$2:$C$896,3,0)</f>
        <v>NORTE</v>
      </c>
      <c r="B38" s="109" t="s">
        <v>2548</v>
      </c>
      <c r="C38" s="101">
        <v>44232.684386574074</v>
      </c>
      <c r="D38" s="118" t="s">
        <v>2492</v>
      </c>
      <c r="E38" s="99">
        <v>372</v>
      </c>
      <c r="F38" s="84" t="str">
        <f>VLOOKUP(E38,VIP!$A$2:$O11523,2,0)</f>
        <v>DRBR372</v>
      </c>
      <c r="G38" s="98" t="str">
        <f>VLOOKUP(E38,'LISTADO ATM'!$A$2:$B$895,2,0)</f>
        <v>ATM Oficina Sánchez II</v>
      </c>
      <c r="H38" s="98" t="str">
        <f>VLOOKUP(E38,VIP!$A$2:$O16443,7,FALSE)</f>
        <v>N/A</v>
      </c>
      <c r="I38" s="98" t="str">
        <f>VLOOKUP(E38,VIP!$A$2:$O8408,8,FALSE)</f>
        <v>N/A</v>
      </c>
      <c r="J38" s="98" t="str">
        <f>VLOOKUP(E38,VIP!$A$2:$O8358,8,FALSE)</f>
        <v>N/A</v>
      </c>
      <c r="K38" s="98" t="str">
        <f>VLOOKUP(E38,VIP!$A$2:$O11932,6,0)</f>
        <v>N/A</v>
      </c>
      <c r="L38" s="104" t="s">
        <v>2430</v>
      </c>
      <c r="M38" s="123" t="s">
        <v>2577</v>
      </c>
      <c r="N38" s="102" t="s">
        <v>2480</v>
      </c>
      <c r="O38" s="118" t="s">
        <v>2551</v>
      </c>
      <c r="P38" s="123"/>
      <c r="Q38" s="122">
        <v>44233.460775462961</v>
      </c>
    </row>
    <row r="39" spans="1:17" s="86" customFormat="1" ht="18" x14ac:dyDescent="0.25">
      <c r="A39" s="118" t="str">
        <f>VLOOKUP(E39,'LISTADO ATM'!$A$2:$C$896,3,0)</f>
        <v>DISTRITO NACIONAL</v>
      </c>
      <c r="B39" s="109">
        <v>335766639</v>
      </c>
      <c r="C39" s="101">
        <v>44214.57099537037</v>
      </c>
      <c r="D39" s="118" t="s">
        <v>2189</v>
      </c>
      <c r="E39" s="99">
        <v>384</v>
      </c>
      <c r="F39" s="84" t="e">
        <f>VLOOKUP(E39,VIP!$A$2:$O11357,2,0)</f>
        <v>#N/A</v>
      </c>
      <c r="G39" s="98" t="str">
        <f>VLOOKUP(E39,'LISTADO ATM'!$A$2:$B$895,2,0)</f>
        <v>ATM Sotano Torre Banreservas</v>
      </c>
      <c r="H39" s="98" t="e">
        <f>VLOOKUP(E39,VIP!$A$2:$O16278,7,FALSE)</f>
        <v>#N/A</v>
      </c>
      <c r="I39" s="98" t="e">
        <f>VLOOKUP(E39,VIP!$A$2:$O8243,8,FALSE)</f>
        <v>#N/A</v>
      </c>
      <c r="J39" s="98" t="e">
        <f>VLOOKUP(E39,VIP!$A$2:$O8193,8,FALSE)</f>
        <v>#N/A</v>
      </c>
      <c r="K39" s="98" t="e">
        <f>VLOOKUP(E39,VIP!$A$2:$O11767,6,0)</f>
        <v>#N/A</v>
      </c>
      <c r="L39" s="104" t="s">
        <v>2228</v>
      </c>
      <c r="M39" s="103" t="s">
        <v>2472</v>
      </c>
      <c r="N39" s="102" t="s">
        <v>2494</v>
      </c>
      <c r="O39" s="118" t="s">
        <v>2482</v>
      </c>
      <c r="P39" s="123"/>
      <c r="Q39" s="103" t="s">
        <v>2228</v>
      </c>
    </row>
    <row r="40" spans="1:17" s="86" customFormat="1" ht="18" x14ac:dyDescent="0.25">
      <c r="A40" s="118" t="str">
        <f>VLOOKUP(E40,'LISTADO ATM'!$A$2:$C$896,3,0)</f>
        <v>DISTRITO NACIONAL</v>
      </c>
      <c r="B40" s="109" t="s">
        <v>2543</v>
      </c>
      <c r="C40" s="101">
        <v>44232.757870370369</v>
      </c>
      <c r="D40" s="118" t="s">
        <v>2476</v>
      </c>
      <c r="E40" s="99">
        <v>390</v>
      </c>
      <c r="F40" s="84" t="str">
        <f>VLOOKUP(E40,VIP!$A$2:$O11518,2,0)</f>
        <v>DRBR390</v>
      </c>
      <c r="G40" s="98" t="str">
        <f>VLOOKUP(E40,'LISTADO ATM'!$A$2:$B$895,2,0)</f>
        <v xml:space="preserve">ATM Oficina Boca Chica II </v>
      </c>
      <c r="H40" s="98" t="str">
        <f>VLOOKUP(E40,VIP!$A$2:$O16438,7,FALSE)</f>
        <v>Si</v>
      </c>
      <c r="I40" s="98" t="str">
        <f>VLOOKUP(E40,VIP!$A$2:$O8403,8,FALSE)</f>
        <v>Si</v>
      </c>
      <c r="J40" s="98" t="str">
        <f>VLOOKUP(E40,VIP!$A$2:$O8353,8,FALSE)</f>
        <v>Si</v>
      </c>
      <c r="K40" s="98" t="str">
        <f>VLOOKUP(E40,VIP!$A$2:$O11927,6,0)</f>
        <v>NO</v>
      </c>
      <c r="L40" s="104" t="s">
        <v>2430</v>
      </c>
      <c r="M40" s="103" t="s">
        <v>2472</v>
      </c>
      <c r="N40" s="102" t="s">
        <v>2480</v>
      </c>
      <c r="O40" s="118" t="s">
        <v>2481</v>
      </c>
      <c r="P40" s="123"/>
      <c r="Q40" s="103" t="s">
        <v>2430</v>
      </c>
    </row>
    <row r="41" spans="1:17" s="86" customFormat="1" ht="18" x14ac:dyDescent="0.25">
      <c r="A41" s="118" t="str">
        <f>VLOOKUP(E41,'LISTADO ATM'!$A$2:$C$896,3,0)</f>
        <v>DISTRITO NACIONAL</v>
      </c>
      <c r="B41" s="109" t="s">
        <v>2536</v>
      </c>
      <c r="C41" s="101">
        <v>44232.655034722222</v>
      </c>
      <c r="D41" s="118" t="s">
        <v>2189</v>
      </c>
      <c r="E41" s="99">
        <v>409</v>
      </c>
      <c r="F41" s="84" t="str">
        <f>VLOOKUP(E41,VIP!$A$2:$O11510,2,0)</f>
        <v>DRBR409</v>
      </c>
      <c r="G41" s="98" t="str">
        <f>VLOOKUP(E41,'LISTADO ATM'!$A$2:$B$895,2,0)</f>
        <v xml:space="preserve">ATM Oficina Las Palmas de Herrera I </v>
      </c>
      <c r="H41" s="98" t="str">
        <f>VLOOKUP(E41,VIP!$A$2:$O16430,7,FALSE)</f>
        <v>Si</v>
      </c>
      <c r="I41" s="98" t="str">
        <f>VLOOKUP(E41,VIP!$A$2:$O8395,8,FALSE)</f>
        <v>Si</v>
      </c>
      <c r="J41" s="98" t="str">
        <f>VLOOKUP(E41,VIP!$A$2:$O8345,8,FALSE)</f>
        <v>Si</v>
      </c>
      <c r="K41" s="98" t="str">
        <f>VLOOKUP(E41,VIP!$A$2:$O11919,6,0)</f>
        <v>NO</v>
      </c>
      <c r="L41" s="104" t="s">
        <v>2463</v>
      </c>
      <c r="M41" s="103" t="s">
        <v>2472</v>
      </c>
      <c r="N41" s="102" t="s">
        <v>2494</v>
      </c>
      <c r="O41" s="118" t="s">
        <v>2482</v>
      </c>
      <c r="P41" s="123"/>
      <c r="Q41" s="103" t="s">
        <v>2463</v>
      </c>
    </row>
    <row r="42" spans="1:17" s="86" customFormat="1" ht="18" x14ac:dyDescent="0.25">
      <c r="A42" s="118" t="str">
        <f>VLOOKUP(E42,'LISTADO ATM'!$A$2:$C$896,3,0)</f>
        <v>DISTRITO NACIONAL</v>
      </c>
      <c r="B42" s="109" t="s">
        <v>2556</v>
      </c>
      <c r="C42" s="101">
        <v>44232.906956018516</v>
      </c>
      <c r="D42" s="118" t="s">
        <v>2189</v>
      </c>
      <c r="E42" s="99">
        <v>409</v>
      </c>
      <c r="F42" s="84" t="str">
        <f>VLOOKUP(E42,VIP!$A$2:$O11539,2,0)</f>
        <v>DRBR409</v>
      </c>
      <c r="G42" s="98" t="str">
        <f>VLOOKUP(E42,'LISTADO ATM'!$A$2:$B$895,2,0)</f>
        <v xml:space="preserve">ATM Oficina Las Palmas de Herrera I </v>
      </c>
      <c r="H42" s="98" t="str">
        <f>VLOOKUP(E42,VIP!$A$2:$O16459,7,FALSE)</f>
        <v>Si</v>
      </c>
      <c r="I42" s="98" t="str">
        <f>VLOOKUP(E42,VIP!$A$2:$O8424,8,FALSE)</f>
        <v>Si</v>
      </c>
      <c r="J42" s="98" t="str">
        <f>VLOOKUP(E42,VIP!$A$2:$O8374,8,FALSE)</f>
        <v>Si</v>
      </c>
      <c r="K42" s="98" t="str">
        <f>VLOOKUP(E42,VIP!$A$2:$O11948,6,0)</f>
        <v>NO</v>
      </c>
      <c r="L42" s="104" t="s">
        <v>2435</v>
      </c>
      <c r="M42" s="103" t="s">
        <v>2472</v>
      </c>
      <c r="N42" s="102" t="s">
        <v>2480</v>
      </c>
      <c r="O42" s="118" t="s">
        <v>2482</v>
      </c>
      <c r="P42" s="123"/>
      <c r="Q42" s="103" t="s">
        <v>2435</v>
      </c>
    </row>
    <row r="43" spans="1:17" s="86" customFormat="1" ht="18" x14ac:dyDescent="0.25">
      <c r="A43" s="118" t="str">
        <f>VLOOKUP(E43,'LISTADO ATM'!$A$2:$C$896,3,0)</f>
        <v>DISTRITO NACIONAL</v>
      </c>
      <c r="B43" s="109" t="s">
        <v>2535</v>
      </c>
      <c r="C43" s="101">
        <v>44232.65792824074</v>
      </c>
      <c r="D43" s="118" t="s">
        <v>2189</v>
      </c>
      <c r="E43" s="99">
        <v>415</v>
      </c>
      <c r="F43" s="84" t="str">
        <f>VLOOKUP(E43,VIP!$A$2:$O11524,2,0)</f>
        <v>DRBR415</v>
      </c>
      <c r="G43" s="98" t="str">
        <f>VLOOKUP(E43,'LISTADO ATM'!$A$2:$B$895,2,0)</f>
        <v xml:space="preserve">ATM Autobanco San Martín I </v>
      </c>
      <c r="H43" s="98" t="str">
        <f>VLOOKUP(E43,VIP!$A$2:$O16444,7,FALSE)</f>
        <v>Si</v>
      </c>
      <c r="I43" s="98" t="str">
        <f>VLOOKUP(E43,VIP!$A$2:$O8409,8,FALSE)</f>
        <v>Si</v>
      </c>
      <c r="J43" s="98" t="str">
        <f>VLOOKUP(E43,VIP!$A$2:$O8359,8,FALSE)</f>
        <v>Si</v>
      </c>
      <c r="K43" s="98" t="str">
        <f>VLOOKUP(E43,VIP!$A$2:$O11933,6,0)</f>
        <v>NO</v>
      </c>
      <c r="L43" s="104" t="s">
        <v>2550</v>
      </c>
      <c r="M43" s="103" t="s">
        <v>2472</v>
      </c>
      <c r="N43" s="102" t="s">
        <v>2494</v>
      </c>
      <c r="O43" s="118" t="s">
        <v>2482</v>
      </c>
      <c r="P43" s="123"/>
      <c r="Q43" s="103" t="s">
        <v>2550</v>
      </c>
    </row>
    <row r="44" spans="1:17" s="86" customFormat="1" ht="18" x14ac:dyDescent="0.25">
      <c r="A44" s="118" t="str">
        <f>VLOOKUP(E44,'LISTADO ATM'!$A$2:$C$896,3,0)</f>
        <v>DISTRITO NACIONAL</v>
      </c>
      <c r="B44" s="109" t="s">
        <v>2528</v>
      </c>
      <c r="C44" s="101">
        <v>44232.56894675926</v>
      </c>
      <c r="D44" s="118" t="s">
        <v>2189</v>
      </c>
      <c r="E44" s="99">
        <v>425</v>
      </c>
      <c r="F44" s="84" t="str">
        <f>VLOOKUP(E44,VIP!$A$2:$O11520,2,0)</f>
        <v>DRBR425</v>
      </c>
      <c r="G44" s="98" t="str">
        <f>VLOOKUP(E44,'LISTADO ATM'!$A$2:$B$895,2,0)</f>
        <v xml:space="preserve">ATM UNP Jumbo Luperón II </v>
      </c>
      <c r="H44" s="98" t="str">
        <f>VLOOKUP(E44,VIP!$A$2:$O16440,7,FALSE)</f>
        <v>Si</v>
      </c>
      <c r="I44" s="98" t="str">
        <f>VLOOKUP(E44,VIP!$A$2:$O8405,8,FALSE)</f>
        <v>Si</v>
      </c>
      <c r="J44" s="98" t="str">
        <f>VLOOKUP(E44,VIP!$A$2:$O8355,8,FALSE)</f>
        <v>Si</v>
      </c>
      <c r="K44" s="98" t="str">
        <f>VLOOKUP(E44,VIP!$A$2:$O11929,6,0)</f>
        <v>NO</v>
      </c>
      <c r="L44" s="104" t="s">
        <v>2228</v>
      </c>
      <c r="M44" s="103" t="s">
        <v>2472</v>
      </c>
      <c r="N44" s="102" t="s">
        <v>2494</v>
      </c>
      <c r="O44" s="118" t="s">
        <v>2482</v>
      </c>
      <c r="P44" s="123"/>
      <c r="Q44" s="103" t="s">
        <v>2228</v>
      </c>
    </row>
    <row r="45" spans="1:17" s="86" customFormat="1" ht="18" x14ac:dyDescent="0.25">
      <c r="A45" s="118" t="str">
        <f>VLOOKUP(E45,'LISTADO ATM'!$A$2:$C$896,3,0)</f>
        <v>ESTE</v>
      </c>
      <c r="B45" s="109" t="s">
        <v>2524</v>
      </c>
      <c r="C45" s="101">
        <v>44232.600810185184</v>
      </c>
      <c r="D45" s="118" t="s">
        <v>2476</v>
      </c>
      <c r="E45" s="99">
        <v>429</v>
      </c>
      <c r="F45" s="84" t="str">
        <f>VLOOKUP(E45,VIP!$A$2:$O11511,2,0)</f>
        <v>DRBR429</v>
      </c>
      <c r="G45" s="98" t="str">
        <f>VLOOKUP(E45,'LISTADO ATM'!$A$2:$B$895,2,0)</f>
        <v xml:space="preserve">ATM Oficina Jumbo La Romana </v>
      </c>
      <c r="H45" s="98" t="str">
        <f>VLOOKUP(E45,VIP!$A$2:$O16431,7,FALSE)</f>
        <v>Si</v>
      </c>
      <c r="I45" s="98" t="str">
        <f>VLOOKUP(E45,VIP!$A$2:$O8396,8,FALSE)</f>
        <v>Si</v>
      </c>
      <c r="J45" s="98" t="str">
        <f>VLOOKUP(E45,VIP!$A$2:$O8346,8,FALSE)</f>
        <v>Si</v>
      </c>
      <c r="K45" s="98" t="str">
        <f>VLOOKUP(E45,VIP!$A$2:$O11920,6,0)</f>
        <v>NO</v>
      </c>
      <c r="L45" s="104" t="s">
        <v>2430</v>
      </c>
      <c r="M45" s="103" t="s">
        <v>2472</v>
      </c>
      <c r="N45" s="102" t="s">
        <v>2480</v>
      </c>
      <c r="O45" s="118" t="s">
        <v>2481</v>
      </c>
      <c r="P45" s="123"/>
      <c r="Q45" s="103" t="s">
        <v>2430</v>
      </c>
    </row>
    <row r="46" spans="1:17" s="86" customFormat="1" ht="18" x14ac:dyDescent="0.25">
      <c r="A46" s="118" t="str">
        <f>VLOOKUP(E46,'LISTADO ATM'!$A$2:$C$896,3,0)</f>
        <v>DISTRITO NACIONAL</v>
      </c>
      <c r="B46" s="109" t="s">
        <v>2518</v>
      </c>
      <c r="C46" s="101">
        <v>44232.013321759259</v>
      </c>
      <c r="D46" s="118" t="s">
        <v>2189</v>
      </c>
      <c r="E46" s="99">
        <v>473</v>
      </c>
      <c r="F46" s="84" t="str">
        <f>VLOOKUP(E46,VIP!$A$2:$O11508,2,0)</f>
        <v>DRBR473</v>
      </c>
      <c r="G46" s="98" t="str">
        <f>VLOOKUP(E46,'LISTADO ATM'!$A$2:$B$895,2,0)</f>
        <v xml:space="preserve">ATM Oficina Carrefour II </v>
      </c>
      <c r="H46" s="98" t="str">
        <f>VLOOKUP(E46,VIP!$A$2:$O16428,7,FALSE)</f>
        <v>Si</v>
      </c>
      <c r="I46" s="98" t="str">
        <f>VLOOKUP(E46,VIP!$A$2:$O8393,8,FALSE)</f>
        <v>Si</v>
      </c>
      <c r="J46" s="98" t="str">
        <f>VLOOKUP(E46,VIP!$A$2:$O8343,8,FALSE)</f>
        <v>Si</v>
      </c>
      <c r="K46" s="98" t="str">
        <f>VLOOKUP(E46,VIP!$A$2:$O11917,6,0)</f>
        <v>NO</v>
      </c>
      <c r="L46" s="104" t="s">
        <v>2228</v>
      </c>
      <c r="M46" s="103" t="s">
        <v>2472</v>
      </c>
      <c r="N46" s="122" t="s">
        <v>2523</v>
      </c>
      <c r="O46" s="118" t="s">
        <v>2482</v>
      </c>
      <c r="P46" s="123"/>
      <c r="Q46" s="103" t="s">
        <v>2228</v>
      </c>
    </row>
    <row r="47" spans="1:17" s="86" customFormat="1" ht="18" x14ac:dyDescent="0.25">
      <c r="A47" s="118" t="str">
        <f>VLOOKUP(E47,'LISTADO ATM'!$A$2:$C$896,3,0)</f>
        <v>ESTE</v>
      </c>
      <c r="B47" s="109" t="s">
        <v>2569</v>
      </c>
      <c r="C47" s="101">
        <v>44233.051944444444</v>
      </c>
      <c r="D47" s="118" t="s">
        <v>2189</v>
      </c>
      <c r="E47" s="99">
        <v>480</v>
      </c>
      <c r="F47" s="84" t="str">
        <f>VLOOKUP(E47,VIP!$A$2:$O11538,2,0)</f>
        <v>DRBR480</v>
      </c>
      <c r="G47" s="98" t="str">
        <f>VLOOKUP(E47,'LISTADO ATM'!$A$2:$B$895,2,0)</f>
        <v>ATM UNP Farmaconal Higuey</v>
      </c>
      <c r="H47" s="98" t="str">
        <f>VLOOKUP(E47,VIP!$A$2:$O16458,7,FALSE)</f>
        <v>N/A</v>
      </c>
      <c r="I47" s="98" t="str">
        <f>VLOOKUP(E47,VIP!$A$2:$O8423,8,FALSE)</f>
        <v>N/A</v>
      </c>
      <c r="J47" s="98" t="str">
        <f>VLOOKUP(E47,VIP!$A$2:$O8373,8,FALSE)</f>
        <v>N/A</v>
      </c>
      <c r="K47" s="98" t="str">
        <f>VLOOKUP(E47,VIP!$A$2:$O11947,6,0)</f>
        <v>N/A</v>
      </c>
      <c r="L47" s="104" t="s">
        <v>2228</v>
      </c>
      <c r="M47" s="103" t="s">
        <v>2472</v>
      </c>
      <c r="N47" s="102" t="s">
        <v>2480</v>
      </c>
      <c r="O47" s="118" t="s">
        <v>2482</v>
      </c>
      <c r="P47" s="123"/>
      <c r="Q47" s="103" t="s">
        <v>2228</v>
      </c>
    </row>
    <row r="48" spans="1:17" s="86" customFormat="1" ht="18" x14ac:dyDescent="0.25">
      <c r="A48" s="118" t="str">
        <f>VLOOKUP(E48,'LISTADO ATM'!$A$2:$C$896,3,0)</f>
        <v>DISTRITO NACIONAL</v>
      </c>
      <c r="B48" s="109" t="s">
        <v>2579</v>
      </c>
      <c r="C48" s="101">
        <v>44233.430555555555</v>
      </c>
      <c r="D48" s="118" t="s">
        <v>2189</v>
      </c>
      <c r="E48" s="99">
        <v>493</v>
      </c>
      <c r="F48" s="84" t="str">
        <f>VLOOKUP(E48,VIP!$A$2:$O11359,2,0)</f>
        <v>DRBR493</v>
      </c>
      <c r="G48" s="98" t="str">
        <f>VLOOKUP(E48,'LISTADO ATM'!$A$2:$B$895,2,0)</f>
        <v xml:space="preserve">ATM Oficina Haina Occidental II </v>
      </c>
      <c r="H48" s="98" t="str">
        <f>VLOOKUP(E48,VIP!$A$2:$O16280,7,FALSE)</f>
        <v>Si</v>
      </c>
      <c r="I48" s="98" t="str">
        <f>VLOOKUP(E48,VIP!$A$2:$O8245,8,FALSE)</f>
        <v>Si</v>
      </c>
      <c r="J48" s="98" t="str">
        <f>VLOOKUP(E48,VIP!$A$2:$O8195,8,FALSE)</f>
        <v>Si</v>
      </c>
      <c r="K48" s="98" t="str">
        <f>VLOOKUP(E48,VIP!$A$2:$O11769,6,0)</f>
        <v>NO</v>
      </c>
      <c r="L48" s="104" t="s">
        <v>2228</v>
      </c>
      <c r="M48" s="103" t="s">
        <v>2472</v>
      </c>
      <c r="N48" s="102" t="s">
        <v>2480</v>
      </c>
      <c r="O48" s="118" t="s">
        <v>2482</v>
      </c>
      <c r="P48" s="123"/>
      <c r="Q48" s="103" t="s">
        <v>2228</v>
      </c>
    </row>
    <row r="49" spans="1:17" s="86" customFormat="1" ht="18" x14ac:dyDescent="0.25">
      <c r="A49" s="118" t="str">
        <f>VLOOKUP(E49,'LISTADO ATM'!$A$2:$C$896,3,0)</f>
        <v>DISTRITO NACIONAL</v>
      </c>
      <c r="B49" s="109" t="s">
        <v>2505</v>
      </c>
      <c r="C49" s="101">
        <v>44230.706909722219</v>
      </c>
      <c r="D49" s="118" t="s">
        <v>2189</v>
      </c>
      <c r="E49" s="99">
        <v>517</v>
      </c>
      <c r="F49" s="84" t="str">
        <f>VLOOKUP(E49,VIP!$A$2:$O11673,2,0)</f>
        <v>DRBR517</v>
      </c>
      <c r="G49" s="98" t="str">
        <f>VLOOKUP(E49,'LISTADO ATM'!$A$2:$B$895,2,0)</f>
        <v xml:space="preserve">ATM Autobanco Oficina Sans Soucí </v>
      </c>
      <c r="H49" s="98" t="str">
        <f>VLOOKUP(E49,VIP!$A$2:$O16593,7,FALSE)</f>
        <v>Si</v>
      </c>
      <c r="I49" s="98" t="str">
        <f>VLOOKUP(E49,VIP!$A$2:$O8558,8,FALSE)</f>
        <v>Si</v>
      </c>
      <c r="J49" s="98" t="str">
        <f>VLOOKUP(E49,VIP!$A$2:$O8508,8,FALSE)</f>
        <v>Si</v>
      </c>
      <c r="K49" s="98" t="str">
        <f>VLOOKUP(E49,VIP!$A$2:$O12082,6,0)</f>
        <v>SI</v>
      </c>
      <c r="L49" s="104" t="s">
        <v>2228</v>
      </c>
      <c r="M49" s="103" t="s">
        <v>2472</v>
      </c>
      <c r="N49" s="102" t="s">
        <v>2494</v>
      </c>
      <c r="O49" s="118" t="s">
        <v>2482</v>
      </c>
      <c r="P49" s="123"/>
      <c r="Q49" s="103" t="s">
        <v>2228</v>
      </c>
    </row>
    <row r="50" spans="1:17" s="86" customFormat="1" ht="18" x14ac:dyDescent="0.25">
      <c r="A50" s="118" t="str">
        <f>VLOOKUP(E50,'LISTADO ATM'!$A$2:$C$896,3,0)</f>
        <v>SUR</v>
      </c>
      <c r="B50" s="109" t="s">
        <v>2574</v>
      </c>
      <c r="C50" s="101">
        <v>44233.316759259258</v>
      </c>
      <c r="D50" s="118" t="s">
        <v>2189</v>
      </c>
      <c r="E50" s="99">
        <v>537</v>
      </c>
      <c r="F50" s="84" t="str">
        <f>VLOOKUP(E50,VIP!$A$2:$O11539,2,0)</f>
        <v>DRBR537</v>
      </c>
      <c r="G50" s="98" t="str">
        <f>VLOOKUP(E50,'LISTADO ATM'!$A$2:$B$895,2,0)</f>
        <v xml:space="preserve">ATM Estación Texaco Enriquillo (Barahona) </v>
      </c>
      <c r="H50" s="98" t="str">
        <f>VLOOKUP(E50,VIP!$A$2:$O16459,7,FALSE)</f>
        <v>Si</v>
      </c>
      <c r="I50" s="98" t="str">
        <f>VLOOKUP(E50,VIP!$A$2:$O8424,8,FALSE)</f>
        <v>Si</v>
      </c>
      <c r="J50" s="98" t="str">
        <f>VLOOKUP(E50,VIP!$A$2:$O8374,8,FALSE)</f>
        <v>Si</v>
      </c>
      <c r="K50" s="98" t="str">
        <f>VLOOKUP(E50,VIP!$A$2:$O11948,6,0)</f>
        <v>NO</v>
      </c>
      <c r="L50" s="104" t="s">
        <v>2228</v>
      </c>
      <c r="M50" s="103" t="s">
        <v>2472</v>
      </c>
      <c r="N50" s="102" t="s">
        <v>2480</v>
      </c>
      <c r="O50" s="118" t="s">
        <v>2482</v>
      </c>
      <c r="P50" s="123"/>
      <c r="Q50" s="103" t="s">
        <v>2228</v>
      </c>
    </row>
    <row r="51" spans="1:17" s="86" customFormat="1" ht="18" x14ac:dyDescent="0.25">
      <c r="A51" s="118" t="str">
        <f>VLOOKUP(E51,'LISTADO ATM'!$A$2:$C$896,3,0)</f>
        <v>DISTRITO NACIONAL</v>
      </c>
      <c r="B51" s="109" t="s">
        <v>2542</v>
      </c>
      <c r="C51" s="101">
        <v>44232.760671296295</v>
      </c>
      <c r="D51" s="118" t="s">
        <v>2476</v>
      </c>
      <c r="E51" s="99">
        <v>563</v>
      </c>
      <c r="F51" s="84" t="str">
        <f>VLOOKUP(E51,VIP!$A$2:$O11517,2,0)</f>
        <v>DRBR233</v>
      </c>
      <c r="G51" s="98" t="str">
        <f>VLOOKUP(E51,'LISTADO ATM'!$A$2:$B$895,2,0)</f>
        <v xml:space="preserve">ATM Base Aérea San Isidro </v>
      </c>
      <c r="H51" s="98" t="str">
        <f>VLOOKUP(E51,VIP!$A$2:$O16437,7,FALSE)</f>
        <v>Si</v>
      </c>
      <c r="I51" s="98" t="str">
        <f>VLOOKUP(E51,VIP!$A$2:$O8402,8,FALSE)</f>
        <v>Si</v>
      </c>
      <c r="J51" s="98" t="str">
        <f>VLOOKUP(E51,VIP!$A$2:$O8352,8,FALSE)</f>
        <v>Si</v>
      </c>
      <c r="K51" s="98" t="str">
        <f>VLOOKUP(E51,VIP!$A$2:$O11926,6,0)</f>
        <v>NO</v>
      </c>
      <c r="L51" s="104" t="s">
        <v>2430</v>
      </c>
      <c r="M51" s="103" t="s">
        <v>2472</v>
      </c>
      <c r="N51" s="102" t="s">
        <v>2480</v>
      </c>
      <c r="O51" s="118" t="s">
        <v>2481</v>
      </c>
      <c r="P51" s="123"/>
      <c r="Q51" s="103" t="s">
        <v>2430</v>
      </c>
    </row>
    <row r="52" spans="1:17" s="86" customFormat="1" ht="18" x14ac:dyDescent="0.25">
      <c r="A52" s="118" t="str">
        <f>VLOOKUP(E52,'LISTADO ATM'!$A$2:$C$896,3,0)</f>
        <v>DISTRITO NACIONAL</v>
      </c>
      <c r="B52" s="109" t="s">
        <v>2541</v>
      </c>
      <c r="C52" s="101">
        <v>44232.763796296298</v>
      </c>
      <c r="D52" s="118" t="s">
        <v>2476</v>
      </c>
      <c r="E52" s="99">
        <v>583</v>
      </c>
      <c r="F52" s="84" t="str">
        <f>VLOOKUP(E52,VIP!$A$2:$O11516,2,0)</f>
        <v>DRBR431</v>
      </c>
      <c r="G52" s="98" t="str">
        <f>VLOOKUP(E52,'LISTADO ATM'!$A$2:$B$895,2,0)</f>
        <v xml:space="preserve">ATM Ministerio Fuerzas Armadas I </v>
      </c>
      <c r="H52" s="98" t="str">
        <f>VLOOKUP(E52,VIP!$A$2:$O16436,7,FALSE)</f>
        <v>Si</v>
      </c>
      <c r="I52" s="98" t="str">
        <f>VLOOKUP(E52,VIP!$A$2:$O8401,8,FALSE)</f>
        <v>Si</v>
      </c>
      <c r="J52" s="98" t="str">
        <f>VLOOKUP(E52,VIP!$A$2:$O8351,8,FALSE)</f>
        <v>Si</v>
      </c>
      <c r="K52" s="98" t="str">
        <f>VLOOKUP(E52,VIP!$A$2:$O11925,6,0)</f>
        <v>NO</v>
      </c>
      <c r="L52" s="104" t="s">
        <v>2465</v>
      </c>
      <c r="M52" s="123" t="s">
        <v>2577</v>
      </c>
      <c r="N52" s="102" t="s">
        <v>2480</v>
      </c>
      <c r="O52" s="118" t="s">
        <v>2481</v>
      </c>
      <c r="P52" s="123"/>
      <c r="Q52" s="122">
        <v>44233.465509259258</v>
      </c>
    </row>
    <row r="53" spans="1:17" s="86" customFormat="1" ht="18" x14ac:dyDescent="0.25">
      <c r="A53" s="118" t="str">
        <f>VLOOKUP(E53,'LISTADO ATM'!$A$2:$C$896,3,0)</f>
        <v>NORTE</v>
      </c>
      <c r="B53" s="109" t="s">
        <v>2539</v>
      </c>
      <c r="C53" s="101">
        <v>44232.779085648152</v>
      </c>
      <c r="D53" s="118" t="s">
        <v>2495</v>
      </c>
      <c r="E53" s="99">
        <v>595</v>
      </c>
      <c r="F53" s="84" t="str">
        <f>VLOOKUP(E53,VIP!$A$2:$O11514,2,0)</f>
        <v>DRBR595</v>
      </c>
      <c r="G53" s="98" t="str">
        <f>VLOOKUP(E53,'LISTADO ATM'!$A$2:$B$895,2,0)</f>
        <v xml:space="preserve">ATM S/M Central I (Santiago) </v>
      </c>
      <c r="H53" s="98" t="str">
        <f>VLOOKUP(E53,VIP!$A$2:$O16434,7,FALSE)</f>
        <v>Si</v>
      </c>
      <c r="I53" s="98" t="str">
        <f>VLOOKUP(E53,VIP!$A$2:$O8399,8,FALSE)</f>
        <v>Si</v>
      </c>
      <c r="J53" s="98" t="str">
        <f>VLOOKUP(E53,VIP!$A$2:$O8349,8,FALSE)</f>
        <v>Si</v>
      </c>
      <c r="K53" s="98" t="str">
        <f>VLOOKUP(E53,VIP!$A$2:$O11923,6,0)</f>
        <v>NO</v>
      </c>
      <c r="L53" s="104" t="s">
        <v>2430</v>
      </c>
      <c r="M53" s="103" t="s">
        <v>2472</v>
      </c>
      <c r="N53" s="102" t="s">
        <v>2480</v>
      </c>
      <c r="O53" s="118" t="s">
        <v>2496</v>
      </c>
      <c r="P53" s="123"/>
      <c r="Q53" s="103" t="s">
        <v>2430</v>
      </c>
    </row>
    <row r="54" spans="1:17" s="86" customFormat="1" ht="18" x14ac:dyDescent="0.25">
      <c r="A54" s="118" t="str">
        <f>VLOOKUP(E54,'LISTADO ATM'!$A$2:$C$896,3,0)</f>
        <v>ESTE</v>
      </c>
      <c r="B54" s="109" t="s">
        <v>2519</v>
      </c>
      <c r="C54" s="101">
        <v>44232.332129629627</v>
      </c>
      <c r="D54" s="118" t="s">
        <v>2189</v>
      </c>
      <c r="E54" s="99">
        <v>608</v>
      </c>
      <c r="F54" s="84" t="str">
        <f>VLOOKUP(E54,VIP!$A$2:$O11509,2,0)</f>
        <v>DRBR305</v>
      </c>
      <c r="G54" s="98" t="str">
        <f>VLOOKUP(E54,'LISTADO ATM'!$A$2:$B$895,2,0)</f>
        <v xml:space="preserve">ATM Oficina Jumbo (San Pedro) </v>
      </c>
      <c r="H54" s="98" t="str">
        <f>VLOOKUP(E54,VIP!$A$2:$O16429,7,FALSE)</f>
        <v>Si</v>
      </c>
      <c r="I54" s="98" t="str">
        <f>VLOOKUP(E54,VIP!$A$2:$O8394,8,FALSE)</f>
        <v>Si</v>
      </c>
      <c r="J54" s="98" t="str">
        <f>VLOOKUP(E54,VIP!$A$2:$O8344,8,FALSE)</f>
        <v>Si</v>
      </c>
      <c r="K54" s="98" t="str">
        <f>VLOOKUP(E54,VIP!$A$2:$O11918,6,0)</f>
        <v>SI</v>
      </c>
      <c r="L54" s="104" t="s">
        <v>2520</v>
      </c>
      <c r="M54" s="103" t="s">
        <v>2472</v>
      </c>
      <c r="N54" s="102" t="s">
        <v>2480</v>
      </c>
      <c r="O54" s="118" t="s">
        <v>2482</v>
      </c>
      <c r="P54" s="123"/>
      <c r="Q54" s="103" t="s">
        <v>2520</v>
      </c>
    </row>
    <row r="55" spans="1:17" s="86" customFormat="1" ht="18" x14ac:dyDescent="0.25">
      <c r="A55" s="118" t="str">
        <f>VLOOKUP(E55,'LISTADO ATM'!$A$2:$C$896,3,0)</f>
        <v>ESTE</v>
      </c>
      <c r="B55" s="109" t="s">
        <v>2581</v>
      </c>
      <c r="C55" s="101">
        <v>44233.411828703705</v>
      </c>
      <c r="D55" s="118" t="s">
        <v>2189</v>
      </c>
      <c r="E55" s="99">
        <v>631</v>
      </c>
      <c r="F55" s="84" t="str">
        <f>VLOOKUP(E55,VIP!$A$2:$O11361,2,0)</f>
        <v>DRBR417</v>
      </c>
      <c r="G55" s="98" t="str">
        <f>VLOOKUP(E55,'LISTADO ATM'!$A$2:$B$895,2,0)</f>
        <v xml:space="preserve">ATM ASOCODEQUI (San Pedro) </v>
      </c>
      <c r="H55" s="98" t="str">
        <f>VLOOKUP(E55,VIP!$A$2:$O16282,7,FALSE)</f>
        <v>Si</v>
      </c>
      <c r="I55" s="98" t="str">
        <f>VLOOKUP(E55,VIP!$A$2:$O8247,8,FALSE)</f>
        <v>Si</v>
      </c>
      <c r="J55" s="98" t="str">
        <f>VLOOKUP(E55,VIP!$A$2:$O8197,8,FALSE)</f>
        <v>Si</v>
      </c>
      <c r="K55" s="98" t="str">
        <f>VLOOKUP(E55,VIP!$A$2:$O11771,6,0)</f>
        <v>NO</v>
      </c>
      <c r="L55" s="104" t="s">
        <v>2228</v>
      </c>
      <c r="M55" s="103" t="s">
        <v>2472</v>
      </c>
      <c r="N55" s="102" t="s">
        <v>2480</v>
      </c>
      <c r="O55" s="118" t="s">
        <v>2482</v>
      </c>
      <c r="P55" s="123"/>
      <c r="Q55" s="103" t="s">
        <v>2228</v>
      </c>
    </row>
    <row r="56" spans="1:17" s="86" customFormat="1" ht="18" x14ac:dyDescent="0.25">
      <c r="A56" s="118" t="str">
        <f>VLOOKUP(E56,'LISTADO ATM'!$A$2:$C$896,3,0)</f>
        <v>DISTRITO NACIONAL</v>
      </c>
      <c r="B56" s="109" t="s">
        <v>2540</v>
      </c>
      <c r="C56" s="101">
        <v>44232.768229166664</v>
      </c>
      <c r="D56" s="118" t="s">
        <v>2476</v>
      </c>
      <c r="E56" s="99">
        <v>655</v>
      </c>
      <c r="F56" s="84" t="str">
        <f>VLOOKUP(E56,VIP!$A$2:$O11515,2,0)</f>
        <v>DRBR655</v>
      </c>
      <c r="G56" s="98" t="str">
        <f>VLOOKUP(E56,'LISTADO ATM'!$A$2:$B$895,2,0)</f>
        <v>ATM Farmacia Sandra</v>
      </c>
      <c r="H56" s="98" t="str">
        <f>VLOOKUP(E56,VIP!$A$2:$O16435,7,FALSE)</f>
        <v>Si</v>
      </c>
      <c r="I56" s="98" t="str">
        <f>VLOOKUP(E56,VIP!$A$2:$O8400,8,FALSE)</f>
        <v>Si</v>
      </c>
      <c r="J56" s="98" t="str">
        <f>VLOOKUP(E56,VIP!$A$2:$O8350,8,FALSE)</f>
        <v>Si</v>
      </c>
      <c r="K56" s="98" t="str">
        <f>VLOOKUP(E56,VIP!$A$2:$O11924,6,0)</f>
        <v>NO</v>
      </c>
      <c r="L56" s="104" t="s">
        <v>2430</v>
      </c>
      <c r="M56" s="103" t="s">
        <v>2472</v>
      </c>
      <c r="N56" s="102" t="s">
        <v>2480</v>
      </c>
      <c r="O56" s="118" t="s">
        <v>2481</v>
      </c>
      <c r="P56" s="123"/>
      <c r="Q56" s="103" t="s">
        <v>2430</v>
      </c>
    </row>
    <row r="57" spans="1:17" s="86" customFormat="1" ht="18" x14ac:dyDescent="0.25">
      <c r="A57" s="118" t="str">
        <f>VLOOKUP(E57,'LISTADO ATM'!$A$2:$C$896,3,0)</f>
        <v>SUR</v>
      </c>
      <c r="B57" s="109" t="s">
        <v>2559</v>
      </c>
      <c r="C57" s="101">
        <v>44232.866770833331</v>
      </c>
      <c r="D57" s="118" t="s">
        <v>2476</v>
      </c>
      <c r="E57" s="99">
        <v>677</v>
      </c>
      <c r="F57" s="84" t="str">
        <f>VLOOKUP(E57,VIP!$A$2:$O11542,2,0)</f>
        <v>DRBR677</v>
      </c>
      <c r="G57" s="98" t="str">
        <f>VLOOKUP(E57,'LISTADO ATM'!$A$2:$B$895,2,0)</f>
        <v>ATM PBG Villa Jaragua</v>
      </c>
      <c r="H57" s="98" t="str">
        <f>VLOOKUP(E57,VIP!$A$2:$O16462,7,FALSE)</f>
        <v>Si</v>
      </c>
      <c r="I57" s="98" t="str">
        <f>VLOOKUP(E57,VIP!$A$2:$O8427,8,FALSE)</f>
        <v>Si</v>
      </c>
      <c r="J57" s="98" t="str">
        <f>VLOOKUP(E57,VIP!$A$2:$O8377,8,FALSE)</f>
        <v>Si</v>
      </c>
      <c r="K57" s="98" t="str">
        <f>VLOOKUP(E57,VIP!$A$2:$O11951,6,0)</f>
        <v>SI</v>
      </c>
      <c r="L57" s="104" t="s">
        <v>2430</v>
      </c>
      <c r="M57" s="103" t="s">
        <v>2472</v>
      </c>
      <c r="N57" s="102" t="s">
        <v>2480</v>
      </c>
      <c r="O57" s="118" t="s">
        <v>2481</v>
      </c>
      <c r="P57" s="123"/>
      <c r="Q57" s="103" t="s">
        <v>2430</v>
      </c>
    </row>
    <row r="58" spans="1:17" s="86" customFormat="1" ht="18" x14ac:dyDescent="0.25">
      <c r="A58" s="118" t="str">
        <f>VLOOKUP(E58,'LISTADO ATM'!$A$2:$C$896,3,0)</f>
        <v>DISTRITO NACIONAL</v>
      </c>
      <c r="B58" s="109" t="s">
        <v>2547</v>
      </c>
      <c r="C58" s="101">
        <v>44232.702962962961</v>
      </c>
      <c r="D58" s="118" t="s">
        <v>2476</v>
      </c>
      <c r="E58" s="99">
        <v>697</v>
      </c>
      <c r="F58" s="84" t="str">
        <f>VLOOKUP(E58,VIP!$A$2:$O11522,2,0)</f>
        <v>DRBR697</v>
      </c>
      <c r="G58" s="98" t="str">
        <f>VLOOKUP(E58,'LISTADO ATM'!$A$2:$B$895,2,0)</f>
        <v>ATM Hipermercado Olé Ciudad Juan Bosch</v>
      </c>
      <c r="H58" s="98" t="str">
        <f>VLOOKUP(E58,VIP!$A$2:$O16442,7,FALSE)</f>
        <v>Si</v>
      </c>
      <c r="I58" s="98" t="str">
        <f>VLOOKUP(E58,VIP!$A$2:$O8407,8,FALSE)</f>
        <v>Si</v>
      </c>
      <c r="J58" s="98" t="str">
        <f>VLOOKUP(E58,VIP!$A$2:$O8357,8,FALSE)</f>
        <v>Si</v>
      </c>
      <c r="K58" s="98" t="str">
        <f>VLOOKUP(E58,VIP!$A$2:$O11931,6,0)</f>
        <v>NO</v>
      </c>
      <c r="L58" s="104" t="s">
        <v>2430</v>
      </c>
      <c r="M58" s="103" t="s">
        <v>2472</v>
      </c>
      <c r="N58" s="102" t="s">
        <v>2480</v>
      </c>
      <c r="O58" s="118" t="s">
        <v>2481</v>
      </c>
      <c r="P58" s="123"/>
      <c r="Q58" s="103" t="s">
        <v>2430</v>
      </c>
    </row>
    <row r="59" spans="1:17" s="86" customFormat="1" ht="18" x14ac:dyDescent="0.25">
      <c r="A59" s="118" t="str">
        <f>VLOOKUP(E59,'LISTADO ATM'!$A$2:$C$896,3,0)</f>
        <v>DISTRITO NACIONAL</v>
      </c>
      <c r="B59" s="109">
        <v>335777040</v>
      </c>
      <c r="C59" s="101">
        <v>44228.251388888886</v>
      </c>
      <c r="D59" s="118" t="s">
        <v>2189</v>
      </c>
      <c r="E59" s="99">
        <v>708</v>
      </c>
      <c r="F59" s="84" t="str">
        <f>VLOOKUP(E59,VIP!$A$2:$O11469,2,0)</f>
        <v>DRBR505</v>
      </c>
      <c r="G59" s="98" t="str">
        <f>VLOOKUP(E59,'LISTADO ATM'!$A$2:$B$895,2,0)</f>
        <v xml:space="preserve">ATM El Vestir De Hoy </v>
      </c>
      <c r="H59" s="98" t="str">
        <f>VLOOKUP(E59,VIP!$A$2:$O16389,7,FALSE)</f>
        <v>Si</v>
      </c>
      <c r="I59" s="98" t="str">
        <f>VLOOKUP(E59,VIP!$A$2:$O8354,8,FALSE)</f>
        <v>Si</v>
      </c>
      <c r="J59" s="98" t="str">
        <f>VLOOKUP(E59,VIP!$A$2:$O8304,8,FALSE)</f>
        <v>Si</v>
      </c>
      <c r="K59" s="98" t="str">
        <f>VLOOKUP(E59,VIP!$A$2:$O11878,6,0)</f>
        <v>NO</v>
      </c>
      <c r="L59" s="104" t="s">
        <v>2228</v>
      </c>
      <c r="M59" s="103" t="s">
        <v>2472</v>
      </c>
      <c r="N59" s="102" t="s">
        <v>2494</v>
      </c>
      <c r="O59" s="118" t="s">
        <v>2482</v>
      </c>
      <c r="P59" s="123"/>
      <c r="Q59" s="103" t="s">
        <v>2228</v>
      </c>
    </row>
    <row r="60" spans="1:17" s="86" customFormat="1" ht="18" x14ac:dyDescent="0.25">
      <c r="A60" s="118" t="str">
        <f>VLOOKUP(E60,'LISTADO ATM'!$A$2:$C$896,3,0)</f>
        <v>DISTRITO NACIONAL</v>
      </c>
      <c r="B60" s="109" t="s">
        <v>2584</v>
      </c>
      <c r="C60" s="101">
        <v>44233.392581018517</v>
      </c>
      <c r="D60" s="118" t="s">
        <v>2189</v>
      </c>
      <c r="E60" s="99">
        <v>719</v>
      </c>
      <c r="F60" s="84" t="str">
        <f>VLOOKUP(E60,VIP!$A$2:$O11364,2,0)</f>
        <v>DRBR419</v>
      </c>
      <c r="G60" s="98" t="str">
        <f>VLOOKUP(E60,'LISTADO ATM'!$A$2:$B$895,2,0)</f>
        <v xml:space="preserve">ATM Ayuntamiento Municipal San Luís </v>
      </c>
      <c r="H60" s="98" t="str">
        <f>VLOOKUP(E60,VIP!$A$2:$O16285,7,FALSE)</f>
        <v>Si</v>
      </c>
      <c r="I60" s="98" t="str">
        <f>VLOOKUP(E60,VIP!$A$2:$O8250,8,FALSE)</f>
        <v>Si</v>
      </c>
      <c r="J60" s="98" t="str">
        <f>VLOOKUP(E60,VIP!$A$2:$O8200,8,FALSE)</f>
        <v>Si</v>
      </c>
      <c r="K60" s="98" t="str">
        <f>VLOOKUP(E60,VIP!$A$2:$O11774,6,0)</f>
        <v>NO</v>
      </c>
      <c r="L60" s="104" t="s">
        <v>2254</v>
      </c>
      <c r="M60" s="103" t="s">
        <v>2472</v>
      </c>
      <c r="N60" s="102" t="s">
        <v>2480</v>
      </c>
      <c r="O60" s="118" t="s">
        <v>2482</v>
      </c>
      <c r="P60" s="123"/>
      <c r="Q60" s="103" t="s">
        <v>2254</v>
      </c>
    </row>
    <row r="61" spans="1:17" s="86" customFormat="1" ht="18" x14ac:dyDescent="0.25">
      <c r="A61" s="118" t="str">
        <f>VLOOKUP(E61,'LISTADO ATM'!$A$2:$C$896,3,0)</f>
        <v>DISTRITO NACIONAL</v>
      </c>
      <c r="B61" s="109" t="s">
        <v>2555</v>
      </c>
      <c r="C61" s="101">
        <v>44232.915798611109</v>
      </c>
      <c r="D61" s="118" t="s">
        <v>2189</v>
      </c>
      <c r="E61" s="99">
        <v>722</v>
      </c>
      <c r="F61" s="84" t="str">
        <f>VLOOKUP(E61,VIP!$A$2:$O11538,2,0)</f>
        <v>DRBR393</v>
      </c>
      <c r="G61" s="98" t="str">
        <f>VLOOKUP(E61,'LISTADO ATM'!$A$2:$B$895,2,0)</f>
        <v xml:space="preserve">ATM Oficina Charles de Gaulle III </v>
      </c>
      <c r="H61" s="98" t="str">
        <f>VLOOKUP(E61,VIP!$A$2:$O16458,7,FALSE)</f>
        <v>Si</v>
      </c>
      <c r="I61" s="98" t="str">
        <f>VLOOKUP(E61,VIP!$A$2:$O8423,8,FALSE)</f>
        <v>Si</v>
      </c>
      <c r="J61" s="98" t="str">
        <f>VLOOKUP(E61,VIP!$A$2:$O8373,8,FALSE)</f>
        <v>Si</v>
      </c>
      <c r="K61" s="98" t="str">
        <f>VLOOKUP(E61,VIP!$A$2:$O11947,6,0)</f>
        <v>SI</v>
      </c>
      <c r="L61" s="104" t="s">
        <v>2435</v>
      </c>
      <c r="M61" s="123" t="s">
        <v>2577</v>
      </c>
      <c r="N61" s="102" t="s">
        <v>2480</v>
      </c>
      <c r="O61" s="118" t="s">
        <v>2482</v>
      </c>
      <c r="P61" s="123"/>
      <c r="Q61" s="122">
        <v>44233.465370370373</v>
      </c>
    </row>
    <row r="62" spans="1:17" s="86" customFormat="1" ht="18" x14ac:dyDescent="0.25">
      <c r="A62" s="118" t="str">
        <f>VLOOKUP(E62,'LISTADO ATM'!$A$2:$C$896,3,0)</f>
        <v>ESTE</v>
      </c>
      <c r="B62" s="109" t="s">
        <v>2526</v>
      </c>
      <c r="C62" s="101">
        <v>44232.593668981484</v>
      </c>
      <c r="D62" s="118" t="s">
        <v>2476</v>
      </c>
      <c r="E62" s="99">
        <v>742</v>
      </c>
      <c r="F62" s="84" t="str">
        <f>VLOOKUP(E62,VIP!$A$2:$O11514,2,0)</f>
        <v>DRBR990</v>
      </c>
      <c r="G62" s="98" t="str">
        <f>VLOOKUP(E62,'LISTADO ATM'!$A$2:$B$895,2,0)</f>
        <v xml:space="preserve">ATM Oficina Plaza del Rey (La Romana) </v>
      </c>
      <c r="H62" s="98" t="str">
        <f>VLOOKUP(E62,VIP!$A$2:$O16434,7,FALSE)</f>
        <v>Si</v>
      </c>
      <c r="I62" s="98" t="str">
        <f>VLOOKUP(E62,VIP!$A$2:$O8399,8,FALSE)</f>
        <v>Si</v>
      </c>
      <c r="J62" s="98" t="str">
        <f>VLOOKUP(E62,VIP!$A$2:$O8349,8,FALSE)</f>
        <v>Si</v>
      </c>
      <c r="K62" s="98" t="str">
        <f>VLOOKUP(E62,VIP!$A$2:$O11923,6,0)</f>
        <v>NO</v>
      </c>
      <c r="L62" s="104" t="s">
        <v>2430</v>
      </c>
      <c r="M62" s="123" t="s">
        <v>2577</v>
      </c>
      <c r="N62" s="102" t="s">
        <v>2480</v>
      </c>
      <c r="O62" s="118" t="s">
        <v>2481</v>
      </c>
      <c r="P62" s="123"/>
      <c r="Q62" s="122">
        <v>44233.458333333336</v>
      </c>
    </row>
    <row r="63" spans="1:17" s="86" customFormat="1" ht="18" x14ac:dyDescent="0.25">
      <c r="A63" s="118" t="str">
        <f>VLOOKUP(E63,'LISTADO ATM'!$A$2:$C$896,3,0)</f>
        <v>DISTRITO NACIONAL</v>
      </c>
      <c r="B63" s="109" t="s">
        <v>2583</v>
      </c>
      <c r="C63" s="101">
        <v>44233.394652777781</v>
      </c>
      <c r="D63" s="118" t="s">
        <v>2189</v>
      </c>
      <c r="E63" s="99">
        <v>745</v>
      </c>
      <c r="F63" s="84" t="str">
        <f>VLOOKUP(E63,VIP!$A$2:$O11363,2,0)</f>
        <v>DRBR027</v>
      </c>
      <c r="G63" s="98" t="str">
        <f>VLOOKUP(E63,'LISTADO ATM'!$A$2:$B$895,2,0)</f>
        <v xml:space="preserve">ATM Oficina Ave. Duarte </v>
      </c>
      <c r="H63" s="98" t="str">
        <f>VLOOKUP(E63,VIP!$A$2:$O16284,7,FALSE)</f>
        <v>No</v>
      </c>
      <c r="I63" s="98" t="str">
        <f>VLOOKUP(E63,VIP!$A$2:$O8249,8,FALSE)</f>
        <v>No</v>
      </c>
      <c r="J63" s="98" t="str">
        <f>VLOOKUP(E63,VIP!$A$2:$O8199,8,FALSE)</f>
        <v>No</v>
      </c>
      <c r="K63" s="98" t="str">
        <f>VLOOKUP(E63,VIP!$A$2:$O11773,6,0)</f>
        <v>NO</v>
      </c>
      <c r="L63" s="104" t="s">
        <v>2254</v>
      </c>
      <c r="M63" s="103" t="s">
        <v>2472</v>
      </c>
      <c r="N63" s="102" t="s">
        <v>2480</v>
      </c>
      <c r="O63" s="118" t="s">
        <v>2482</v>
      </c>
      <c r="P63" s="123"/>
      <c r="Q63" s="103" t="s">
        <v>2254</v>
      </c>
    </row>
    <row r="64" spans="1:17" ht="18" x14ac:dyDescent="0.25">
      <c r="A64" s="118" t="str">
        <f>VLOOKUP(E64,'LISTADO ATM'!$A$2:$C$896,3,0)</f>
        <v>NORTE</v>
      </c>
      <c r="B64" s="109" t="s">
        <v>2553</v>
      </c>
      <c r="C64" s="101">
        <v>44232.919490740744</v>
      </c>
      <c r="D64" s="118" t="s">
        <v>2190</v>
      </c>
      <c r="E64" s="99">
        <v>756</v>
      </c>
      <c r="F64" s="84" t="str">
        <f>VLOOKUP(E64,VIP!$A$2:$O11536,2,0)</f>
        <v>DRBR756</v>
      </c>
      <c r="G64" s="98" t="str">
        <f>VLOOKUP(E64,'LISTADO ATM'!$A$2:$B$895,2,0)</f>
        <v xml:space="preserve">ATM UNP Villa La Mata (Cotuí) </v>
      </c>
      <c r="H64" s="98" t="str">
        <f>VLOOKUP(E64,VIP!$A$2:$O16456,7,FALSE)</f>
        <v>Si</v>
      </c>
      <c r="I64" s="98" t="str">
        <f>VLOOKUP(E64,VIP!$A$2:$O8421,8,FALSE)</f>
        <v>Si</v>
      </c>
      <c r="J64" s="98" t="str">
        <f>VLOOKUP(E64,VIP!$A$2:$O8371,8,FALSE)</f>
        <v>Si</v>
      </c>
      <c r="K64" s="98" t="str">
        <f>VLOOKUP(E64,VIP!$A$2:$O11945,6,0)</f>
        <v>NO</v>
      </c>
      <c r="L64" s="104" t="s">
        <v>2435</v>
      </c>
      <c r="M64" s="123" t="s">
        <v>2577</v>
      </c>
      <c r="N64" s="102" t="s">
        <v>2480</v>
      </c>
      <c r="O64" s="118" t="s">
        <v>2497</v>
      </c>
      <c r="P64" s="123"/>
      <c r="Q64" s="122">
        <v>44233.464583333334</v>
      </c>
    </row>
    <row r="65" spans="1:17" ht="18" x14ac:dyDescent="0.25">
      <c r="A65" s="118" t="str">
        <f>VLOOKUP(E65,'LISTADO ATM'!$A$2:$C$896,3,0)</f>
        <v>NORTE</v>
      </c>
      <c r="B65" s="109" t="s">
        <v>2575</v>
      </c>
      <c r="C65" s="101">
        <v>44233.277499999997</v>
      </c>
      <c r="D65" s="118" t="s">
        <v>2190</v>
      </c>
      <c r="E65" s="99">
        <v>779</v>
      </c>
      <c r="F65" s="84" t="str">
        <f>VLOOKUP(E65,VIP!$A$2:$O11540,2,0)</f>
        <v>DRBR206</v>
      </c>
      <c r="G65" s="98" t="str">
        <f>VLOOKUP(E65,'LISTADO ATM'!$A$2:$B$895,2,0)</f>
        <v xml:space="preserve">ATM Zona Franca Esperanza I (Mao) </v>
      </c>
      <c r="H65" s="98" t="str">
        <f>VLOOKUP(E65,VIP!$A$2:$O16460,7,FALSE)</f>
        <v>Si</v>
      </c>
      <c r="I65" s="98" t="str">
        <f>VLOOKUP(E65,VIP!$A$2:$O8425,8,FALSE)</f>
        <v>Si</v>
      </c>
      <c r="J65" s="98" t="str">
        <f>VLOOKUP(E65,VIP!$A$2:$O8375,8,FALSE)</f>
        <v>Si</v>
      </c>
      <c r="K65" s="98" t="str">
        <f>VLOOKUP(E65,VIP!$A$2:$O11949,6,0)</f>
        <v>NO</v>
      </c>
      <c r="L65" s="104" t="s">
        <v>2228</v>
      </c>
      <c r="M65" s="103" t="s">
        <v>2472</v>
      </c>
      <c r="N65" s="102" t="s">
        <v>2480</v>
      </c>
      <c r="O65" s="118" t="s">
        <v>2488</v>
      </c>
      <c r="P65" s="123"/>
      <c r="Q65" s="103" t="s">
        <v>2228</v>
      </c>
    </row>
    <row r="66" spans="1:17" ht="18" x14ac:dyDescent="0.25">
      <c r="A66" s="118" t="str">
        <f>VLOOKUP(E66,'LISTADO ATM'!$A$2:$C$896,3,0)</f>
        <v>SUR</v>
      </c>
      <c r="B66" s="109" t="s">
        <v>2557</v>
      </c>
      <c r="C66" s="101">
        <v>44232.873402777775</v>
      </c>
      <c r="D66" s="118" t="s">
        <v>2476</v>
      </c>
      <c r="E66" s="99">
        <v>780</v>
      </c>
      <c r="F66" s="84" t="str">
        <f>VLOOKUP(E66,VIP!$A$2:$O11540,2,0)</f>
        <v>DRBR041</v>
      </c>
      <c r="G66" s="98" t="str">
        <f>VLOOKUP(E66,'LISTADO ATM'!$A$2:$B$895,2,0)</f>
        <v xml:space="preserve">ATM Oficina Barahona I </v>
      </c>
      <c r="H66" s="98" t="str">
        <f>VLOOKUP(E66,VIP!$A$2:$O16460,7,FALSE)</f>
        <v>Si</v>
      </c>
      <c r="I66" s="98" t="str">
        <f>VLOOKUP(E66,VIP!$A$2:$O8425,8,FALSE)</f>
        <v>Si</v>
      </c>
      <c r="J66" s="98" t="str">
        <f>VLOOKUP(E66,VIP!$A$2:$O8375,8,FALSE)</f>
        <v>Si</v>
      </c>
      <c r="K66" s="98" t="str">
        <f>VLOOKUP(E66,VIP!$A$2:$O11949,6,0)</f>
        <v>SI</v>
      </c>
      <c r="L66" s="104" t="s">
        <v>2430</v>
      </c>
      <c r="M66" s="123" t="s">
        <v>2577</v>
      </c>
      <c r="N66" s="102" t="s">
        <v>2480</v>
      </c>
      <c r="O66" s="118" t="s">
        <v>2481</v>
      </c>
      <c r="P66" s="123"/>
      <c r="Q66" s="122">
        <v>44233.463865740741</v>
      </c>
    </row>
    <row r="67" spans="1:17" ht="18" x14ac:dyDescent="0.25">
      <c r="A67" s="118" t="str">
        <f>VLOOKUP(E67,'LISTADO ATM'!$A$2:$C$896,3,0)</f>
        <v>DISTRITO NACIONAL</v>
      </c>
      <c r="B67" s="109" t="s">
        <v>2578</v>
      </c>
      <c r="C67" s="101">
        <v>44233.431041666663</v>
      </c>
      <c r="D67" s="118" t="s">
        <v>2189</v>
      </c>
      <c r="E67" s="99">
        <v>784</v>
      </c>
      <c r="F67" s="84" t="str">
        <f>VLOOKUP(E67,VIP!$A$2:$O11358,2,0)</f>
        <v>DRBR762</v>
      </c>
      <c r="G67" s="98" t="str">
        <f>VLOOKUP(E67,'LISTADO ATM'!$A$2:$B$895,2,0)</f>
        <v xml:space="preserve">ATM Tribunal Superior Electoral </v>
      </c>
      <c r="H67" s="98" t="str">
        <f>VLOOKUP(E67,VIP!$A$2:$O16279,7,FALSE)</f>
        <v>Si</v>
      </c>
      <c r="I67" s="98" t="str">
        <f>VLOOKUP(E67,VIP!$A$2:$O8244,8,FALSE)</f>
        <v>Si</v>
      </c>
      <c r="J67" s="98" t="str">
        <f>VLOOKUP(E67,VIP!$A$2:$O8194,8,FALSE)</f>
        <v>Si</v>
      </c>
      <c r="K67" s="98" t="str">
        <f>VLOOKUP(E67,VIP!$A$2:$O11768,6,0)</f>
        <v>NO</v>
      </c>
      <c r="L67" s="104" t="s">
        <v>2254</v>
      </c>
      <c r="M67" s="103" t="s">
        <v>2472</v>
      </c>
      <c r="N67" s="102" t="s">
        <v>2480</v>
      </c>
      <c r="O67" s="118" t="s">
        <v>2482</v>
      </c>
      <c r="P67" s="123"/>
      <c r="Q67" s="103" t="s">
        <v>2254</v>
      </c>
    </row>
    <row r="68" spans="1:17" ht="18" x14ac:dyDescent="0.25">
      <c r="A68" s="118" t="str">
        <f>VLOOKUP(E68,'LISTADO ATM'!$A$2:$C$896,3,0)</f>
        <v>DISTRITO NACIONAL</v>
      </c>
      <c r="B68" s="109" t="s">
        <v>2571</v>
      </c>
      <c r="C68" s="101">
        <v>44233.039513888885</v>
      </c>
      <c r="D68" s="118" t="s">
        <v>2189</v>
      </c>
      <c r="E68" s="99">
        <v>815</v>
      </c>
      <c r="F68" s="84" t="str">
        <f>VLOOKUP(E68,VIP!$A$2:$O11540,2,0)</f>
        <v>DRBR24A</v>
      </c>
      <c r="G68" s="98" t="str">
        <f>VLOOKUP(E68,'LISTADO ATM'!$A$2:$B$895,2,0)</f>
        <v xml:space="preserve">ATM Oficina Atalaya del Mar </v>
      </c>
      <c r="H68" s="98" t="str">
        <f>VLOOKUP(E68,VIP!$A$2:$O16460,7,FALSE)</f>
        <v>Si</v>
      </c>
      <c r="I68" s="98" t="str">
        <f>VLOOKUP(E68,VIP!$A$2:$O8425,8,FALSE)</f>
        <v>Si</v>
      </c>
      <c r="J68" s="98" t="str">
        <f>VLOOKUP(E68,VIP!$A$2:$O8375,8,FALSE)</f>
        <v>Si</v>
      </c>
      <c r="K68" s="98" t="str">
        <f>VLOOKUP(E68,VIP!$A$2:$O11949,6,0)</f>
        <v>SI</v>
      </c>
      <c r="L68" s="104" t="s">
        <v>2254</v>
      </c>
      <c r="M68" s="103" t="s">
        <v>2472</v>
      </c>
      <c r="N68" s="102" t="s">
        <v>2480</v>
      </c>
      <c r="O68" s="118" t="s">
        <v>2482</v>
      </c>
      <c r="P68" s="123"/>
      <c r="Q68" s="103" t="s">
        <v>2254</v>
      </c>
    </row>
    <row r="69" spans="1:17" ht="18" x14ac:dyDescent="0.25">
      <c r="A69" s="118" t="str">
        <f>VLOOKUP(E69,'LISTADO ATM'!$A$2:$C$896,3,0)</f>
        <v>DISTRITO NACIONAL</v>
      </c>
      <c r="B69" s="109" t="s">
        <v>2531</v>
      </c>
      <c r="C69" s="101">
        <v>44232.514953703707</v>
      </c>
      <c r="D69" s="118" t="s">
        <v>2189</v>
      </c>
      <c r="E69" s="99">
        <v>816</v>
      </c>
      <c r="F69" s="84" t="str">
        <f>VLOOKUP(E69,VIP!$A$2:$O11523,2,0)</f>
        <v>DRBR816</v>
      </c>
      <c r="G69" s="98" t="str">
        <f>VLOOKUP(E69,'LISTADO ATM'!$A$2:$B$895,2,0)</f>
        <v xml:space="preserve">ATM Oficina Pedro Brand </v>
      </c>
      <c r="H69" s="98" t="str">
        <f>VLOOKUP(E69,VIP!$A$2:$O16443,7,FALSE)</f>
        <v>Si</v>
      </c>
      <c r="I69" s="98" t="str">
        <f>VLOOKUP(E69,VIP!$A$2:$O8408,8,FALSE)</f>
        <v>Si</v>
      </c>
      <c r="J69" s="98" t="str">
        <f>VLOOKUP(E69,VIP!$A$2:$O8358,8,FALSE)</f>
        <v>Si</v>
      </c>
      <c r="K69" s="98" t="str">
        <f>VLOOKUP(E69,VIP!$A$2:$O11932,6,0)</f>
        <v>NO</v>
      </c>
      <c r="L69" s="104" t="s">
        <v>2228</v>
      </c>
      <c r="M69" s="103" t="s">
        <v>2472</v>
      </c>
      <c r="N69" s="102" t="s">
        <v>2494</v>
      </c>
      <c r="O69" s="118" t="s">
        <v>2482</v>
      </c>
      <c r="P69" s="123"/>
      <c r="Q69" s="103" t="s">
        <v>2228</v>
      </c>
    </row>
    <row r="70" spans="1:17" ht="18" x14ac:dyDescent="0.25">
      <c r="A70" s="118" t="str">
        <f>VLOOKUP(E70,'LISTADO ATM'!$A$2:$C$896,3,0)</f>
        <v>DISTRITO NACIONAL</v>
      </c>
      <c r="B70" s="109" t="s">
        <v>2521</v>
      </c>
      <c r="C70" s="101">
        <v>44232.43341435185</v>
      </c>
      <c r="D70" s="118" t="s">
        <v>2476</v>
      </c>
      <c r="E70" s="99">
        <v>823</v>
      </c>
      <c r="F70" s="84" t="str">
        <f>VLOOKUP(E70,VIP!$A$2:$O11509,2,0)</f>
        <v>DRBR823</v>
      </c>
      <c r="G70" s="98" t="str">
        <f>VLOOKUP(E70,'LISTADO ATM'!$A$2:$B$895,2,0)</f>
        <v xml:space="preserve">ATM UNP El Carril (Haina) </v>
      </c>
      <c r="H70" s="98" t="str">
        <f>VLOOKUP(E70,VIP!$A$2:$O16429,7,FALSE)</f>
        <v>Si</v>
      </c>
      <c r="I70" s="98" t="str">
        <f>VLOOKUP(E70,VIP!$A$2:$O8394,8,FALSE)</f>
        <v>Si</v>
      </c>
      <c r="J70" s="98" t="str">
        <f>VLOOKUP(E70,VIP!$A$2:$O8344,8,FALSE)</f>
        <v>Si</v>
      </c>
      <c r="K70" s="98" t="str">
        <f>VLOOKUP(E70,VIP!$A$2:$O11918,6,0)</f>
        <v>NO</v>
      </c>
      <c r="L70" s="104" t="s">
        <v>2430</v>
      </c>
      <c r="M70" s="103" t="s">
        <v>2472</v>
      </c>
      <c r="N70" s="102" t="s">
        <v>2480</v>
      </c>
      <c r="O70" s="118" t="s">
        <v>2481</v>
      </c>
      <c r="P70" s="123"/>
      <c r="Q70" s="103" t="s">
        <v>2430</v>
      </c>
    </row>
    <row r="71" spans="1:17" ht="18" x14ac:dyDescent="0.25">
      <c r="A71" s="118" t="str">
        <f>VLOOKUP(E71,'LISTADO ATM'!$A$2:$C$896,3,0)</f>
        <v>NORTE</v>
      </c>
      <c r="B71" s="109" t="s">
        <v>2572</v>
      </c>
      <c r="C71" s="101">
        <v>44233.037916666668</v>
      </c>
      <c r="D71" s="118" t="s">
        <v>2190</v>
      </c>
      <c r="E71" s="99">
        <v>854</v>
      </c>
      <c r="F71" s="84" t="str">
        <f>VLOOKUP(E71,VIP!$A$2:$O11541,2,0)</f>
        <v>DRBR854</v>
      </c>
      <c r="G71" s="98" t="str">
        <f>VLOOKUP(E71,'LISTADO ATM'!$A$2:$B$895,2,0)</f>
        <v xml:space="preserve">ATM Centro Comercial Blanco Batista </v>
      </c>
      <c r="H71" s="98" t="str">
        <f>VLOOKUP(E71,VIP!$A$2:$O16461,7,FALSE)</f>
        <v>Si</v>
      </c>
      <c r="I71" s="98" t="str">
        <f>VLOOKUP(E71,VIP!$A$2:$O8426,8,FALSE)</f>
        <v>Si</v>
      </c>
      <c r="J71" s="98" t="str">
        <f>VLOOKUP(E71,VIP!$A$2:$O8376,8,FALSE)</f>
        <v>Si</v>
      </c>
      <c r="K71" s="98" t="str">
        <f>VLOOKUP(E71,VIP!$A$2:$O11950,6,0)</f>
        <v>NO</v>
      </c>
      <c r="L71" s="104" t="s">
        <v>2228</v>
      </c>
      <c r="M71" s="103" t="s">
        <v>2472</v>
      </c>
      <c r="N71" s="102" t="s">
        <v>2480</v>
      </c>
      <c r="O71" s="118" t="s">
        <v>2488</v>
      </c>
      <c r="P71" s="123"/>
      <c r="Q71" s="103" t="s">
        <v>2228</v>
      </c>
    </row>
    <row r="72" spans="1:17" s="164" customFormat="1" ht="18" x14ac:dyDescent="0.25">
      <c r="A72" s="118" t="str">
        <f>VLOOKUP(E72,'LISTADO ATM'!$A$2:$C$896,3,0)</f>
        <v>SUR</v>
      </c>
      <c r="B72" s="109" t="s">
        <v>2515</v>
      </c>
      <c r="C72" s="101">
        <v>44231.710914351854</v>
      </c>
      <c r="D72" s="118" t="s">
        <v>2476</v>
      </c>
      <c r="E72" s="99">
        <v>870</v>
      </c>
      <c r="F72" s="84" t="str">
        <f>VLOOKUP(E72,VIP!$A$2:$O11529,2,0)</f>
        <v>DRBR870</v>
      </c>
      <c r="G72" s="98" t="str">
        <f>VLOOKUP(E72,'LISTADO ATM'!$A$2:$B$895,2,0)</f>
        <v xml:space="preserve">ATM Willbes Dominicana (Barahona) </v>
      </c>
      <c r="H72" s="98" t="str">
        <f>VLOOKUP(E72,VIP!$A$2:$O16449,7,FALSE)</f>
        <v>Si</v>
      </c>
      <c r="I72" s="98" t="str">
        <f>VLOOKUP(E72,VIP!$A$2:$O8414,8,FALSE)</f>
        <v>Si</v>
      </c>
      <c r="J72" s="98" t="str">
        <f>VLOOKUP(E72,VIP!$A$2:$O8364,8,FALSE)</f>
        <v>Si</v>
      </c>
      <c r="K72" s="98" t="str">
        <f>VLOOKUP(E72,VIP!$A$2:$O11938,6,0)</f>
        <v>NO</v>
      </c>
      <c r="L72" s="104" t="s">
        <v>2430</v>
      </c>
      <c r="M72" s="123" t="s">
        <v>2577</v>
      </c>
      <c r="N72" s="102" t="s">
        <v>2480</v>
      </c>
      <c r="O72" s="118" t="s">
        <v>2481</v>
      </c>
      <c r="P72" s="123"/>
      <c r="Q72" s="122">
        <v>44233.454907407409</v>
      </c>
    </row>
    <row r="73" spans="1:17" s="164" customFormat="1" ht="18" x14ac:dyDescent="0.25">
      <c r="A73" s="118" t="str">
        <f>VLOOKUP(E73,'LISTADO ATM'!$A$2:$C$896,3,0)</f>
        <v>SUR</v>
      </c>
      <c r="B73" s="109" t="s">
        <v>2562</v>
      </c>
      <c r="C73" s="101">
        <v>44232.851597222223</v>
      </c>
      <c r="D73" s="118" t="s">
        <v>2189</v>
      </c>
      <c r="E73" s="99">
        <v>870</v>
      </c>
      <c r="F73" s="84" t="str">
        <f>VLOOKUP(E73,VIP!$A$2:$O11545,2,0)</f>
        <v>DRBR870</v>
      </c>
      <c r="G73" s="98" t="str">
        <f>VLOOKUP(E73,'LISTADO ATM'!$A$2:$B$895,2,0)</f>
        <v xml:space="preserve">ATM Willbes Dominicana (Barahona) </v>
      </c>
      <c r="H73" s="98" t="str">
        <f>VLOOKUP(E73,VIP!$A$2:$O16465,7,FALSE)</f>
        <v>Si</v>
      </c>
      <c r="I73" s="98" t="str">
        <f>VLOOKUP(E73,VIP!$A$2:$O8430,8,FALSE)</f>
        <v>Si</v>
      </c>
      <c r="J73" s="98" t="str">
        <f>VLOOKUP(E73,VIP!$A$2:$O8380,8,FALSE)</f>
        <v>Si</v>
      </c>
      <c r="K73" s="98" t="str">
        <f>VLOOKUP(E73,VIP!$A$2:$O11954,6,0)</f>
        <v>NO</v>
      </c>
      <c r="L73" s="104" t="s">
        <v>2435</v>
      </c>
      <c r="M73" s="123" t="s">
        <v>2577</v>
      </c>
      <c r="N73" s="102" t="s">
        <v>2480</v>
      </c>
      <c r="O73" s="118" t="s">
        <v>2482</v>
      </c>
      <c r="P73" s="123"/>
      <c r="Q73" s="122">
        <v>44233.462708333333</v>
      </c>
    </row>
    <row r="74" spans="1:17" s="164" customFormat="1" ht="18" x14ac:dyDescent="0.25">
      <c r="A74" s="118" t="str">
        <f>VLOOKUP(E74,'LISTADO ATM'!$A$2:$C$896,3,0)</f>
        <v>DISTRITO NACIONAL</v>
      </c>
      <c r="B74" s="109" t="s">
        <v>2538</v>
      </c>
      <c r="C74" s="101">
        <v>44232.786747685182</v>
      </c>
      <c r="D74" s="118" t="s">
        <v>2189</v>
      </c>
      <c r="E74" s="99">
        <v>875</v>
      </c>
      <c r="F74" s="84" t="str">
        <f>VLOOKUP(E74,VIP!$A$2:$O11513,2,0)</f>
        <v>DRBR875</v>
      </c>
      <c r="G74" s="98" t="str">
        <f>VLOOKUP(E74,'LISTADO ATM'!$A$2:$B$895,2,0)</f>
        <v xml:space="preserve">ATM Texaco Aut. Duarte KM 14 1/2 (Los Alcarrizos) </v>
      </c>
      <c r="H74" s="98" t="str">
        <f>VLOOKUP(E74,VIP!$A$2:$O16433,7,FALSE)</f>
        <v>Si</v>
      </c>
      <c r="I74" s="98" t="str">
        <f>VLOOKUP(E74,VIP!$A$2:$O8398,8,FALSE)</f>
        <v>Si</v>
      </c>
      <c r="J74" s="98" t="str">
        <f>VLOOKUP(E74,VIP!$A$2:$O8348,8,FALSE)</f>
        <v>Si</v>
      </c>
      <c r="K74" s="98" t="str">
        <f>VLOOKUP(E74,VIP!$A$2:$O11922,6,0)</f>
        <v>NO</v>
      </c>
      <c r="L74" s="104" t="s">
        <v>2463</v>
      </c>
      <c r="M74" s="103" t="s">
        <v>2472</v>
      </c>
      <c r="N74" s="102" t="s">
        <v>2480</v>
      </c>
      <c r="O74" s="118" t="s">
        <v>2482</v>
      </c>
      <c r="P74" s="123"/>
      <c r="Q74" s="103" t="s">
        <v>2463</v>
      </c>
    </row>
    <row r="75" spans="1:17" s="164" customFormat="1" ht="18" x14ac:dyDescent="0.25">
      <c r="A75" s="118" t="str">
        <f>VLOOKUP(E75,'LISTADO ATM'!$A$2:$C$896,3,0)</f>
        <v>SUR</v>
      </c>
      <c r="B75" s="109" t="s">
        <v>2558</v>
      </c>
      <c r="C75" s="101">
        <v>44232.869629629633</v>
      </c>
      <c r="D75" s="118" t="s">
        <v>2476</v>
      </c>
      <c r="E75" s="99">
        <v>880</v>
      </c>
      <c r="F75" s="84" t="str">
        <f>VLOOKUP(E75,VIP!$A$2:$O11541,2,0)</f>
        <v>DRBR880</v>
      </c>
      <c r="G75" s="98" t="str">
        <f>VLOOKUP(E75,'LISTADO ATM'!$A$2:$B$895,2,0)</f>
        <v xml:space="preserve">ATM Autoservicio Barahona II </v>
      </c>
      <c r="H75" s="98" t="str">
        <f>VLOOKUP(E75,VIP!$A$2:$O16461,7,FALSE)</f>
        <v>Si</v>
      </c>
      <c r="I75" s="98" t="str">
        <f>VLOOKUP(E75,VIP!$A$2:$O8426,8,FALSE)</f>
        <v>Si</v>
      </c>
      <c r="J75" s="98" t="str">
        <f>VLOOKUP(E75,VIP!$A$2:$O8376,8,FALSE)</f>
        <v>Si</v>
      </c>
      <c r="K75" s="98" t="str">
        <f>VLOOKUP(E75,VIP!$A$2:$O11950,6,0)</f>
        <v>SI</v>
      </c>
      <c r="L75" s="104" t="s">
        <v>2430</v>
      </c>
      <c r="M75" s="123" t="s">
        <v>2577</v>
      </c>
      <c r="N75" s="102" t="s">
        <v>2480</v>
      </c>
      <c r="O75" s="118" t="s">
        <v>2481</v>
      </c>
      <c r="P75" s="123"/>
      <c r="Q75" s="122">
        <v>44233.462500000001</v>
      </c>
    </row>
    <row r="76" spans="1:17" s="164" customFormat="1" ht="18" x14ac:dyDescent="0.25">
      <c r="A76" s="118" t="str">
        <f>VLOOKUP(E76,'LISTADO ATM'!$A$2:$C$896,3,0)</f>
        <v>DISTRITO NACIONAL</v>
      </c>
      <c r="B76" s="109" t="s">
        <v>2504</v>
      </c>
      <c r="C76" s="101">
        <v>44230.598587962966</v>
      </c>
      <c r="D76" s="118" t="s">
        <v>2189</v>
      </c>
      <c r="E76" s="99">
        <v>918</v>
      </c>
      <c r="F76" s="84" t="str">
        <f>VLOOKUP(E76,VIP!$A$2:$O11651,2,0)</f>
        <v>DRBR918</v>
      </c>
      <c r="G76" s="98" t="str">
        <f>VLOOKUP(E76,'LISTADO ATM'!$A$2:$B$895,2,0)</f>
        <v xml:space="preserve">ATM S/M Liverpool de la Jacobo Majluta </v>
      </c>
      <c r="H76" s="98" t="str">
        <f>VLOOKUP(E76,VIP!$A$2:$O16571,7,FALSE)</f>
        <v>Si</v>
      </c>
      <c r="I76" s="98" t="str">
        <f>VLOOKUP(E76,VIP!$A$2:$O8536,8,FALSE)</f>
        <v>Si</v>
      </c>
      <c r="J76" s="98" t="str">
        <f>VLOOKUP(E76,VIP!$A$2:$O8486,8,FALSE)</f>
        <v>Si</v>
      </c>
      <c r="K76" s="98" t="str">
        <f>VLOOKUP(E76,VIP!$A$2:$O12060,6,0)</f>
        <v>NO</v>
      </c>
      <c r="L76" s="104" t="s">
        <v>2228</v>
      </c>
      <c r="M76" s="103" t="s">
        <v>2472</v>
      </c>
      <c r="N76" s="102" t="s">
        <v>2480</v>
      </c>
      <c r="O76" s="118" t="s">
        <v>2482</v>
      </c>
      <c r="P76" s="123"/>
      <c r="Q76" s="103" t="s">
        <v>2228</v>
      </c>
    </row>
    <row r="77" spans="1:17" s="164" customFormat="1" ht="18" x14ac:dyDescent="0.25">
      <c r="A77" s="118" t="str">
        <f>VLOOKUP(E77,'LISTADO ATM'!$A$2:$C$896,3,0)</f>
        <v>NORTE</v>
      </c>
      <c r="B77" s="109" t="s">
        <v>2509</v>
      </c>
      <c r="C77" s="101">
        <v>44231.572314814817</v>
      </c>
      <c r="D77" s="118" t="s">
        <v>2190</v>
      </c>
      <c r="E77" s="99">
        <v>940</v>
      </c>
      <c r="F77" s="84" t="str">
        <f>VLOOKUP(E77,VIP!$A$2:$O11509,2,0)</f>
        <v>DRBR12C</v>
      </c>
      <c r="G77" s="98" t="str">
        <f>VLOOKUP(E77,'LISTADO ATM'!$A$2:$B$895,2,0)</f>
        <v xml:space="preserve">ATM Oficina El Portal (Santiago) </v>
      </c>
      <c r="H77" s="98" t="str">
        <f>VLOOKUP(E77,VIP!$A$2:$O16429,7,FALSE)</f>
        <v>Si</v>
      </c>
      <c r="I77" s="98" t="str">
        <f>VLOOKUP(E77,VIP!$A$2:$O8394,8,FALSE)</f>
        <v>Si</v>
      </c>
      <c r="J77" s="98" t="str">
        <f>VLOOKUP(E77,VIP!$A$2:$O8344,8,FALSE)</f>
        <v>Si</v>
      </c>
      <c r="K77" s="98" t="str">
        <f>VLOOKUP(E77,VIP!$A$2:$O11918,6,0)</f>
        <v>SI</v>
      </c>
      <c r="L77" s="104" t="s">
        <v>2228</v>
      </c>
      <c r="M77" s="103" t="s">
        <v>2472</v>
      </c>
      <c r="N77" s="122" t="s">
        <v>2523</v>
      </c>
      <c r="O77" s="118" t="s">
        <v>2488</v>
      </c>
      <c r="P77" s="123"/>
      <c r="Q77" s="103" t="s">
        <v>2228</v>
      </c>
    </row>
    <row r="78" spans="1:17" s="164" customFormat="1" ht="18" x14ac:dyDescent="0.25">
      <c r="A78" s="118" t="str">
        <f>VLOOKUP(E78,'LISTADO ATM'!$A$2:$C$896,3,0)</f>
        <v>DISTRITO NACIONAL</v>
      </c>
      <c r="B78" s="109" t="s">
        <v>2517</v>
      </c>
      <c r="C78" s="101">
        <v>44232.014803240738</v>
      </c>
      <c r="D78" s="118" t="s">
        <v>2189</v>
      </c>
      <c r="E78" s="99">
        <v>953</v>
      </c>
      <c r="F78" s="84" t="str">
        <f>VLOOKUP(E78,VIP!$A$2:$O11506,2,0)</f>
        <v>DRBR01I</v>
      </c>
      <c r="G78" s="98" t="str">
        <f>VLOOKUP(E78,'LISTADO ATM'!$A$2:$B$895,2,0)</f>
        <v xml:space="preserve">ATM Estafeta Dirección General de Pasaportes/Migración </v>
      </c>
      <c r="H78" s="98" t="str">
        <f>VLOOKUP(E78,VIP!$A$2:$O16426,7,FALSE)</f>
        <v>Si</v>
      </c>
      <c r="I78" s="98" t="str">
        <f>VLOOKUP(E78,VIP!$A$2:$O8391,8,FALSE)</f>
        <v>Si</v>
      </c>
      <c r="J78" s="98" t="str">
        <f>VLOOKUP(E78,VIP!$A$2:$O8341,8,FALSE)</f>
        <v>Si</v>
      </c>
      <c r="K78" s="98" t="str">
        <f>VLOOKUP(E78,VIP!$A$2:$O11915,6,0)</f>
        <v>No</v>
      </c>
      <c r="L78" s="104" t="s">
        <v>2228</v>
      </c>
      <c r="M78" s="103" t="s">
        <v>2472</v>
      </c>
      <c r="N78" s="122" t="s">
        <v>2523</v>
      </c>
      <c r="O78" s="118" t="s">
        <v>2482</v>
      </c>
      <c r="P78" s="123"/>
      <c r="Q78" s="103" t="s">
        <v>2228</v>
      </c>
    </row>
    <row r="79" spans="1:17" s="164" customFormat="1" ht="18" x14ac:dyDescent="0.25">
      <c r="A79" s="118" t="str">
        <f>VLOOKUP(E79,'LISTADO ATM'!$A$2:$C$896,3,0)</f>
        <v>ESTE</v>
      </c>
      <c r="B79" s="109" t="s">
        <v>2508</v>
      </c>
      <c r="C79" s="101">
        <v>44231.633148148147</v>
      </c>
      <c r="D79" s="118" t="s">
        <v>2476</v>
      </c>
      <c r="E79" s="99">
        <v>963</v>
      </c>
      <c r="F79" s="84" t="str">
        <f>VLOOKUP(E79,VIP!$A$2:$O11505,2,0)</f>
        <v>DRBR963</v>
      </c>
      <c r="G79" s="98" t="str">
        <f>VLOOKUP(E79,'LISTADO ATM'!$A$2:$B$895,2,0)</f>
        <v xml:space="preserve">ATM Multiplaza La Romana </v>
      </c>
      <c r="H79" s="98" t="str">
        <f>VLOOKUP(E79,VIP!$A$2:$O16425,7,FALSE)</f>
        <v>Si</v>
      </c>
      <c r="I79" s="98" t="str">
        <f>VLOOKUP(E79,VIP!$A$2:$O8390,8,FALSE)</f>
        <v>Si</v>
      </c>
      <c r="J79" s="98" t="str">
        <f>VLOOKUP(E79,VIP!$A$2:$O8340,8,FALSE)</f>
        <v>Si</v>
      </c>
      <c r="K79" s="98" t="str">
        <f>VLOOKUP(E79,VIP!$A$2:$O11914,6,0)</f>
        <v>NO</v>
      </c>
      <c r="L79" s="104" t="s">
        <v>2430</v>
      </c>
      <c r="M79" s="123" t="s">
        <v>2577</v>
      </c>
      <c r="N79" s="102" t="s">
        <v>2480</v>
      </c>
      <c r="O79" s="118" t="s">
        <v>2481</v>
      </c>
      <c r="P79" s="123"/>
      <c r="Q79" s="122">
        <v>44233.457881944443</v>
      </c>
    </row>
    <row r="80" spans="1:17" s="164" customFormat="1" ht="18" x14ac:dyDescent="0.25">
      <c r="A80" s="118" t="str">
        <f>VLOOKUP(E80,'LISTADO ATM'!$A$2:$C$896,3,0)</f>
        <v>NORTE</v>
      </c>
      <c r="B80" s="109" t="s">
        <v>2514</v>
      </c>
      <c r="C80" s="101">
        <v>44231.761134259257</v>
      </c>
      <c r="D80" s="118" t="s">
        <v>2495</v>
      </c>
      <c r="E80" s="99">
        <v>965</v>
      </c>
      <c r="F80" s="84" t="str">
        <f>VLOOKUP(E80,VIP!$A$2:$O11522,2,0)</f>
        <v>DRBR965</v>
      </c>
      <c r="G80" s="98" t="str">
        <f>VLOOKUP(E80,'LISTADO ATM'!$A$2:$B$895,2,0)</f>
        <v xml:space="preserve">ATM S/M La Fuente FUN (Santiago) </v>
      </c>
      <c r="H80" s="98" t="str">
        <f>VLOOKUP(E80,VIP!$A$2:$O16442,7,FALSE)</f>
        <v>Si</v>
      </c>
      <c r="I80" s="98" t="str">
        <f>VLOOKUP(E80,VIP!$A$2:$O8407,8,FALSE)</f>
        <v>Si</v>
      </c>
      <c r="J80" s="98" t="str">
        <f>VLOOKUP(E80,VIP!$A$2:$O8357,8,FALSE)</f>
        <v>Si</v>
      </c>
      <c r="K80" s="98" t="str">
        <f>VLOOKUP(E80,VIP!$A$2:$O11931,6,0)</f>
        <v>NO</v>
      </c>
      <c r="L80" s="104" t="s">
        <v>2503</v>
      </c>
      <c r="M80" s="103" t="s">
        <v>2472</v>
      </c>
      <c r="N80" s="102" t="s">
        <v>2480</v>
      </c>
      <c r="O80" s="118" t="s">
        <v>2496</v>
      </c>
      <c r="P80" s="123"/>
      <c r="Q80" s="103" t="s">
        <v>2503</v>
      </c>
    </row>
    <row r="81" spans="1:17" s="164" customFormat="1" ht="18" x14ac:dyDescent="0.25">
      <c r="A81" s="118" t="str">
        <f>VLOOKUP(E81,'LISTADO ATM'!$A$2:$C$896,3,0)</f>
        <v>DISTRITO NACIONAL</v>
      </c>
      <c r="B81" s="109" t="s">
        <v>2530</v>
      </c>
      <c r="C81" s="101">
        <v>44232.524282407408</v>
      </c>
      <c r="D81" s="118" t="s">
        <v>2189</v>
      </c>
      <c r="E81" s="99">
        <v>966</v>
      </c>
      <c r="F81" s="84" t="str">
        <f>VLOOKUP(E81,VIP!$A$2:$O11522,2,0)</f>
        <v>DRBR966</v>
      </c>
      <c r="G81" s="98" t="str">
        <f>VLOOKUP(E81,'LISTADO ATM'!$A$2:$B$895,2,0)</f>
        <v>ATM Centro Medico Real</v>
      </c>
      <c r="H81" s="98" t="str">
        <f>VLOOKUP(E81,VIP!$A$2:$O16442,7,FALSE)</f>
        <v>Si</v>
      </c>
      <c r="I81" s="98" t="str">
        <f>VLOOKUP(E81,VIP!$A$2:$O8407,8,FALSE)</f>
        <v>Si</v>
      </c>
      <c r="J81" s="98" t="str">
        <f>VLOOKUP(E81,VIP!$A$2:$O8357,8,FALSE)</f>
        <v>Si</v>
      </c>
      <c r="K81" s="98" t="str">
        <f>VLOOKUP(E81,VIP!$A$2:$O11931,6,0)</f>
        <v>NO</v>
      </c>
      <c r="L81" s="104" t="s">
        <v>2463</v>
      </c>
      <c r="M81" s="123" t="s">
        <v>2577</v>
      </c>
      <c r="N81" s="102" t="s">
        <v>2494</v>
      </c>
      <c r="O81" s="118" t="s">
        <v>2482</v>
      </c>
      <c r="P81" s="123"/>
      <c r="Q81" s="122">
        <v>44232.449444444443</v>
      </c>
    </row>
    <row r="82" spans="1:17" x14ac:dyDescent="0.25">
      <c r="B82" s="86"/>
    </row>
    <row r="83" spans="1:17" x14ac:dyDescent="0.25">
      <c r="B83" s="86"/>
    </row>
    <row r="84" spans="1:17" x14ac:dyDescent="0.25">
      <c r="B84" s="86"/>
    </row>
    <row r="85" spans="1:17" x14ac:dyDescent="0.25">
      <c r="B85" s="86"/>
    </row>
    <row r="86" spans="1:17" x14ac:dyDescent="0.25">
      <c r="B86" s="86"/>
    </row>
    <row r="87" spans="1:17" x14ac:dyDescent="0.25">
      <c r="B87" s="86"/>
    </row>
    <row r="88" spans="1:17" x14ac:dyDescent="0.25">
      <c r="B88" s="86"/>
    </row>
    <row r="89" spans="1:17" x14ac:dyDescent="0.25">
      <c r="B89" s="86"/>
    </row>
    <row r="90" spans="1:17" x14ac:dyDescent="0.25">
      <c r="B90" s="86"/>
    </row>
    <row r="91" spans="1:17" x14ac:dyDescent="0.25">
      <c r="B91" s="86"/>
    </row>
    <row r="92" spans="1:17" x14ac:dyDescent="0.25">
      <c r="B92" s="86"/>
    </row>
    <row r="93" spans="1:17" x14ac:dyDescent="0.25">
      <c r="B93" s="86"/>
    </row>
    <row r="94" spans="1:17" x14ac:dyDescent="0.25">
      <c r="B94" s="86"/>
    </row>
    <row r="95" spans="1:17" x14ac:dyDescent="0.25">
      <c r="B95" s="86"/>
    </row>
    <row r="96" spans="1:17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  <row r="1733" spans="2:2" x14ac:dyDescent="0.25">
      <c r="B1733" s="86"/>
    </row>
    <row r="1734" spans="2:2" x14ac:dyDescent="0.25">
      <c r="B1734" s="86"/>
    </row>
    <row r="1735" spans="2:2" x14ac:dyDescent="0.25">
      <c r="B1735" s="86"/>
    </row>
    <row r="1736" spans="2:2" x14ac:dyDescent="0.25">
      <c r="B1736" s="86"/>
    </row>
    <row r="1737" spans="2:2" x14ac:dyDescent="0.25">
      <c r="B1737" s="86"/>
    </row>
    <row r="1738" spans="2:2" x14ac:dyDescent="0.25">
      <c r="B1738" s="86"/>
    </row>
    <row r="1739" spans="2:2" x14ac:dyDescent="0.25">
      <c r="B1739" s="86"/>
    </row>
    <row r="1740" spans="2:2" x14ac:dyDescent="0.25">
      <c r="B1740" s="86"/>
    </row>
    <row r="1741" spans="2:2" x14ac:dyDescent="0.25">
      <c r="B1741" s="86"/>
    </row>
    <row r="1742" spans="2:2" x14ac:dyDescent="0.25">
      <c r="B1742" s="86"/>
    </row>
    <row r="1743" spans="2:2" x14ac:dyDescent="0.25">
      <c r="B1743" s="86"/>
    </row>
    <row r="1744" spans="2:2" x14ac:dyDescent="0.25">
      <c r="B1744" s="86"/>
    </row>
    <row r="1745" spans="2:2" x14ac:dyDescent="0.25">
      <c r="B1745" s="86"/>
    </row>
    <row r="1746" spans="2:2" x14ac:dyDescent="0.25">
      <c r="B1746" s="86"/>
    </row>
    <row r="1747" spans="2:2" x14ac:dyDescent="0.25">
      <c r="B1747" s="86"/>
    </row>
    <row r="1748" spans="2:2" x14ac:dyDescent="0.25">
      <c r="B1748" s="86"/>
    </row>
    <row r="1749" spans="2:2" x14ac:dyDescent="0.25">
      <c r="B1749" s="86"/>
    </row>
    <row r="1750" spans="2:2" x14ac:dyDescent="0.25">
      <c r="B1750" s="86"/>
    </row>
    <row r="1751" spans="2:2" x14ac:dyDescent="0.25">
      <c r="B1751" s="86"/>
    </row>
    <row r="1752" spans="2:2" x14ac:dyDescent="0.25">
      <c r="B1752" s="86"/>
    </row>
    <row r="1753" spans="2:2" x14ac:dyDescent="0.25">
      <c r="B1753" s="86"/>
    </row>
    <row r="1754" spans="2:2" x14ac:dyDescent="0.25">
      <c r="B1754" s="86"/>
    </row>
    <row r="1755" spans="2:2" x14ac:dyDescent="0.25">
      <c r="B1755" s="86"/>
    </row>
    <row r="1756" spans="2:2" x14ac:dyDescent="0.25">
      <c r="B1756" s="86"/>
    </row>
    <row r="1757" spans="2:2" x14ac:dyDescent="0.25">
      <c r="B1757" s="86"/>
    </row>
    <row r="1758" spans="2:2" x14ac:dyDescent="0.25">
      <c r="B1758" s="86"/>
    </row>
    <row r="1759" spans="2:2" x14ac:dyDescent="0.25">
      <c r="B1759" s="86"/>
    </row>
    <row r="1760" spans="2:2" x14ac:dyDescent="0.25">
      <c r="B1760" s="86"/>
    </row>
    <row r="1761" spans="2:2" x14ac:dyDescent="0.25">
      <c r="B1761" s="86"/>
    </row>
    <row r="1762" spans="2:2" x14ac:dyDescent="0.25">
      <c r="B1762" s="86"/>
    </row>
    <row r="1763" spans="2:2" x14ac:dyDescent="0.25">
      <c r="B1763" s="86"/>
    </row>
    <row r="1764" spans="2:2" x14ac:dyDescent="0.25">
      <c r="B1764" s="86"/>
    </row>
    <row r="1765" spans="2:2" x14ac:dyDescent="0.25">
      <c r="B1765" s="86"/>
    </row>
    <row r="1766" spans="2:2" x14ac:dyDescent="0.25">
      <c r="B1766" s="86"/>
    </row>
    <row r="1767" spans="2:2" x14ac:dyDescent="0.25">
      <c r="B1767" s="86"/>
    </row>
    <row r="1768" spans="2:2" x14ac:dyDescent="0.25">
      <c r="B1768" s="86"/>
    </row>
    <row r="1769" spans="2:2" x14ac:dyDescent="0.25">
      <c r="B1769" s="86"/>
    </row>
    <row r="1770" spans="2:2" x14ac:dyDescent="0.25">
      <c r="B1770" s="86"/>
    </row>
    <row r="1771" spans="2:2" x14ac:dyDescent="0.25">
      <c r="B1771" s="86"/>
    </row>
    <row r="1772" spans="2:2" x14ac:dyDescent="0.25">
      <c r="B1772" s="86"/>
    </row>
    <row r="1773" spans="2:2" x14ac:dyDescent="0.25">
      <c r="B1773" s="86"/>
    </row>
    <row r="1774" spans="2:2" x14ac:dyDescent="0.25">
      <c r="B1774" s="86"/>
    </row>
    <row r="1775" spans="2:2" x14ac:dyDescent="0.25">
      <c r="B1775" s="86"/>
    </row>
    <row r="1776" spans="2:2" x14ac:dyDescent="0.25">
      <c r="B1776" s="86"/>
    </row>
    <row r="1777" spans="2:2" x14ac:dyDescent="0.25">
      <c r="B1777" s="86"/>
    </row>
    <row r="1778" spans="2:2" x14ac:dyDescent="0.25">
      <c r="B1778" s="86"/>
    </row>
    <row r="1779" spans="2:2" x14ac:dyDescent="0.25">
      <c r="B1779" s="86"/>
    </row>
    <row r="1780" spans="2:2" x14ac:dyDescent="0.25">
      <c r="B1780" s="86"/>
    </row>
    <row r="1781" spans="2:2" x14ac:dyDescent="0.25">
      <c r="B1781" s="86"/>
    </row>
    <row r="1782" spans="2:2" x14ac:dyDescent="0.25">
      <c r="B1782" s="86"/>
    </row>
    <row r="1783" spans="2:2" x14ac:dyDescent="0.25">
      <c r="B1783" s="86"/>
    </row>
    <row r="1784" spans="2:2" x14ac:dyDescent="0.25">
      <c r="B1784" s="86"/>
    </row>
    <row r="1785" spans="2:2" x14ac:dyDescent="0.25">
      <c r="B1785" s="86"/>
    </row>
    <row r="1786" spans="2:2" x14ac:dyDescent="0.25">
      <c r="B1786" s="86"/>
    </row>
    <row r="1787" spans="2:2" x14ac:dyDescent="0.25">
      <c r="B1787" s="86"/>
    </row>
    <row r="1788" spans="2:2" x14ac:dyDescent="0.25">
      <c r="B1788" s="86"/>
    </row>
    <row r="1789" spans="2:2" x14ac:dyDescent="0.25">
      <c r="B1789" s="86"/>
    </row>
    <row r="1790" spans="2:2" x14ac:dyDescent="0.25">
      <c r="B1790" s="86"/>
    </row>
    <row r="1791" spans="2:2" x14ac:dyDescent="0.25">
      <c r="B1791" s="86"/>
    </row>
    <row r="1792" spans="2:2" x14ac:dyDescent="0.25">
      <c r="B1792" s="86"/>
    </row>
    <row r="1793" spans="2:2" x14ac:dyDescent="0.25">
      <c r="B1793" s="86"/>
    </row>
    <row r="1794" spans="2:2" x14ac:dyDescent="0.25">
      <c r="B1794" s="86"/>
    </row>
    <row r="1795" spans="2:2" x14ac:dyDescent="0.25">
      <c r="B1795" s="86"/>
    </row>
    <row r="1796" spans="2:2" x14ac:dyDescent="0.25">
      <c r="B1796" s="86"/>
    </row>
    <row r="1797" spans="2:2" x14ac:dyDescent="0.25">
      <c r="B1797" s="86"/>
    </row>
    <row r="1798" spans="2:2" x14ac:dyDescent="0.25">
      <c r="B1798" s="86"/>
    </row>
    <row r="1799" spans="2:2" x14ac:dyDescent="0.25">
      <c r="B1799" s="86"/>
    </row>
    <row r="1800" spans="2:2" x14ac:dyDescent="0.25">
      <c r="B1800" s="86"/>
    </row>
    <row r="1801" spans="2:2" x14ac:dyDescent="0.25">
      <c r="B1801" s="86"/>
    </row>
    <row r="1802" spans="2:2" x14ac:dyDescent="0.25">
      <c r="B1802" s="86"/>
    </row>
    <row r="1803" spans="2:2" x14ac:dyDescent="0.25">
      <c r="B1803" s="86"/>
    </row>
    <row r="1804" spans="2:2" x14ac:dyDescent="0.25">
      <c r="B1804" s="86"/>
    </row>
    <row r="1805" spans="2:2" x14ac:dyDescent="0.25">
      <c r="B1805" s="86"/>
    </row>
    <row r="1806" spans="2:2" x14ac:dyDescent="0.25">
      <c r="B1806" s="86"/>
    </row>
    <row r="1807" spans="2:2" x14ac:dyDescent="0.25">
      <c r="B1807" s="86"/>
    </row>
    <row r="1808" spans="2:2" x14ac:dyDescent="0.25">
      <c r="B1808" s="86"/>
    </row>
    <row r="1809" spans="2:2" x14ac:dyDescent="0.25">
      <c r="B1809" s="86"/>
    </row>
    <row r="1810" spans="2:2" x14ac:dyDescent="0.25">
      <c r="B1810" s="86"/>
    </row>
    <row r="1811" spans="2:2" x14ac:dyDescent="0.25">
      <c r="B1811" s="86"/>
    </row>
    <row r="1812" spans="2:2" x14ac:dyDescent="0.25">
      <c r="B1812" s="86"/>
    </row>
    <row r="1813" spans="2:2" x14ac:dyDescent="0.25">
      <c r="B1813" s="86"/>
    </row>
    <row r="1814" spans="2:2" x14ac:dyDescent="0.25">
      <c r="B1814" s="86"/>
    </row>
    <row r="1815" spans="2:2" x14ac:dyDescent="0.25">
      <c r="B1815" s="86"/>
    </row>
    <row r="1816" spans="2:2" x14ac:dyDescent="0.25">
      <c r="B1816" s="86"/>
    </row>
    <row r="1817" spans="2:2" x14ac:dyDescent="0.25">
      <c r="B1817" s="86"/>
    </row>
    <row r="1818" spans="2:2" x14ac:dyDescent="0.25">
      <c r="B1818" s="86"/>
    </row>
    <row r="1819" spans="2:2" x14ac:dyDescent="0.25">
      <c r="B1819" s="86"/>
    </row>
    <row r="1820" spans="2:2" x14ac:dyDescent="0.25">
      <c r="B1820" s="86"/>
    </row>
    <row r="1821" spans="2:2" x14ac:dyDescent="0.25">
      <c r="B1821" s="86"/>
    </row>
    <row r="1822" spans="2:2" x14ac:dyDescent="0.25">
      <c r="B1822" s="86"/>
    </row>
    <row r="1823" spans="2:2" x14ac:dyDescent="0.25">
      <c r="B1823" s="86"/>
    </row>
    <row r="1824" spans="2:2" x14ac:dyDescent="0.25">
      <c r="B1824" s="86"/>
    </row>
    <row r="1825" spans="2:2" x14ac:dyDescent="0.25">
      <c r="B1825" s="86"/>
    </row>
    <row r="1826" spans="2:2" x14ac:dyDescent="0.25">
      <c r="B1826" s="86"/>
    </row>
    <row r="1827" spans="2:2" x14ac:dyDescent="0.25">
      <c r="B1827" s="86"/>
    </row>
    <row r="1828" spans="2:2" x14ac:dyDescent="0.25">
      <c r="B1828" s="86"/>
    </row>
    <row r="1829" spans="2:2" x14ac:dyDescent="0.25">
      <c r="B1829" s="86"/>
    </row>
    <row r="1830" spans="2:2" x14ac:dyDescent="0.25">
      <c r="B1830" s="86"/>
    </row>
    <row r="1831" spans="2:2" x14ac:dyDescent="0.25">
      <c r="B1831" s="86"/>
    </row>
    <row r="1832" spans="2:2" x14ac:dyDescent="0.25">
      <c r="B1832" s="86"/>
    </row>
    <row r="1833" spans="2:2" x14ac:dyDescent="0.25">
      <c r="B1833" s="86"/>
    </row>
    <row r="1834" spans="2:2" x14ac:dyDescent="0.25">
      <c r="B1834" s="86"/>
    </row>
    <row r="1835" spans="2:2" x14ac:dyDescent="0.25">
      <c r="B1835" s="86"/>
    </row>
    <row r="1836" spans="2:2" x14ac:dyDescent="0.25">
      <c r="B1836" s="86"/>
    </row>
    <row r="1837" spans="2:2" x14ac:dyDescent="0.25">
      <c r="B1837" s="86"/>
    </row>
    <row r="1838" spans="2:2" x14ac:dyDescent="0.25">
      <c r="B1838" s="86"/>
    </row>
    <row r="1839" spans="2:2" x14ac:dyDescent="0.25">
      <c r="B1839" s="86"/>
    </row>
    <row r="1840" spans="2:2" x14ac:dyDescent="0.25">
      <c r="B1840" s="86"/>
    </row>
    <row r="1841" spans="2:2" x14ac:dyDescent="0.25">
      <c r="B1841" s="86"/>
    </row>
    <row r="1842" spans="2:2" x14ac:dyDescent="0.25">
      <c r="B1842" s="86"/>
    </row>
    <row r="1843" spans="2:2" x14ac:dyDescent="0.25">
      <c r="B1843" s="86"/>
    </row>
    <row r="1844" spans="2:2" x14ac:dyDescent="0.25">
      <c r="B1844" s="86"/>
    </row>
    <row r="1845" spans="2:2" x14ac:dyDescent="0.25">
      <c r="B1845" s="86"/>
    </row>
    <row r="1846" spans="2:2" x14ac:dyDescent="0.25">
      <c r="B1846" s="86"/>
    </row>
    <row r="1847" spans="2:2" x14ac:dyDescent="0.25">
      <c r="B1847" s="86"/>
    </row>
    <row r="1848" spans="2:2" x14ac:dyDescent="0.25">
      <c r="B1848" s="86"/>
    </row>
    <row r="1849" spans="2:2" x14ac:dyDescent="0.25">
      <c r="B1849" s="86"/>
    </row>
    <row r="1850" spans="2:2" x14ac:dyDescent="0.25">
      <c r="B1850" s="86"/>
    </row>
    <row r="1851" spans="2:2" x14ac:dyDescent="0.25">
      <c r="B1851" s="86"/>
    </row>
    <row r="1852" spans="2:2" x14ac:dyDescent="0.25">
      <c r="B1852" s="86"/>
    </row>
    <row r="1853" spans="2:2" x14ac:dyDescent="0.25">
      <c r="B1853" s="86"/>
    </row>
    <row r="1854" spans="2:2" x14ac:dyDescent="0.25">
      <c r="B1854" s="86"/>
    </row>
    <row r="1855" spans="2:2" x14ac:dyDescent="0.25">
      <c r="B1855" s="86"/>
    </row>
    <row r="1856" spans="2:2" x14ac:dyDescent="0.25">
      <c r="B1856" s="86"/>
    </row>
    <row r="1857" spans="2:2" x14ac:dyDescent="0.25">
      <c r="B1857" s="86"/>
    </row>
    <row r="1858" spans="2:2" x14ac:dyDescent="0.25">
      <c r="B1858" s="86"/>
    </row>
    <row r="1859" spans="2:2" x14ac:dyDescent="0.25">
      <c r="B1859" s="86"/>
    </row>
    <row r="1860" spans="2:2" x14ac:dyDescent="0.25">
      <c r="B1860" s="86"/>
    </row>
    <row r="1861" spans="2:2" x14ac:dyDescent="0.25">
      <c r="B1861" s="86"/>
    </row>
    <row r="1862" spans="2:2" x14ac:dyDescent="0.25">
      <c r="B1862" s="86"/>
    </row>
    <row r="1863" spans="2:2" x14ac:dyDescent="0.25">
      <c r="B1863" s="86"/>
    </row>
    <row r="1864" spans="2:2" x14ac:dyDescent="0.25">
      <c r="B1864" s="86"/>
    </row>
    <row r="1865" spans="2:2" x14ac:dyDescent="0.25">
      <c r="B1865" s="86"/>
    </row>
    <row r="1866" spans="2:2" x14ac:dyDescent="0.25">
      <c r="B1866" s="86"/>
    </row>
    <row r="1867" spans="2:2" x14ac:dyDescent="0.25">
      <c r="B1867" s="86"/>
    </row>
    <row r="1868" spans="2:2" x14ac:dyDescent="0.25">
      <c r="B1868" s="86"/>
    </row>
    <row r="1869" spans="2:2" x14ac:dyDescent="0.25">
      <c r="B1869" s="86"/>
    </row>
    <row r="1870" spans="2:2" x14ac:dyDescent="0.25">
      <c r="B1870" s="86"/>
    </row>
    <row r="1871" spans="2:2" x14ac:dyDescent="0.25">
      <c r="B1871" s="86"/>
    </row>
    <row r="1872" spans="2:2" x14ac:dyDescent="0.25">
      <c r="B1872" s="86"/>
    </row>
    <row r="1873" spans="2:2" x14ac:dyDescent="0.25">
      <c r="B1873" s="86"/>
    </row>
    <row r="1874" spans="2:2" x14ac:dyDescent="0.25">
      <c r="B1874" s="86"/>
    </row>
    <row r="1875" spans="2:2" x14ac:dyDescent="0.25">
      <c r="B1875" s="86"/>
    </row>
    <row r="1876" spans="2:2" x14ac:dyDescent="0.25">
      <c r="B1876" s="86"/>
    </row>
    <row r="1877" spans="2:2" x14ac:dyDescent="0.25">
      <c r="B1877" s="86"/>
    </row>
    <row r="1878" spans="2:2" x14ac:dyDescent="0.25">
      <c r="B1878" s="86"/>
    </row>
    <row r="1879" spans="2:2" x14ac:dyDescent="0.25">
      <c r="B1879" s="86"/>
    </row>
    <row r="1880" spans="2:2" x14ac:dyDescent="0.25">
      <c r="B1880" s="86"/>
    </row>
    <row r="1881" spans="2:2" x14ac:dyDescent="0.25">
      <c r="B1881" s="86"/>
    </row>
    <row r="1882" spans="2:2" x14ac:dyDescent="0.25">
      <c r="B1882" s="86"/>
    </row>
    <row r="1883" spans="2:2" x14ac:dyDescent="0.25">
      <c r="B1883" s="86"/>
    </row>
    <row r="1884" spans="2:2" x14ac:dyDescent="0.25">
      <c r="B1884" s="86"/>
    </row>
    <row r="1885" spans="2:2" x14ac:dyDescent="0.25">
      <c r="B1885" s="86"/>
    </row>
    <row r="1886" spans="2:2" x14ac:dyDescent="0.25">
      <c r="B1886" s="86"/>
    </row>
    <row r="1887" spans="2:2" x14ac:dyDescent="0.25">
      <c r="B1887" s="86"/>
    </row>
    <row r="1888" spans="2:2" x14ac:dyDescent="0.25">
      <c r="B1888" s="86"/>
    </row>
    <row r="1889" spans="2:2" x14ac:dyDescent="0.25">
      <c r="B1889" s="86"/>
    </row>
    <row r="1890" spans="2:2" x14ac:dyDescent="0.25">
      <c r="B1890" s="86"/>
    </row>
    <row r="1891" spans="2:2" x14ac:dyDescent="0.25">
      <c r="B1891" s="86"/>
    </row>
    <row r="1892" spans="2:2" x14ac:dyDescent="0.25">
      <c r="B1892" s="86"/>
    </row>
    <row r="1893" spans="2:2" x14ac:dyDescent="0.25">
      <c r="B1893" s="86"/>
    </row>
    <row r="1894" spans="2:2" x14ac:dyDescent="0.25">
      <c r="B1894" s="86"/>
    </row>
    <row r="1895" spans="2:2" x14ac:dyDescent="0.25">
      <c r="B1895" s="86"/>
    </row>
    <row r="1896" spans="2:2" x14ac:dyDescent="0.25">
      <c r="B1896" s="86"/>
    </row>
    <row r="1897" spans="2:2" x14ac:dyDescent="0.25">
      <c r="B1897" s="86"/>
    </row>
    <row r="1898" spans="2:2" x14ac:dyDescent="0.25">
      <c r="B1898" s="86"/>
    </row>
    <row r="1899" spans="2:2" x14ac:dyDescent="0.25">
      <c r="B1899" s="86"/>
    </row>
    <row r="1900" spans="2:2" x14ac:dyDescent="0.25">
      <c r="B1900" s="86"/>
    </row>
    <row r="1901" spans="2:2" x14ac:dyDescent="0.25">
      <c r="B1901" s="86"/>
    </row>
    <row r="1902" spans="2:2" x14ac:dyDescent="0.25">
      <c r="B1902" s="86"/>
    </row>
    <row r="1903" spans="2:2" x14ac:dyDescent="0.25">
      <c r="B1903" s="86"/>
    </row>
    <row r="1904" spans="2:2" x14ac:dyDescent="0.25">
      <c r="B1904" s="86"/>
    </row>
    <row r="1905" spans="2:2" x14ac:dyDescent="0.25">
      <c r="B1905" s="86"/>
    </row>
    <row r="1906" spans="2:2" x14ac:dyDescent="0.25">
      <c r="B1906" s="86"/>
    </row>
    <row r="1907" spans="2:2" x14ac:dyDescent="0.25">
      <c r="B1907" s="86"/>
    </row>
    <row r="1908" spans="2:2" x14ac:dyDescent="0.25">
      <c r="B1908" s="86"/>
    </row>
    <row r="1909" spans="2:2" x14ac:dyDescent="0.25">
      <c r="B1909" s="86"/>
    </row>
    <row r="1910" spans="2:2" x14ac:dyDescent="0.25">
      <c r="B1910" s="86"/>
    </row>
    <row r="1911" spans="2:2" x14ac:dyDescent="0.25">
      <c r="B1911" s="86"/>
    </row>
    <row r="1912" spans="2:2" x14ac:dyDescent="0.25">
      <c r="B1912" s="86"/>
    </row>
    <row r="1913" spans="2:2" x14ac:dyDescent="0.25">
      <c r="B1913" s="86"/>
    </row>
    <row r="1914" spans="2:2" x14ac:dyDescent="0.25">
      <c r="B1914" s="86"/>
    </row>
    <row r="1915" spans="2:2" x14ac:dyDescent="0.25">
      <c r="B1915" s="86"/>
    </row>
    <row r="1916" spans="2:2" x14ac:dyDescent="0.25">
      <c r="B1916" s="86"/>
    </row>
    <row r="1917" spans="2:2" x14ac:dyDescent="0.25">
      <c r="B1917" s="86"/>
    </row>
    <row r="1918" spans="2:2" x14ac:dyDescent="0.25">
      <c r="B1918" s="86"/>
    </row>
    <row r="1919" spans="2:2" x14ac:dyDescent="0.25">
      <c r="B1919" s="86"/>
    </row>
    <row r="1920" spans="2:2" x14ac:dyDescent="0.25">
      <c r="B1920" s="86"/>
    </row>
    <row r="1921" spans="2:2" x14ac:dyDescent="0.25">
      <c r="B1921" s="86"/>
    </row>
    <row r="1922" spans="2:2" x14ac:dyDescent="0.25">
      <c r="B1922" s="86"/>
    </row>
    <row r="1923" spans="2:2" x14ac:dyDescent="0.25">
      <c r="B1923" s="86"/>
    </row>
    <row r="1924" spans="2:2" x14ac:dyDescent="0.25">
      <c r="B1924" s="86"/>
    </row>
    <row r="1925" spans="2:2" x14ac:dyDescent="0.25">
      <c r="B1925" s="86"/>
    </row>
    <row r="1926" spans="2:2" x14ac:dyDescent="0.25">
      <c r="B1926" s="86"/>
    </row>
    <row r="1927" spans="2:2" x14ac:dyDescent="0.25">
      <c r="B1927" s="86"/>
    </row>
    <row r="1928" spans="2:2" x14ac:dyDescent="0.25">
      <c r="B1928" s="86"/>
    </row>
    <row r="1929" spans="2:2" x14ac:dyDescent="0.25">
      <c r="B1929" s="86"/>
    </row>
    <row r="1930" spans="2:2" x14ac:dyDescent="0.25">
      <c r="B1930" s="86"/>
    </row>
    <row r="1931" spans="2:2" x14ac:dyDescent="0.25">
      <c r="B1931" s="86"/>
    </row>
    <row r="1932" spans="2:2" x14ac:dyDescent="0.25">
      <c r="B1932" s="86"/>
    </row>
    <row r="1933" spans="2:2" x14ac:dyDescent="0.25">
      <c r="B1933" s="86"/>
    </row>
    <row r="1934" spans="2:2" x14ac:dyDescent="0.25">
      <c r="B1934" s="86"/>
    </row>
    <row r="1935" spans="2:2" x14ac:dyDescent="0.25">
      <c r="B1935" s="86"/>
    </row>
    <row r="1936" spans="2:2" x14ac:dyDescent="0.25">
      <c r="B1936" s="86"/>
    </row>
    <row r="1937" spans="2:2" x14ac:dyDescent="0.25">
      <c r="B1937" s="86"/>
    </row>
    <row r="1938" spans="2:2" x14ac:dyDescent="0.25">
      <c r="B1938" s="86"/>
    </row>
    <row r="1939" spans="2:2" x14ac:dyDescent="0.25">
      <c r="B1939" s="86"/>
    </row>
    <row r="1940" spans="2:2" x14ac:dyDescent="0.25">
      <c r="B1940" s="86"/>
    </row>
    <row r="1941" spans="2:2" x14ac:dyDescent="0.25">
      <c r="B1941" s="86"/>
    </row>
    <row r="1942" spans="2:2" x14ac:dyDescent="0.25">
      <c r="B1942" s="86"/>
    </row>
    <row r="1943" spans="2:2" x14ac:dyDescent="0.25">
      <c r="B1943" s="86"/>
    </row>
    <row r="1944" spans="2:2" x14ac:dyDescent="0.25">
      <c r="B1944" s="86"/>
    </row>
    <row r="1945" spans="2:2" x14ac:dyDescent="0.25">
      <c r="B1945" s="86"/>
    </row>
    <row r="1946" spans="2:2" x14ac:dyDescent="0.25">
      <c r="B1946" s="86"/>
    </row>
  </sheetData>
  <autoFilter ref="A4:Q4">
    <sortState ref="A5:Q81">
      <sortCondition ref="E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2:B1048576 B1:B4">
    <cfRule type="duplicateValues" dxfId="713" priority="4028"/>
  </conditionalFormatting>
  <conditionalFormatting sqref="B82:B1048576">
    <cfRule type="duplicateValues" dxfId="712" priority="331468"/>
  </conditionalFormatting>
  <conditionalFormatting sqref="B82:B1048576 B1:B4">
    <cfRule type="duplicateValues" dxfId="711" priority="331480"/>
    <cfRule type="duplicateValues" dxfId="710" priority="331481"/>
    <cfRule type="duplicateValues" dxfId="709" priority="331482"/>
  </conditionalFormatting>
  <conditionalFormatting sqref="B82:B1048576 B1:B4">
    <cfRule type="duplicateValues" dxfId="708" priority="331492"/>
    <cfRule type="duplicateValues" dxfId="707" priority="331493"/>
  </conditionalFormatting>
  <conditionalFormatting sqref="B82:B1048576">
    <cfRule type="duplicateValues" dxfId="706" priority="331500"/>
    <cfRule type="duplicateValues" dxfId="705" priority="331501"/>
    <cfRule type="duplicateValues" dxfId="704" priority="331502"/>
  </conditionalFormatting>
  <conditionalFormatting sqref="B82:B1048576">
    <cfRule type="duplicateValues" dxfId="703" priority="3037"/>
    <cfRule type="duplicateValues" dxfId="702" priority="3038"/>
  </conditionalFormatting>
  <conditionalFormatting sqref="E82:E1048576 E1:E4">
    <cfRule type="duplicateValues" dxfId="701" priority="1066"/>
  </conditionalFormatting>
  <conditionalFormatting sqref="E82:E1048576">
    <cfRule type="duplicateValues" dxfId="700" priority="875"/>
  </conditionalFormatting>
  <conditionalFormatting sqref="E82:E1048576 E1:E4">
    <cfRule type="duplicateValues" dxfId="699" priority="399"/>
    <cfRule type="duplicateValues" dxfId="698" priority="623"/>
  </conditionalFormatting>
  <conditionalFormatting sqref="B8:B9">
    <cfRule type="duplicateValues" dxfId="697" priority="268"/>
  </conditionalFormatting>
  <conditionalFormatting sqref="B8:B9">
    <cfRule type="duplicateValues" dxfId="696" priority="267"/>
  </conditionalFormatting>
  <conditionalFormatting sqref="B8:B9">
    <cfRule type="duplicateValues" dxfId="695" priority="264"/>
    <cfRule type="duplicateValues" dxfId="694" priority="265"/>
    <cfRule type="duplicateValues" dxfId="693" priority="266"/>
  </conditionalFormatting>
  <conditionalFormatting sqref="B8:B9">
    <cfRule type="duplicateValues" dxfId="692" priority="262"/>
    <cfRule type="duplicateValues" dxfId="691" priority="263"/>
  </conditionalFormatting>
  <conditionalFormatting sqref="B8:B9">
    <cfRule type="duplicateValues" dxfId="690" priority="259"/>
    <cfRule type="duplicateValues" dxfId="689" priority="260"/>
    <cfRule type="duplicateValues" dxfId="688" priority="261"/>
  </conditionalFormatting>
  <conditionalFormatting sqref="B8:B9">
    <cfRule type="duplicateValues" dxfId="687" priority="257"/>
    <cfRule type="duplicateValues" dxfId="686" priority="258"/>
  </conditionalFormatting>
  <conditionalFormatting sqref="E8:E9">
    <cfRule type="duplicateValues" dxfId="685" priority="256"/>
  </conditionalFormatting>
  <conditionalFormatting sqref="E8:E9">
    <cfRule type="duplicateValues" dxfId="684" priority="255"/>
  </conditionalFormatting>
  <conditionalFormatting sqref="B8:B9">
    <cfRule type="duplicateValues" dxfId="683" priority="254"/>
  </conditionalFormatting>
  <conditionalFormatting sqref="B8:B9">
    <cfRule type="duplicateValues" dxfId="682" priority="253"/>
  </conditionalFormatting>
  <conditionalFormatting sqref="B8:B9">
    <cfRule type="duplicateValues" dxfId="681" priority="252"/>
  </conditionalFormatting>
  <conditionalFormatting sqref="B8:B9">
    <cfRule type="duplicateValues" dxfId="680" priority="251"/>
  </conditionalFormatting>
  <conditionalFormatting sqref="B8:B9">
    <cfRule type="duplicateValues" dxfId="679" priority="248"/>
    <cfRule type="duplicateValues" dxfId="678" priority="249"/>
    <cfRule type="duplicateValues" dxfId="677" priority="250"/>
  </conditionalFormatting>
  <conditionalFormatting sqref="B8:B9">
    <cfRule type="duplicateValues" dxfId="676" priority="246"/>
    <cfRule type="duplicateValues" dxfId="675" priority="247"/>
  </conditionalFormatting>
  <conditionalFormatting sqref="B8:B9">
    <cfRule type="duplicateValues" dxfId="674" priority="243"/>
    <cfRule type="duplicateValues" dxfId="673" priority="244"/>
    <cfRule type="duplicateValues" dxfId="672" priority="245"/>
  </conditionalFormatting>
  <conditionalFormatting sqref="B8:B9">
    <cfRule type="duplicateValues" dxfId="671" priority="241"/>
    <cfRule type="duplicateValues" dxfId="670" priority="242"/>
  </conditionalFormatting>
  <conditionalFormatting sqref="B8:B9">
    <cfRule type="duplicateValues" dxfId="669" priority="240"/>
  </conditionalFormatting>
  <conditionalFormatting sqref="B8:B9">
    <cfRule type="duplicateValues" dxfId="668" priority="237"/>
    <cfRule type="duplicateValues" dxfId="667" priority="238"/>
    <cfRule type="duplicateValues" dxfId="666" priority="239"/>
  </conditionalFormatting>
  <conditionalFormatting sqref="B8:B9">
    <cfRule type="duplicateValues" dxfId="665" priority="235"/>
    <cfRule type="duplicateValues" dxfId="664" priority="236"/>
  </conditionalFormatting>
  <conditionalFormatting sqref="B8:B9">
    <cfRule type="duplicateValues" dxfId="663" priority="234"/>
  </conditionalFormatting>
  <conditionalFormatting sqref="B8:B9">
    <cfRule type="duplicateValues" dxfId="662" priority="233"/>
  </conditionalFormatting>
  <conditionalFormatting sqref="B8:B9">
    <cfRule type="duplicateValues" dxfId="661" priority="232"/>
  </conditionalFormatting>
  <conditionalFormatting sqref="B8:B9">
    <cfRule type="duplicateValues" dxfId="660" priority="230"/>
    <cfRule type="duplicateValues" dxfId="659" priority="231"/>
  </conditionalFormatting>
  <conditionalFormatting sqref="E8:E9">
    <cfRule type="duplicateValues" dxfId="658" priority="228"/>
    <cfRule type="duplicateValues" dxfId="657" priority="229"/>
  </conditionalFormatting>
  <conditionalFormatting sqref="E8:E9">
    <cfRule type="duplicateValues" dxfId="656" priority="227"/>
  </conditionalFormatting>
  <conditionalFormatting sqref="B8:B9">
    <cfRule type="duplicateValues" dxfId="655" priority="225"/>
    <cfRule type="duplicateValues" dxfId="654" priority="226"/>
  </conditionalFormatting>
  <conditionalFormatting sqref="B82:B1048576 B1:B9">
    <cfRule type="duplicateValues" dxfId="653" priority="224"/>
  </conditionalFormatting>
  <conditionalFormatting sqref="B82:B1048576 B1:B20">
    <cfRule type="duplicateValues" dxfId="652" priority="178"/>
  </conditionalFormatting>
  <conditionalFormatting sqref="B21:B28">
    <cfRule type="duplicateValues" dxfId="651" priority="177"/>
  </conditionalFormatting>
  <conditionalFormatting sqref="B21:B28">
    <cfRule type="duplicateValues" dxfId="650" priority="176"/>
  </conditionalFormatting>
  <conditionalFormatting sqref="B21:B28">
    <cfRule type="duplicateValues" dxfId="649" priority="173"/>
    <cfRule type="duplicateValues" dxfId="648" priority="174"/>
    <cfRule type="duplicateValues" dxfId="647" priority="175"/>
  </conditionalFormatting>
  <conditionalFormatting sqref="B21:B28">
    <cfRule type="duplicateValues" dxfId="646" priority="171"/>
    <cfRule type="duplicateValues" dxfId="645" priority="172"/>
  </conditionalFormatting>
  <conditionalFormatting sqref="B21:B28">
    <cfRule type="duplicateValues" dxfId="644" priority="168"/>
    <cfRule type="duplicateValues" dxfId="643" priority="169"/>
    <cfRule type="duplicateValues" dxfId="642" priority="170"/>
  </conditionalFormatting>
  <conditionalFormatting sqref="B21:B28">
    <cfRule type="duplicateValues" dxfId="641" priority="166"/>
    <cfRule type="duplicateValues" dxfId="640" priority="167"/>
  </conditionalFormatting>
  <conditionalFormatting sqref="E21:E28">
    <cfRule type="duplicateValues" dxfId="639" priority="165"/>
  </conditionalFormatting>
  <conditionalFormatting sqref="E21:E28">
    <cfRule type="duplicateValues" dxfId="638" priority="164"/>
  </conditionalFormatting>
  <conditionalFormatting sqref="B21:B28">
    <cfRule type="duplicateValues" dxfId="637" priority="163"/>
  </conditionalFormatting>
  <conditionalFormatting sqref="B21:B28">
    <cfRule type="duplicateValues" dxfId="636" priority="162"/>
  </conditionalFormatting>
  <conditionalFormatting sqref="B21:B28">
    <cfRule type="duplicateValues" dxfId="635" priority="161"/>
  </conditionalFormatting>
  <conditionalFormatting sqref="B21:B28">
    <cfRule type="duplicateValues" dxfId="634" priority="160"/>
  </conditionalFormatting>
  <conditionalFormatting sqref="B21:B28">
    <cfRule type="duplicateValues" dxfId="633" priority="157"/>
    <cfRule type="duplicateValues" dxfId="632" priority="158"/>
    <cfRule type="duplicateValues" dxfId="631" priority="159"/>
  </conditionalFormatting>
  <conditionalFormatting sqref="B21:B28">
    <cfRule type="duplicateValues" dxfId="630" priority="155"/>
    <cfRule type="duplicateValues" dxfId="629" priority="156"/>
  </conditionalFormatting>
  <conditionalFormatting sqref="B21:B28">
    <cfRule type="duplicateValues" dxfId="628" priority="152"/>
    <cfRule type="duplicateValues" dxfId="627" priority="153"/>
    <cfRule type="duplicateValues" dxfId="626" priority="154"/>
  </conditionalFormatting>
  <conditionalFormatting sqref="B21:B28">
    <cfRule type="duplicateValues" dxfId="625" priority="150"/>
    <cfRule type="duplicateValues" dxfId="624" priority="151"/>
  </conditionalFormatting>
  <conditionalFormatting sqref="B21:B28">
    <cfRule type="duplicateValues" dxfId="623" priority="149"/>
  </conditionalFormatting>
  <conditionalFormatting sqref="B21:B28">
    <cfRule type="duplicateValues" dxfId="622" priority="146"/>
    <cfRule type="duplicateValues" dxfId="621" priority="147"/>
    <cfRule type="duplicateValues" dxfId="620" priority="148"/>
  </conditionalFormatting>
  <conditionalFormatting sqref="B21:B28">
    <cfRule type="duplicateValues" dxfId="619" priority="144"/>
    <cfRule type="duplicateValues" dxfId="618" priority="145"/>
  </conditionalFormatting>
  <conditionalFormatting sqref="B21:B28">
    <cfRule type="duplicateValues" dxfId="617" priority="143"/>
  </conditionalFormatting>
  <conditionalFormatting sqref="B21:B28">
    <cfRule type="duplicateValues" dxfId="616" priority="142"/>
  </conditionalFormatting>
  <conditionalFormatting sqref="B21:B28">
    <cfRule type="duplicateValues" dxfId="615" priority="141"/>
  </conditionalFormatting>
  <conditionalFormatting sqref="B21:B28">
    <cfRule type="duplicateValues" dxfId="614" priority="139"/>
    <cfRule type="duplicateValues" dxfId="613" priority="140"/>
  </conditionalFormatting>
  <conditionalFormatting sqref="E21:E28">
    <cfRule type="duplicateValues" dxfId="612" priority="137"/>
    <cfRule type="duplicateValues" dxfId="611" priority="138"/>
  </conditionalFormatting>
  <conditionalFormatting sqref="E21:E28">
    <cfRule type="duplicateValues" dxfId="610" priority="136"/>
  </conditionalFormatting>
  <conditionalFormatting sqref="B21:B28">
    <cfRule type="duplicateValues" dxfId="609" priority="134"/>
    <cfRule type="duplicateValues" dxfId="608" priority="135"/>
  </conditionalFormatting>
  <conditionalFormatting sqref="B21:B28">
    <cfRule type="duplicateValues" dxfId="607" priority="133"/>
  </conditionalFormatting>
  <conditionalFormatting sqref="B21:B28">
    <cfRule type="duplicateValues" dxfId="606" priority="132"/>
  </conditionalFormatting>
  <conditionalFormatting sqref="B82:B1048576 B1:B28">
    <cfRule type="duplicateValues" dxfId="605" priority="131"/>
  </conditionalFormatting>
  <conditionalFormatting sqref="B29:B30">
    <cfRule type="duplicateValues" dxfId="604" priority="130"/>
  </conditionalFormatting>
  <conditionalFormatting sqref="B29:B30">
    <cfRule type="duplicateValues" dxfId="603" priority="129"/>
  </conditionalFormatting>
  <conditionalFormatting sqref="B29:B30">
    <cfRule type="duplicateValues" dxfId="602" priority="126"/>
    <cfRule type="duplicateValues" dxfId="601" priority="127"/>
    <cfRule type="duplicateValues" dxfId="600" priority="128"/>
  </conditionalFormatting>
  <conditionalFormatting sqref="B29:B30">
    <cfRule type="duplicateValues" dxfId="599" priority="124"/>
    <cfRule type="duplicateValues" dxfId="598" priority="125"/>
  </conditionalFormatting>
  <conditionalFormatting sqref="B29:B30">
    <cfRule type="duplicateValues" dxfId="597" priority="121"/>
    <cfRule type="duplicateValues" dxfId="596" priority="122"/>
    <cfRule type="duplicateValues" dxfId="595" priority="123"/>
  </conditionalFormatting>
  <conditionalFormatting sqref="B29:B30">
    <cfRule type="duplicateValues" dxfId="594" priority="119"/>
    <cfRule type="duplicateValues" dxfId="593" priority="120"/>
  </conditionalFormatting>
  <conditionalFormatting sqref="E29:E30">
    <cfRule type="duplicateValues" dxfId="592" priority="118"/>
  </conditionalFormatting>
  <conditionalFormatting sqref="E29:E30">
    <cfRule type="duplicateValues" dxfId="591" priority="117"/>
  </conditionalFormatting>
  <conditionalFormatting sqref="B29:B30">
    <cfRule type="duplicateValues" dxfId="590" priority="116"/>
  </conditionalFormatting>
  <conditionalFormatting sqref="B29:B30">
    <cfRule type="duplicateValues" dxfId="589" priority="115"/>
  </conditionalFormatting>
  <conditionalFormatting sqref="B29:B30">
    <cfRule type="duplicateValues" dxfId="588" priority="114"/>
  </conditionalFormatting>
  <conditionalFormatting sqref="B29:B30">
    <cfRule type="duplicateValues" dxfId="587" priority="113"/>
  </conditionalFormatting>
  <conditionalFormatting sqref="B29:B30">
    <cfRule type="duplicateValues" dxfId="586" priority="110"/>
    <cfRule type="duplicateValues" dxfId="585" priority="111"/>
    <cfRule type="duplicateValues" dxfId="584" priority="112"/>
  </conditionalFormatting>
  <conditionalFormatting sqref="B29:B30">
    <cfRule type="duplicateValues" dxfId="583" priority="108"/>
    <cfRule type="duplicateValues" dxfId="582" priority="109"/>
  </conditionalFormatting>
  <conditionalFormatting sqref="B29:B30">
    <cfRule type="duplicateValues" dxfId="581" priority="105"/>
    <cfRule type="duplicateValues" dxfId="580" priority="106"/>
    <cfRule type="duplicateValues" dxfId="579" priority="107"/>
  </conditionalFormatting>
  <conditionalFormatting sqref="B29:B30">
    <cfRule type="duplicateValues" dxfId="578" priority="103"/>
    <cfRule type="duplicateValues" dxfId="577" priority="104"/>
  </conditionalFormatting>
  <conditionalFormatting sqref="B29:B30">
    <cfRule type="duplicateValues" dxfId="576" priority="102"/>
  </conditionalFormatting>
  <conditionalFormatting sqref="B29:B30">
    <cfRule type="duplicateValues" dxfId="575" priority="99"/>
    <cfRule type="duplicateValues" dxfId="574" priority="100"/>
    <cfRule type="duplicateValues" dxfId="573" priority="101"/>
  </conditionalFormatting>
  <conditionalFormatting sqref="B29:B30">
    <cfRule type="duplicateValues" dxfId="572" priority="97"/>
    <cfRule type="duplicateValues" dxfId="571" priority="98"/>
  </conditionalFormatting>
  <conditionalFormatting sqref="B29:B30">
    <cfRule type="duplicateValues" dxfId="570" priority="96"/>
  </conditionalFormatting>
  <conditionalFormatting sqref="B29:B30">
    <cfRule type="duplicateValues" dxfId="569" priority="95"/>
  </conditionalFormatting>
  <conditionalFormatting sqref="B29:B30">
    <cfRule type="duplicateValues" dxfId="568" priority="94"/>
  </conditionalFormatting>
  <conditionalFormatting sqref="B29:B30">
    <cfRule type="duplicateValues" dxfId="567" priority="92"/>
    <cfRule type="duplicateValues" dxfId="566" priority="93"/>
  </conditionalFormatting>
  <conditionalFormatting sqref="E29:E30">
    <cfRule type="duplicateValues" dxfId="565" priority="90"/>
    <cfRule type="duplicateValues" dxfId="564" priority="91"/>
  </conditionalFormatting>
  <conditionalFormatting sqref="E29:E30">
    <cfRule type="duplicateValues" dxfId="563" priority="89"/>
  </conditionalFormatting>
  <conditionalFormatting sqref="B29:B30">
    <cfRule type="duplicateValues" dxfId="562" priority="87"/>
    <cfRule type="duplicateValues" dxfId="561" priority="88"/>
  </conditionalFormatting>
  <conditionalFormatting sqref="B29:B30">
    <cfRule type="duplicateValues" dxfId="560" priority="86"/>
  </conditionalFormatting>
  <conditionalFormatting sqref="B29:B30">
    <cfRule type="duplicateValues" dxfId="559" priority="85"/>
  </conditionalFormatting>
  <conditionalFormatting sqref="B29:B30">
    <cfRule type="duplicateValues" dxfId="558" priority="84"/>
  </conditionalFormatting>
  <conditionalFormatting sqref="B31:B51">
    <cfRule type="duplicateValues" dxfId="557" priority="363778"/>
  </conditionalFormatting>
  <conditionalFormatting sqref="B31:B51">
    <cfRule type="duplicateValues" dxfId="556" priority="363779"/>
    <cfRule type="duplicateValues" dxfId="555" priority="363780"/>
    <cfRule type="duplicateValues" dxfId="554" priority="363781"/>
  </conditionalFormatting>
  <conditionalFormatting sqref="B31:B51">
    <cfRule type="duplicateValues" dxfId="553" priority="363782"/>
    <cfRule type="duplicateValues" dxfId="552" priority="363783"/>
  </conditionalFormatting>
  <conditionalFormatting sqref="E31:E51">
    <cfRule type="duplicateValues" dxfId="551" priority="363784"/>
  </conditionalFormatting>
  <conditionalFormatting sqref="E31:E51">
    <cfRule type="duplicateValues" dxfId="550" priority="363785"/>
    <cfRule type="duplicateValues" dxfId="549" priority="363786"/>
  </conditionalFormatting>
  <conditionalFormatting sqref="B52:B63">
    <cfRule type="duplicateValues" dxfId="548" priority="363864"/>
  </conditionalFormatting>
  <conditionalFormatting sqref="B52:B63">
    <cfRule type="duplicateValues" dxfId="547" priority="363865"/>
    <cfRule type="duplicateValues" dxfId="546" priority="363866"/>
    <cfRule type="duplicateValues" dxfId="545" priority="363867"/>
  </conditionalFormatting>
  <conditionalFormatting sqref="B52:B63">
    <cfRule type="duplicateValues" dxfId="544" priority="363868"/>
    <cfRule type="duplicateValues" dxfId="543" priority="363869"/>
  </conditionalFormatting>
  <conditionalFormatting sqref="E52:E63">
    <cfRule type="duplicateValues" dxfId="542" priority="363870"/>
  </conditionalFormatting>
  <conditionalFormatting sqref="E52:E63">
    <cfRule type="duplicateValues" dxfId="541" priority="363871"/>
    <cfRule type="duplicateValues" dxfId="540" priority="363872"/>
  </conditionalFormatting>
  <conditionalFormatting sqref="B10:B20">
    <cfRule type="duplicateValues" dxfId="539" priority="363998"/>
  </conditionalFormatting>
  <conditionalFormatting sqref="B10:B20">
    <cfRule type="duplicateValues" dxfId="538" priority="364000"/>
    <cfRule type="duplicateValues" dxfId="537" priority="364001"/>
    <cfRule type="duplicateValues" dxfId="536" priority="364002"/>
  </conditionalFormatting>
  <conditionalFormatting sqref="B10:B20">
    <cfRule type="duplicateValues" dxfId="535" priority="364006"/>
    <cfRule type="duplicateValues" dxfId="534" priority="364007"/>
  </conditionalFormatting>
  <conditionalFormatting sqref="E10:E20">
    <cfRule type="duplicateValues" dxfId="533" priority="364010"/>
  </conditionalFormatting>
  <conditionalFormatting sqref="E10:E20">
    <cfRule type="duplicateValues" dxfId="532" priority="364012"/>
    <cfRule type="duplicateValues" dxfId="531" priority="364013"/>
  </conditionalFormatting>
  <conditionalFormatting sqref="B5:B7">
    <cfRule type="duplicateValues" dxfId="530" priority="364025"/>
  </conditionalFormatting>
  <conditionalFormatting sqref="B5:B7">
    <cfRule type="duplicateValues" dxfId="529" priority="364027"/>
    <cfRule type="duplicateValues" dxfId="528" priority="364028"/>
    <cfRule type="duplicateValues" dxfId="527" priority="364029"/>
  </conditionalFormatting>
  <conditionalFormatting sqref="B5:B7">
    <cfRule type="duplicateValues" dxfId="526" priority="364030"/>
    <cfRule type="duplicateValues" dxfId="525" priority="364031"/>
  </conditionalFormatting>
  <conditionalFormatting sqref="E5:E7">
    <cfRule type="duplicateValues" dxfId="524" priority="364037"/>
  </conditionalFormatting>
  <conditionalFormatting sqref="E5:E7">
    <cfRule type="duplicateValues" dxfId="523" priority="364064"/>
    <cfRule type="duplicateValues" dxfId="522" priority="364065"/>
  </conditionalFormatting>
  <conditionalFormatting sqref="B64:B68">
    <cfRule type="duplicateValues" dxfId="521" priority="27"/>
  </conditionalFormatting>
  <conditionalFormatting sqref="B64:B68">
    <cfRule type="duplicateValues" dxfId="520" priority="24"/>
    <cfRule type="duplicateValues" dxfId="519" priority="25"/>
    <cfRule type="duplicateValues" dxfId="518" priority="26"/>
  </conditionalFormatting>
  <conditionalFormatting sqref="B64:B68">
    <cfRule type="duplicateValues" dxfId="517" priority="22"/>
    <cfRule type="duplicateValues" dxfId="516" priority="23"/>
  </conditionalFormatting>
  <conditionalFormatting sqref="E64:E68">
    <cfRule type="duplicateValues" dxfId="515" priority="21"/>
  </conditionalFormatting>
  <conditionalFormatting sqref="E64:E68">
    <cfRule type="duplicateValues" dxfId="514" priority="19"/>
    <cfRule type="duplicateValues" dxfId="513" priority="20"/>
  </conditionalFormatting>
  <conditionalFormatting sqref="B69:B71">
    <cfRule type="duplicateValues" dxfId="512" priority="18"/>
  </conditionalFormatting>
  <conditionalFormatting sqref="B69:B71">
    <cfRule type="duplicateValues" dxfId="511" priority="15"/>
    <cfRule type="duplicateValues" dxfId="510" priority="16"/>
    <cfRule type="duplicateValues" dxfId="509" priority="17"/>
  </conditionalFormatting>
  <conditionalFormatting sqref="B69:B71">
    <cfRule type="duplicateValues" dxfId="508" priority="13"/>
    <cfRule type="duplicateValues" dxfId="507" priority="14"/>
  </conditionalFormatting>
  <conditionalFormatting sqref="E69:E71">
    <cfRule type="duplicateValues" dxfId="506" priority="12"/>
  </conditionalFormatting>
  <conditionalFormatting sqref="E69:E71">
    <cfRule type="duplicateValues" dxfId="505" priority="10"/>
    <cfRule type="duplicateValues" dxfId="504" priority="11"/>
  </conditionalFormatting>
  <conditionalFormatting sqref="B72:B81">
    <cfRule type="duplicateValues" dxfId="503" priority="9"/>
  </conditionalFormatting>
  <conditionalFormatting sqref="B72:B81">
    <cfRule type="duplicateValues" dxfId="502" priority="6"/>
    <cfRule type="duplicateValues" dxfId="501" priority="7"/>
    <cfRule type="duplicateValues" dxfId="500" priority="8"/>
  </conditionalFormatting>
  <conditionalFormatting sqref="B72:B81">
    <cfRule type="duplicateValues" dxfId="499" priority="4"/>
    <cfRule type="duplicateValues" dxfId="498" priority="5"/>
  </conditionalFormatting>
  <conditionalFormatting sqref="E72:E81">
    <cfRule type="duplicateValues" dxfId="497" priority="3"/>
  </conditionalFormatting>
  <conditionalFormatting sqref="E72:E81">
    <cfRule type="duplicateValues" dxfId="496" priority="1"/>
    <cfRule type="duplicateValues" dxfId="495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34" zoomScale="80" zoomScaleNormal="80" workbookViewId="0">
      <selection activeCell="A59" sqref="A59:XFD59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48.140625" style="86" bestFit="1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x14ac:dyDescent="0.25">
      <c r="A1" s="140" t="s">
        <v>2478</v>
      </c>
      <c r="B1" s="141"/>
      <c r="C1" s="141"/>
      <c r="D1" s="141"/>
      <c r="E1" s="142"/>
    </row>
    <row r="2" spans="1:5" ht="22.5" x14ac:dyDescent="0.25">
      <c r="A2" s="140" t="s">
        <v>2158</v>
      </c>
      <c r="B2" s="141"/>
      <c r="C2" s="141"/>
      <c r="D2" s="141"/>
      <c r="E2" s="142"/>
    </row>
    <row r="3" spans="1:5" ht="25.5" x14ac:dyDescent="0.25">
      <c r="A3" s="146" t="s">
        <v>2478</v>
      </c>
      <c r="B3" s="147"/>
      <c r="C3" s="147"/>
      <c r="D3" s="147"/>
      <c r="E3" s="148"/>
    </row>
    <row r="4" spans="1:5" x14ac:dyDescent="0.25">
      <c r="B4" s="106"/>
      <c r="E4" s="106"/>
    </row>
    <row r="5" spans="1:5" ht="18.75" thickBot="1" x14ac:dyDescent="0.3">
      <c r="A5" s="87" t="s">
        <v>2423</v>
      </c>
      <c r="B5" s="105">
        <v>44233.25</v>
      </c>
      <c r="C5" s="88"/>
      <c r="D5" s="89"/>
      <c r="E5" s="90"/>
    </row>
    <row r="6" spans="1:5" ht="18.75" thickBot="1" x14ac:dyDescent="0.3">
      <c r="A6" s="87" t="s">
        <v>2424</v>
      </c>
      <c r="B6" s="105">
        <v>44233.708333333336</v>
      </c>
      <c r="C6" s="88"/>
      <c r="D6" s="89"/>
      <c r="E6" s="90"/>
    </row>
    <row r="7" spans="1:5" ht="15.75" thickBot="1" x14ac:dyDescent="0.3">
      <c r="B7" s="106"/>
      <c r="E7" s="106"/>
    </row>
    <row r="8" spans="1:5" ht="18.75" thickBot="1" x14ac:dyDescent="0.3">
      <c r="A8" s="137" t="s">
        <v>2425</v>
      </c>
      <c r="B8" s="138"/>
      <c r="C8" s="138"/>
      <c r="D8" s="138"/>
      <c r="E8" s="139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65" t="str">
        <f>VLOOKUP(B10,'[1]LISTADO ATM'!$A$2:$C$817,3,0)</f>
        <v>ESTE</v>
      </c>
      <c r="B10" s="117">
        <v>963</v>
      </c>
      <c r="C10" s="167" t="str">
        <f>VLOOKUP(B10,'[1]LISTADO ATM'!$A$2:$B$816,2,0)</f>
        <v xml:space="preserve">ATM Multiplaza La Romana </v>
      </c>
      <c r="D10" s="166" t="s">
        <v>2576</v>
      </c>
      <c r="E10" s="124" t="s">
        <v>2508</v>
      </c>
    </row>
    <row r="11" spans="1:5" s="164" customFormat="1" ht="18" x14ac:dyDescent="0.25">
      <c r="A11" s="165" t="str">
        <f>VLOOKUP(B11,'[1]LISTADO ATM'!$A$2:$C$817,3,0)</f>
        <v>SUR</v>
      </c>
      <c r="B11" s="165">
        <v>870</v>
      </c>
      <c r="C11" s="167" t="str">
        <f>VLOOKUP(B11,'[1]LISTADO ATM'!$A$2:$B$816,2,0)</f>
        <v xml:space="preserve">ATM Willbes Dominicana (Barahona) </v>
      </c>
      <c r="D11" s="166" t="s">
        <v>2576</v>
      </c>
      <c r="E11" s="168" t="s">
        <v>2515</v>
      </c>
    </row>
    <row r="12" spans="1:5" s="164" customFormat="1" ht="18" x14ac:dyDescent="0.25">
      <c r="A12" s="165" t="str">
        <f>VLOOKUP(B12,'[1]LISTADO ATM'!$A$2:$C$817,3,0)</f>
        <v>ESTE</v>
      </c>
      <c r="B12" s="165">
        <v>742</v>
      </c>
      <c r="C12" s="167" t="str">
        <f>VLOOKUP(B12,'[1]LISTADO ATM'!$A$2:$B$816,2,0)</f>
        <v xml:space="preserve">ATM Oficina Plaza del Rey (La Romana) </v>
      </c>
      <c r="D12" s="166" t="s">
        <v>2576</v>
      </c>
      <c r="E12" s="168" t="s">
        <v>2521</v>
      </c>
    </row>
    <row r="13" spans="1:5" s="164" customFormat="1" ht="18" x14ac:dyDescent="0.25">
      <c r="A13" s="165" t="str">
        <f>VLOOKUP(B13,'[1]LISTADO ATM'!$A$2:$C$817,3,0)</f>
        <v>NORTE</v>
      </c>
      <c r="B13" s="165">
        <v>372</v>
      </c>
      <c r="C13" s="167" t="str">
        <f>VLOOKUP(B13,'[1]LISTADO ATM'!$A$2:$B$816,2,0)</f>
        <v>ATM Oficina Sánchez II</v>
      </c>
      <c r="D13" s="166" t="s">
        <v>2576</v>
      </c>
      <c r="E13" s="168" t="s">
        <v>2548</v>
      </c>
    </row>
    <row r="14" spans="1:5" s="164" customFormat="1" ht="18" x14ac:dyDescent="0.25">
      <c r="A14" s="165" t="str">
        <f>VLOOKUP(B14,'[1]LISTADO ATM'!$A$2:$C$817,3,0)</f>
        <v>SUR</v>
      </c>
      <c r="B14" s="165">
        <v>780</v>
      </c>
      <c r="C14" s="167" t="str">
        <f>VLOOKUP(B14,'[1]LISTADO ATM'!$A$2:$B$816,2,0)</f>
        <v xml:space="preserve">ATM Oficina Barahona I </v>
      </c>
      <c r="D14" s="166" t="s">
        <v>2576</v>
      </c>
      <c r="E14" s="168" t="s">
        <v>2557</v>
      </c>
    </row>
    <row r="15" spans="1:5" s="164" customFormat="1" ht="18" x14ac:dyDescent="0.25">
      <c r="A15" s="165" t="str">
        <f>VLOOKUP(B15,'[1]LISTADO ATM'!$A$2:$C$817,3,0)</f>
        <v>SUR</v>
      </c>
      <c r="B15" s="165">
        <v>880</v>
      </c>
      <c r="C15" s="167" t="str">
        <f>VLOOKUP(B15,'[1]LISTADO ATM'!$A$2:$B$816,2,0)</f>
        <v xml:space="preserve">ATM Autoservicio Barahona II </v>
      </c>
      <c r="D15" s="166" t="s">
        <v>2576</v>
      </c>
      <c r="E15" s="168" t="s">
        <v>2558</v>
      </c>
    </row>
    <row r="16" spans="1:5" ht="18.75" thickBot="1" x14ac:dyDescent="0.3">
      <c r="A16" s="95" t="s">
        <v>2428</v>
      </c>
      <c r="B16" s="121">
        <f>COUNT(#REF!)</f>
        <v>0</v>
      </c>
      <c r="C16" s="143"/>
      <c r="D16" s="144"/>
      <c r="E16" s="145"/>
    </row>
    <row r="17" spans="1:5" ht="15.75" thickBot="1" x14ac:dyDescent="0.3">
      <c r="B17" s="106"/>
      <c r="E17" s="106"/>
    </row>
    <row r="18" spans="1:5" ht="18.75" thickBot="1" x14ac:dyDescent="0.3">
      <c r="A18" s="137" t="s">
        <v>2430</v>
      </c>
      <c r="B18" s="138"/>
      <c r="C18" s="138"/>
      <c r="D18" s="138"/>
      <c r="E18" s="139"/>
    </row>
    <row r="19" spans="1:5" ht="18" x14ac:dyDescent="0.25">
      <c r="A19" s="91" t="s">
        <v>15</v>
      </c>
      <c r="B19" s="91" t="s">
        <v>2426</v>
      </c>
      <c r="C19" s="92" t="s">
        <v>46</v>
      </c>
      <c r="D19" s="92" t="s">
        <v>2433</v>
      </c>
      <c r="E19" s="92" t="s">
        <v>2427</v>
      </c>
    </row>
    <row r="20" spans="1:5" ht="18" x14ac:dyDescent="0.25">
      <c r="A20" s="117" t="str">
        <f>VLOOKUP(B20,'[1]LISTADO ATM'!$A$2:$C$817,3,0)</f>
        <v>DISTRITO NACIONAL</v>
      </c>
      <c r="B20" s="117">
        <v>355</v>
      </c>
      <c r="C20" s="110" t="str">
        <f>VLOOKUP(B20,'[1]LISTADO ATM'!$A$2:$B$816,2,0)</f>
        <v xml:space="preserve">ATM UNP Metro II </v>
      </c>
      <c r="D20" s="111" t="s">
        <v>2455</v>
      </c>
      <c r="E20" s="124">
        <v>335778625</v>
      </c>
    </row>
    <row r="21" spans="1:5" ht="18" x14ac:dyDescent="0.25">
      <c r="A21" s="117" t="str">
        <f>VLOOKUP(B21,'[1]LISTADO ATM'!$A$2:$C$817,3,0)</f>
        <v>DISTRITO NACIONAL</v>
      </c>
      <c r="B21" s="117">
        <v>823</v>
      </c>
      <c r="C21" s="110" t="str">
        <f>VLOOKUP(B21,'[1]LISTADO ATM'!$A$2:$B$816,2,0)</f>
        <v xml:space="preserve">ATM UNP El Carril (Haina) </v>
      </c>
      <c r="D21" s="111" t="s">
        <v>2455</v>
      </c>
      <c r="E21" s="109" t="s">
        <v>2521</v>
      </c>
    </row>
    <row r="22" spans="1:5" ht="18" x14ac:dyDescent="0.25">
      <c r="A22" s="117" t="str">
        <f>VLOOKUP(B22,'[1]LISTADO ATM'!$A$2:$C$817,3,0)</f>
        <v>ESTE</v>
      </c>
      <c r="B22" s="117">
        <v>429</v>
      </c>
      <c r="C22" s="110" t="str">
        <f>VLOOKUP(B22,'[1]LISTADO ATM'!$A$2:$B$816,2,0)</f>
        <v xml:space="preserve">ATM Oficina Jumbo La Romana </v>
      </c>
      <c r="D22" s="111" t="s">
        <v>2455</v>
      </c>
      <c r="E22" s="124" t="s">
        <v>2524</v>
      </c>
    </row>
    <row r="23" spans="1:5" ht="18" x14ac:dyDescent="0.25">
      <c r="A23" s="117" t="str">
        <f>VLOOKUP(B23,'[1]LISTADO ATM'!$A$2:$C$817,3,0)</f>
        <v>DISTRITO NACIONAL</v>
      </c>
      <c r="B23" s="117">
        <v>697</v>
      </c>
      <c r="C23" s="110" t="str">
        <f>VLOOKUP(B23,'[1]LISTADO ATM'!$A$2:$B$816,2,0)</f>
        <v>ATM Hipermercado Olé Ciudad Juan Bosch</v>
      </c>
      <c r="D23" s="111" t="s">
        <v>2455</v>
      </c>
      <c r="E23" s="124" t="s">
        <v>2547</v>
      </c>
    </row>
    <row r="24" spans="1:5" ht="18" x14ac:dyDescent="0.25">
      <c r="A24" s="117" t="str">
        <f>VLOOKUP(B24,'[1]LISTADO ATM'!$A$2:$C$817,3,0)</f>
        <v>DISTRITO NACIONAL</v>
      </c>
      <c r="B24" s="117">
        <v>390</v>
      </c>
      <c r="C24" s="110" t="str">
        <f>VLOOKUP(B24,'[1]LISTADO ATM'!$A$2:$B$816,2,0)</f>
        <v xml:space="preserve">ATM Oficina Boca Chica II </v>
      </c>
      <c r="D24" s="111" t="s">
        <v>2455</v>
      </c>
      <c r="E24" s="124" t="s">
        <v>2543</v>
      </c>
    </row>
    <row r="25" spans="1:5" ht="18" x14ac:dyDescent="0.25">
      <c r="A25" s="117" t="str">
        <f>VLOOKUP(B25,'[1]LISTADO ATM'!$A$2:$C$817,3,0)</f>
        <v>DISTRITO NACIONAL</v>
      </c>
      <c r="B25" s="117">
        <v>563</v>
      </c>
      <c r="C25" s="110" t="str">
        <f>VLOOKUP(B25,'[1]LISTADO ATM'!$A$2:$B$816,2,0)</f>
        <v xml:space="preserve">ATM Base Aérea San Isidro </v>
      </c>
      <c r="D25" s="111" t="s">
        <v>2455</v>
      </c>
      <c r="E25" s="124" t="s">
        <v>2542</v>
      </c>
    </row>
    <row r="26" spans="1:5" ht="18" x14ac:dyDescent="0.25">
      <c r="A26" s="117" t="str">
        <f>VLOOKUP(B26,'[1]LISTADO ATM'!$A$2:$C$817,3,0)</f>
        <v>DISTRITO NACIONAL</v>
      </c>
      <c r="B26" s="117">
        <v>655</v>
      </c>
      <c r="C26" s="110" t="str">
        <f>VLOOKUP(B26,'[1]LISTADO ATM'!$A$2:$B$816,2,0)</f>
        <v>ATM Farmacia Sandra</v>
      </c>
      <c r="D26" s="111" t="s">
        <v>2455</v>
      </c>
      <c r="E26" s="124" t="s">
        <v>2540</v>
      </c>
    </row>
    <row r="27" spans="1:5" ht="18" x14ac:dyDescent="0.25">
      <c r="A27" s="117" t="str">
        <f>VLOOKUP(B27,'[1]LISTADO ATM'!$A$2:$C$817,3,0)</f>
        <v>SUR</v>
      </c>
      <c r="B27" s="117">
        <v>677</v>
      </c>
      <c r="C27" s="110" t="str">
        <f>VLOOKUP(B27,'[1]LISTADO ATM'!$A$2:$B$816,2,0)</f>
        <v>ATM PBG Villa Jaragua</v>
      </c>
      <c r="D27" s="111" t="s">
        <v>2455</v>
      </c>
      <c r="E27" s="124" t="s">
        <v>2559</v>
      </c>
    </row>
    <row r="28" spans="1:5" ht="18" x14ac:dyDescent="0.25">
      <c r="A28" s="117" t="str">
        <f>VLOOKUP(B28,'[1]LISTADO ATM'!$A$2:$C$817,3,0)</f>
        <v>ESTE</v>
      </c>
      <c r="B28" s="117">
        <v>353</v>
      </c>
      <c r="C28" s="110" t="str">
        <f>VLOOKUP(B28,'[1]LISTADO ATM'!$A$2:$B$816,2,0)</f>
        <v xml:space="preserve">ATM Estación Boulevard Juan Dolio </v>
      </c>
      <c r="D28" s="111" t="s">
        <v>2455</v>
      </c>
      <c r="E28" s="126">
        <v>335784308</v>
      </c>
    </row>
    <row r="29" spans="1:5" ht="18" x14ac:dyDescent="0.25">
      <c r="A29" s="117" t="str">
        <f>VLOOKUP(B29,'[1]LISTADO ATM'!$A$2:$C$817,3,0)</f>
        <v>ESTE</v>
      </c>
      <c r="B29" s="117">
        <v>219</v>
      </c>
      <c r="C29" s="110" t="str">
        <f>VLOOKUP(B29,'[1]LISTADO ATM'!$A$2:$B$816,2,0)</f>
        <v xml:space="preserve">ATM Oficina La Altagracia (Higuey) </v>
      </c>
      <c r="D29" s="111" t="s">
        <v>2455</v>
      </c>
      <c r="E29" s="126">
        <v>335784310</v>
      </c>
    </row>
    <row r="30" spans="1:5" ht="18.75" thickBot="1" x14ac:dyDescent="0.3">
      <c r="A30" s="119" t="s">
        <v>2428</v>
      </c>
      <c r="B30" s="121">
        <f>COUNT(B20:B29)</f>
        <v>10</v>
      </c>
      <c r="C30" s="120"/>
      <c r="D30" s="120"/>
      <c r="E30" s="120"/>
    </row>
    <row r="31" spans="1:5" ht="15.75" thickBot="1" x14ac:dyDescent="0.3">
      <c r="B31" s="106"/>
      <c r="E31" s="106"/>
    </row>
    <row r="32" spans="1:5" ht="18.75" thickBot="1" x14ac:dyDescent="0.3">
      <c r="A32" s="137" t="s">
        <v>2431</v>
      </c>
      <c r="B32" s="138"/>
      <c r="C32" s="138"/>
      <c r="D32" s="138"/>
      <c r="E32" s="139"/>
    </row>
    <row r="33" spans="1:5" ht="18" x14ac:dyDescent="0.25">
      <c r="A33" s="91" t="s">
        <v>15</v>
      </c>
      <c r="B33" s="91" t="s">
        <v>2426</v>
      </c>
      <c r="C33" s="92" t="s">
        <v>46</v>
      </c>
      <c r="D33" s="92" t="s">
        <v>2433</v>
      </c>
      <c r="E33" s="92" t="s">
        <v>2427</v>
      </c>
    </row>
    <row r="34" spans="1:5" ht="18" x14ac:dyDescent="0.25">
      <c r="A34" s="110" t="str">
        <f>VLOOKUP(B34,'[1]LISTADO ATM'!$A$2:$C$817,3,0)</f>
        <v>DISTRITO NACIONAL</v>
      </c>
      <c r="B34" s="117">
        <v>302</v>
      </c>
      <c r="C34" s="110" t="str">
        <f>VLOOKUP(B34,'[1]LISTADO ATM'!$A$2:$B$816,2,0)</f>
        <v xml:space="preserve">ATM S/M Aprezio Los Mameyes  </v>
      </c>
      <c r="D34" s="110" t="s">
        <v>2459</v>
      </c>
      <c r="E34" s="124" t="s">
        <v>2544</v>
      </c>
    </row>
    <row r="35" spans="1:5" ht="18" x14ac:dyDescent="0.25">
      <c r="A35" s="110" t="str">
        <f>VLOOKUP(B35,'[1]LISTADO ATM'!$A$2:$C$817,3,0)</f>
        <v>DISTRITO NACIONAL</v>
      </c>
      <c r="B35" s="117">
        <v>149</v>
      </c>
      <c r="C35" s="110" t="str">
        <f>VLOOKUP(B35,'[1]LISTADO ATM'!$A$2:$B$816,2,0)</f>
        <v>ATM Estación Metro Concepción</v>
      </c>
      <c r="D35" s="110" t="s">
        <v>2459</v>
      </c>
      <c r="E35" s="125" t="s">
        <v>2502</v>
      </c>
    </row>
    <row r="36" spans="1:5" ht="18" x14ac:dyDescent="0.25">
      <c r="A36" s="110" t="str">
        <f>VLOOKUP(B36,'[1]LISTADO ATM'!$A$2:$C$817,3,0)</f>
        <v>SUR</v>
      </c>
      <c r="B36" s="117">
        <v>182</v>
      </c>
      <c r="C36" s="110" t="str">
        <f>VLOOKUP(B36,'[1]LISTADO ATM'!$A$2:$B$816,2,0)</f>
        <v xml:space="preserve">ATM Barahona Comb </v>
      </c>
      <c r="D36" s="110" t="s">
        <v>2459</v>
      </c>
      <c r="E36" s="124" t="s">
        <v>2533</v>
      </c>
    </row>
    <row r="37" spans="1:5" ht="18" x14ac:dyDescent="0.25">
      <c r="A37" s="110" t="str">
        <f>VLOOKUP(B37,'[1]LISTADO ATM'!$A$2:$C$817,3,0)</f>
        <v>DISTRITO NACIONAL</v>
      </c>
      <c r="B37" s="117">
        <v>583</v>
      </c>
      <c r="C37" s="110" t="str">
        <f>VLOOKUP(B37,'[1]LISTADO ATM'!$A$2:$B$816,2,0)</f>
        <v xml:space="preserve">ATM Ministerio Fuerzas Armadas I </v>
      </c>
      <c r="D37" s="110" t="s">
        <v>2459</v>
      </c>
      <c r="E37" s="125" t="s">
        <v>2541</v>
      </c>
    </row>
    <row r="38" spans="1:5" ht="18.75" thickBot="1" x14ac:dyDescent="0.3">
      <c r="A38" s="95" t="s">
        <v>2428</v>
      </c>
      <c r="B38" s="121">
        <f>COUNT(B34:B37)</f>
        <v>4</v>
      </c>
      <c r="C38" s="120"/>
      <c r="D38" s="93"/>
      <c r="E38" s="94"/>
    </row>
    <row r="39" spans="1:5" ht="15.75" thickBot="1" x14ac:dyDescent="0.3">
      <c r="B39" s="106"/>
      <c r="E39" s="106"/>
    </row>
    <row r="40" spans="1:5" ht="18.75" thickBot="1" x14ac:dyDescent="0.3">
      <c r="A40" s="133" t="s">
        <v>2429</v>
      </c>
      <c r="B40" s="134"/>
      <c r="E40" s="106"/>
    </row>
    <row r="41" spans="1:5" ht="18.75" thickBot="1" x14ac:dyDescent="0.3">
      <c r="A41" s="135">
        <f>+B30+B38</f>
        <v>14</v>
      </c>
      <c r="B41" s="136"/>
      <c r="E41" s="106"/>
    </row>
    <row r="42" spans="1:5" ht="15.75" thickBot="1" x14ac:dyDescent="0.3">
      <c r="B42" s="106"/>
      <c r="E42" s="106"/>
    </row>
    <row r="43" spans="1:5" ht="18.75" thickBot="1" x14ac:dyDescent="0.3">
      <c r="A43" s="137" t="s">
        <v>2432</v>
      </c>
      <c r="B43" s="138"/>
      <c r="C43" s="138"/>
      <c r="D43" s="138"/>
      <c r="E43" s="139"/>
    </row>
    <row r="44" spans="1:5" ht="18" x14ac:dyDescent="0.25">
      <c r="A44" s="91" t="s">
        <v>15</v>
      </c>
      <c r="B44" s="91" t="s">
        <v>2426</v>
      </c>
      <c r="C44" s="96" t="s">
        <v>46</v>
      </c>
      <c r="D44" s="149" t="s">
        <v>2433</v>
      </c>
      <c r="E44" s="150"/>
    </row>
    <row r="45" spans="1:5" ht="18" x14ac:dyDescent="0.25">
      <c r="A45" s="117" t="str">
        <f>VLOOKUP(B45,'[1]LISTADO ATM'!$A$2:$C$817,3,0)</f>
        <v>DISTRITO NACIONAL</v>
      </c>
      <c r="B45" s="117">
        <v>812</v>
      </c>
      <c r="C45" s="110" t="str">
        <f>VLOOKUP(B45,'[1]LISTADO ATM'!$A$2:$B$816,2,0)</f>
        <v xml:space="preserve">ATM Canasta del Pueblo </v>
      </c>
      <c r="D45" s="151" t="s">
        <v>2475</v>
      </c>
      <c r="E45" s="152"/>
    </row>
    <row r="46" spans="1:5" ht="18" x14ac:dyDescent="0.25">
      <c r="A46" s="117" t="str">
        <f>VLOOKUP(B46,'[1]LISTADO ATM'!$A$2:$C$817,3,0)</f>
        <v>DISTRITO NACIONAL</v>
      </c>
      <c r="B46" s="117">
        <v>815</v>
      </c>
      <c r="C46" s="110" t="str">
        <f>VLOOKUP(B46,'[1]LISTADO ATM'!$A$2:$B$816,2,0)</f>
        <v xml:space="preserve">ATM Oficina Atalaya del Mar </v>
      </c>
      <c r="D46" s="151" t="s">
        <v>2475</v>
      </c>
      <c r="E46" s="152"/>
    </row>
    <row r="47" spans="1:5" ht="18" x14ac:dyDescent="0.25">
      <c r="A47" s="117" t="str">
        <f>VLOOKUP(B47,'[1]LISTADO ATM'!$A$2:$C$817,3,0)</f>
        <v>DISTRITO NACIONAL</v>
      </c>
      <c r="B47" s="117">
        <v>149</v>
      </c>
      <c r="C47" s="110" t="str">
        <f>VLOOKUP(B47,'[1]LISTADO ATM'!$A$2:$B$816,2,0)</f>
        <v>ATM Estación Metro Concepción</v>
      </c>
      <c r="D47" s="153" t="s">
        <v>2475</v>
      </c>
      <c r="E47" s="153"/>
    </row>
    <row r="48" spans="1:5" ht="18" x14ac:dyDescent="0.25">
      <c r="A48" s="117" t="str">
        <f>VLOOKUP(B48,'[1]LISTADO ATM'!$A$2:$C$817,3,0)</f>
        <v>DISTRITO NACIONAL</v>
      </c>
      <c r="B48" s="117">
        <v>336</v>
      </c>
      <c r="C48" s="110" t="str">
        <f>VLOOKUP(B48,'[1]LISTADO ATM'!$A$2:$B$816,2,0)</f>
        <v>ATM Instituto Nacional de Cancer (incart)</v>
      </c>
      <c r="D48" s="151" t="s">
        <v>2475</v>
      </c>
      <c r="E48" s="152"/>
    </row>
    <row r="49" spans="1:5" ht="18" x14ac:dyDescent="0.25">
      <c r="A49" s="117" t="str">
        <f>VLOOKUP(B49,'[1]LISTADO ATM'!$A$2:$C$817,3,0)</f>
        <v>ESTE</v>
      </c>
      <c r="B49" s="117">
        <v>353</v>
      </c>
      <c r="C49" s="110" t="str">
        <f>VLOOKUP(B49,'[1]LISTADO ATM'!$A$2:$B$816,2,0)</f>
        <v xml:space="preserve">ATM Estación Boulevard Juan Dolio </v>
      </c>
      <c r="D49" s="151" t="s">
        <v>2475</v>
      </c>
      <c r="E49" s="152"/>
    </row>
    <row r="50" spans="1:5" ht="18" x14ac:dyDescent="0.25">
      <c r="A50" s="117" t="str">
        <f>VLOOKUP(B50,'[1]LISTADO ATM'!$A$2:$C$817,3,0)</f>
        <v>ESTE</v>
      </c>
      <c r="B50" s="117">
        <v>111</v>
      </c>
      <c r="C50" s="110" t="str">
        <f>VLOOKUP(B50,'[1]LISTADO ATM'!$A$2:$B$816,2,0)</f>
        <v xml:space="preserve">ATM Oficina San Pedro </v>
      </c>
      <c r="D50" s="151" t="s">
        <v>2552</v>
      </c>
      <c r="E50" s="152"/>
    </row>
    <row r="51" spans="1:5" ht="18" x14ac:dyDescent="0.25">
      <c r="A51" s="117" t="str">
        <f>VLOOKUP(B51,'[1]LISTADO ATM'!$A$2:$C$817,3,0)</f>
        <v>ESTE</v>
      </c>
      <c r="B51" s="117">
        <v>353</v>
      </c>
      <c r="C51" s="110" t="str">
        <f>VLOOKUP(B51,'[1]LISTADO ATM'!$A$2:$B$816,2,0)</f>
        <v xml:space="preserve">ATM Estación Boulevard Juan Dolio </v>
      </c>
      <c r="D51" s="151" t="s">
        <v>2475</v>
      </c>
      <c r="E51" s="152"/>
    </row>
    <row r="52" spans="1:5" ht="18" x14ac:dyDescent="0.25">
      <c r="A52" s="117" t="str">
        <f>VLOOKUP(B52,'[1]LISTADO ATM'!$A$2:$C$817,3,0)</f>
        <v>NORTE</v>
      </c>
      <c r="B52" s="117">
        <v>683</v>
      </c>
      <c r="C52" s="110" t="str">
        <f>VLOOKUP(B52,'[1]LISTADO ATM'!$A$2:$B$816,2,0)</f>
        <v>ATM INCARNA El Pino (la Vega)</v>
      </c>
      <c r="D52" s="151" t="s">
        <v>2475</v>
      </c>
      <c r="E52" s="152"/>
    </row>
    <row r="53" spans="1:5" ht="18" x14ac:dyDescent="0.25">
      <c r="A53" s="117" t="e">
        <f>VLOOKUP(B53,'[1]LISTADO ATM'!$A$2:$C$817,3,0)</f>
        <v>#N/A</v>
      </c>
      <c r="B53" s="117">
        <v>797</v>
      </c>
      <c r="C53" s="110" t="e">
        <f>VLOOKUP(B53,'[1]LISTADO ATM'!$A$2:$B$816,2,0)</f>
        <v>#N/A</v>
      </c>
      <c r="D53" s="151" t="s">
        <v>2475</v>
      </c>
      <c r="E53" s="152"/>
    </row>
    <row r="54" spans="1:5" ht="18" x14ac:dyDescent="0.25">
      <c r="A54" s="117" t="str">
        <f>VLOOKUP(B54,'[1]LISTADO ATM'!$A$2:$C$817,3,0)</f>
        <v>ESTE</v>
      </c>
      <c r="B54" s="117">
        <v>912</v>
      </c>
      <c r="C54" s="110" t="str">
        <f>VLOOKUP(B54,'[1]LISTADO ATM'!$A$2:$B$816,2,0)</f>
        <v xml:space="preserve">ATM Oficina San Pedro II </v>
      </c>
      <c r="D54" s="151" t="s">
        <v>2475</v>
      </c>
      <c r="E54" s="152"/>
    </row>
    <row r="55" spans="1:5" ht="18" x14ac:dyDescent="0.25">
      <c r="A55" s="117" t="str">
        <f>VLOOKUP(B55,'[1]LISTADO ATM'!$A$2:$C$817,3,0)</f>
        <v>ESTE</v>
      </c>
      <c r="B55" s="117">
        <v>219</v>
      </c>
      <c r="C55" s="110" t="str">
        <f>VLOOKUP(B55,'[1]LISTADO ATM'!$A$2:$B$816,2,0)</f>
        <v xml:space="preserve">ATM Oficina La Altagracia (Higuey) </v>
      </c>
      <c r="D55" s="151" t="s">
        <v>2475</v>
      </c>
      <c r="E55" s="152"/>
    </row>
    <row r="56" spans="1:5" ht="18" x14ac:dyDescent="0.25">
      <c r="A56" s="117" t="str">
        <f>VLOOKUP(B56,'[1]LISTADO ATM'!$A$2:$C$817,3,0)</f>
        <v>DISTRITO NACIONAL</v>
      </c>
      <c r="B56" s="117">
        <v>911</v>
      </c>
      <c r="C56" s="110" t="str">
        <f>VLOOKUP(B56,'[1]LISTADO ATM'!$A$2:$B$816,2,0)</f>
        <v xml:space="preserve">ATM Oficina Venezuela II </v>
      </c>
      <c r="D56" s="151" t="s">
        <v>2552</v>
      </c>
      <c r="E56" s="152"/>
    </row>
    <row r="57" spans="1:5" ht="18" x14ac:dyDescent="0.25">
      <c r="A57" s="117" t="str">
        <f>VLOOKUP(B57,'[1]LISTADO ATM'!$A$2:$C$817,3,0)</f>
        <v>DISTRITO NACIONAL</v>
      </c>
      <c r="B57" s="117">
        <v>29</v>
      </c>
      <c r="C57" s="110" t="str">
        <f>VLOOKUP(B57,'[1]LISTADO ATM'!$A$2:$B$816,2,0)</f>
        <v xml:space="preserve">ATM AFP </v>
      </c>
      <c r="D57" s="151" t="s">
        <v>2475</v>
      </c>
      <c r="E57" s="152"/>
    </row>
    <row r="58" spans="1:5" s="164" customFormat="1" ht="18" x14ac:dyDescent="0.25">
      <c r="A58" s="165" t="str">
        <f>VLOOKUP(B58,'[1]LISTADO ATM'!$A$2:$C$817,3,0)</f>
        <v>NORTE</v>
      </c>
      <c r="B58" s="165">
        <v>969</v>
      </c>
      <c r="C58" s="167" t="str">
        <f>VLOOKUP(B58,'[1]LISTADO ATM'!$A$2:$B$816,2,0)</f>
        <v xml:space="preserve">ATM Oficina El Sol I (Santiago) </v>
      </c>
      <c r="D58" s="151" t="s">
        <v>2475</v>
      </c>
      <c r="E58" s="152"/>
    </row>
    <row r="59" spans="1:5" s="164" customFormat="1" ht="18" x14ac:dyDescent="0.25">
      <c r="A59" s="165" t="str">
        <f>VLOOKUP(B59,'[1]LISTADO ATM'!$A$2:$C$817,3,0)</f>
        <v>DISTRITO NACIONAL</v>
      </c>
      <c r="B59" s="165">
        <v>970</v>
      </c>
      <c r="C59" s="167" t="str">
        <f>VLOOKUP(B59,'[1]LISTADO ATM'!$A$2:$B$816,2,0)</f>
        <v xml:space="preserve">ATM S/M Olé Haina </v>
      </c>
      <c r="D59" s="151" t="s">
        <v>2475</v>
      </c>
      <c r="E59" s="152"/>
    </row>
    <row r="60" spans="1:5" ht="18.75" thickBot="1" x14ac:dyDescent="0.3">
      <c r="A60" s="95" t="s">
        <v>2428</v>
      </c>
      <c r="B60" s="121">
        <f>COUNT(B45:B57)</f>
        <v>13</v>
      </c>
      <c r="C60" s="120"/>
      <c r="D60" s="143"/>
      <c r="E60" s="145"/>
    </row>
  </sheetData>
  <mergeCells count="27">
    <mergeCell ref="D54:E54"/>
    <mergeCell ref="D55:E55"/>
    <mergeCell ref="D56:E56"/>
    <mergeCell ref="D60:E60"/>
    <mergeCell ref="D49:E49"/>
    <mergeCell ref="D50:E50"/>
    <mergeCell ref="D51:E51"/>
    <mergeCell ref="D52:E52"/>
    <mergeCell ref="D53:E53"/>
    <mergeCell ref="D57:E57"/>
    <mergeCell ref="D58:E58"/>
    <mergeCell ref="D59:E59"/>
    <mergeCell ref="D44:E44"/>
    <mergeCell ref="D45:E45"/>
    <mergeCell ref="D46:E46"/>
    <mergeCell ref="D47:E47"/>
    <mergeCell ref="D48:E48"/>
    <mergeCell ref="A40:B40"/>
    <mergeCell ref="A41:B41"/>
    <mergeCell ref="A43:E43"/>
    <mergeCell ref="A1:E1"/>
    <mergeCell ref="A8:E8"/>
    <mergeCell ref="C16:E16"/>
    <mergeCell ref="A18:E18"/>
    <mergeCell ref="A32:E32"/>
    <mergeCell ref="A2:E2"/>
    <mergeCell ref="A3:E3"/>
  </mergeCells>
  <phoneticPr fontId="47" type="noConversion"/>
  <conditionalFormatting sqref="B31:B32 B39:B43 B17:B18 B1:B8">
    <cfRule type="cellIs" dxfId="494" priority="470" operator="equal">
      <formula>22099.125</formula>
    </cfRule>
  </conditionalFormatting>
  <conditionalFormatting sqref="B31:B32 B39:B43 B17:B18 B1:B8">
    <cfRule type="duplicateValues" dxfId="493" priority="469"/>
  </conditionalFormatting>
  <conditionalFormatting sqref="E38:E44 E1:E8 E16:E18 E30:E32">
    <cfRule type="duplicateValues" dxfId="492" priority="471"/>
    <cfRule type="duplicateValues" dxfId="491" priority="472"/>
  </conditionalFormatting>
  <conditionalFormatting sqref="E60 E1:E8 E38:E44 E16:E18 E30:E32">
    <cfRule type="duplicateValues" dxfId="490" priority="473"/>
  </conditionalFormatting>
  <conditionalFormatting sqref="B30:B32">
    <cfRule type="duplicateValues" dxfId="489" priority="474"/>
  </conditionalFormatting>
  <conditionalFormatting sqref="B39:B43 B31:B32 B17:B18 B1:B8">
    <cfRule type="duplicateValues" dxfId="488" priority="475"/>
    <cfRule type="duplicateValues" dxfId="487" priority="476"/>
    <cfRule type="duplicateValues" dxfId="486" priority="477"/>
    <cfRule type="duplicateValues" dxfId="485" priority="478"/>
  </conditionalFormatting>
  <conditionalFormatting sqref="B39:B43 B31:B32">
    <cfRule type="duplicateValues" dxfId="484" priority="479"/>
  </conditionalFormatting>
  <conditionalFormatting sqref="B39:B43 B31:B32 B17:B18 B1:B8">
    <cfRule type="duplicateValues" dxfId="483" priority="480"/>
  </conditionalFormatting>
  <conditionalFormatting sqref="E27">
    <cfRule type="duplicateValues" dxfId="482" priority="456"/>
  </conditionalFormatting>
  <conditionalFormatting sqref="E27">
    <cfRule type="duplicateValues" dxfId="481" priority="453"/>
    <cfRule type="duplicateValues" dxfId="480" priority="454"/>
    <cfRule type="duplicateValues" dxfId="479" priority="455"/>
  </conditionalFormatting>
  <conditionalFormatting sqref="E27">
    <cfRule type="duplicateValues" dxfId="478" priority="451"/>
    <cfRule type="duplicateValues" dxfId="477" priority="452"/>
  </conditionalFormatting>
  <conditionalFormatting sqref="E36">
    <cfRule type="duplicateValues" dxfId="476" priority="444"/>
  </conditionalFormatting>
  <conditionalFormatting sqref="E37">
    <cfRule type="duplicateValues" dxfId="475" priority="437"/>
  </conditionalFormatting>
  <conditionalFormatting sqref="E37">
    <cfRule type="duplicateValues" dxfId="474" priority="438"/>
    <cfRule type="duplicateValues" dxfId="473" priority="439"/>
    <cfRule type="duplicateValues" dxfId="472" priority="440"/>
  </conditionalFormatting>
  <conditionalFormatting sqref="E37">
    <cfRule type="duplicateValues" dxfId="471" priority="441"/>
    <cfRule type="duplicateValues" dxfId="470" priority="442"/>
  </conditionalFormatting>
  <conditionalFormatting sqref="E37">
    <cfRule type="duplicateValues" dxfId="469" priority="443"/>
  </conditionalFormatting>
  <conditionalFormatting sqref="E36">
    <cfRule type="duplicateValues" dxfId="468" priority="445"/>
  </conditionalFormatting>
  <conditionalFormatting sqref="E36">
    <cfRule type="duplicateValues" dxfId="467" priority="446"/>
    <cfRule type="duplicateValues" dxfId="466" priority="447"/>
    <cfRule type="duplicateValues" dxfId="465" priority="448"/>
  </conditionalFormatting>
  <conditionalFormatting sqref="E36">
    <cfRule type="duplicateValues" dxfId="464" priority="449"/>
    <cfRule type="duplicateValues" dxfId="463" priority="450"/>
  </conditionalFormatting>
  <conditionalFormatting sqref="E34">
    <cfRule type="duplicateValues" dxfId="462" priority="430"/>
  </conditionalFormatting>
  <conditionalFormatting sqref="E35">
    <cfRule type="duplicateValues" dxfId="461" priority="423"/>
  </conditionalFormatting>
  <conditionalFormatting sqref="E35">
    <cfRule type="duplicateValues" dxfId="460" priority="424"/>
    <cfRule type="duplicateValues" dxfId="459" priority="425"/>
    <cfRule type="duplicateValues" dxfId="458" priority="426"/>
  </conditionalFormatting>
  <conditionalFormatting sqref="E35">
    <cfRule type="duplicateValues" dxfId="457" priority="427"/>
    <cfRule type="duplicateValues" dxfId="456" priority="428"/>
  </conditionalFormatting>
  <conditionalFormatting sqref="E35">
    <cfRule type="duplicateValues" dxfId="455" priority="429"/>
  </conditionalFormatting>
  <conditionalFormatting sqref="E34">
    <cfRule type="duplicateValues" dxfId="454" priority="431"/>
  </conditionalFormatting>
  <conditionalFormatting sqref="E34">
    <cfRule type="duplicateValues" dxfId="453" priority="432"/>
    <cfRule type="duplicateValues" dxfId="452" priority="433"/>
    <cfRule type="duplicateValues" dxfId="451" priority="434"/>
  </conditionalFormatting>
  <conditionalFormatting sqref="E34">
    <cfRule type="duplicateValues" dxfId="450" priority="435"/>
    <cfRule type="duplicateValues" dxfId="449" priority="436"/>
  </conditionalFormatting>
  <conditionalFormatting sqref="B34">
    <cfRule type="duplicateValues" dxfId="448" priority="422"/>
  </conditionalFormatting>
  <conditionalFormatting sqref="B34">
    <cfRule type="duplicateValues" dxfId="447" priority="421"/>
  </conditionalFormatting>
  <conditionalFormatting sqref="B34">
    <cfRule type="duplicateValues" dxfId="446" priority="419"/>
    <cfRule type="duplicateValues" dxfId="445" priority="420"/>
  </conditionalFormatting>
  <conditionalFormatting sqref="B34">
    <cfRule type="duplicateValues" dxfId="444" priority="418"/>
  </conditionalFormatting>
  <conditionalFormatting sqref="B35:B36">
    <cfRule type="duplicateValues" dxfId="443" priority="417"/>
  </conditionalFormatting>
  <conditionalFormatting sqref="B35:B36">
    <cfRule type="duplicateValues" dxfId="442" priority="416"/>
  </conditionalFormatting>
  <conditionalFormatting sqref="B35:B36">
    <cfRule type="duplicateValues" dxfId="441" priority="414"/>
    <cfRule type="duplicateValues" dxfId="440" priority="415"/>
  </conditionalFormatting>
  <conditionalFormatting sqref="B35:B36">
    <cfRule type="duplicateValues" dxfId="439" priority="413"/>
  </conditionalFormatting>
  <conditionalFormatting sqref="B37">
    <cfRule type="duplicateValues" dxfId="438" priority="412"/>
  </conditionalFormatting>
  <conditionalFormatting sqref="B37">
    <cfRule type="duplicateValues" dxfId="437" priority="410"/>
    <cfRule type="duplicateValues" dxfId="436" priority="411"/>
  </conditionalFormatting>
  <conditionalFormatting sqref="B46">
    <cfRule type="duplicateValues" dxfId="435" priority="385"/>
  </conditionalFormatting>
  <conditionalFormatting sqref="B46">
    <cfRule type="duplicateValues" dxfId="434" priority="386"/>
  </conditionalFormatting>
  <conditionalFormatting sqref="B47">
    <cfRule type="duplicateValues" dxfId="433" priority="353"/>
  </conditionalFormatting>
  <conditionalFormatting sqref="B47">
    <cfRule type="duplicateValues" dxfId="432" priority="361"/>
  </conditionalFormatting>
  <conditionalFormatting sqref="B47">
    <cfRule type="duplicateValues" dxfId="431" priority="362"/>
  </conditionalFormatting>
  <conditionalFormatting sqref="B47">
    <cfRule type="duplicateValues" dxfId="430" priority="363"/>
  </conditionalFormatting>
  <conditionalFormatting sqref="B47">
    <cfRule type="duplicateValues" dxfId="429" priority="347"/>
  </conditionalFormatting>
  <conditionalFormatting sqref="B47">
    <cfRule type="duplicateValues" dxfId="428" priority="340"/>
  </conditionalFormatting>
  <conditionalFormatting sqref="B47">
    <cfRule type="duplicateValues" dxfId="427" priority="346"/>
  </conditionalFormatting>
  <conditionalFormatting sqref="B48">
    <cfRule type="duplicateValues" dxfId="426" priority="325"/>
  </conditionalFormatting>
  <conditionalFormatting sqref="B48">
    <cfRule type="duplicateValues" dxfId="425" priority="333"/>
  </conditionalFormatting>
  <conditionalFormatting sqref="B48">
    <cfRule type="duplicateValues" dxfId="424" priority="334"/>
  </conditionalFormatting>
  <conditionalFormatting sqref="B48">
    <cfRule type="duplicateValues" dxfId="423" priority="335"/>
  </conditionalFormatting>
  <conditionalFormatting sqref="B48">
    <cfRule type="duplicateValues" dxfId="422" priority="315"/>
  </conditionalFormatting>
  <conditionalFormatting sqref="B53">
    <cfRule type="duplicateValues" dxfId="421" priority="272"/>
  </conditionalFormatting>
  <conditionalFormatting sqref="B53">
    <cfRule type="duplicateValues" dxfId="420" priority="273"/>
  </conditionalFormatting>
  <conditionalFormatting sqref="B51">
    <cfRule type="duplicateValues" dxfId="419" priority="234"/>
  </conditionalFormatting>
  <conditionalFormatting sqref="B45">
    <cfRule type="cellIs" dxfId="418" priority="398" operator="equal">
      <formula>22099.125</formula>
    </cfRule>
  </conditionalFormatting>
  <conditionalFormatting sqref="B45">
    <cfRule type="duplicateValues" dxfId="417" priority="397"/>
  </conditionalFormatting>
  <conditionalFormatting sqref="B49 B54:B55">
    <cfRule type="cellIs" dxfId="416" priority="388" operator="equal">
      <formula>22099.125</formula>
    </cfRule>
  </conditionalFormatting>
  <conditionalFormatting sqref="B49 B54:B55">
    <cfRule type="duplicateValues" dxfId="415" priority="387"/>
  </conditionalFormatting>
  <conditionalFormatting sqref="B49">
    <cfRule type="duplicateValues" dxfId="414" priority="389"/>
  </conditionalFormatting>
  <conditionalFormatting sqref="B49">
    <cfRule type="duplicateValues" dxfId="413" priority="390"/>
  </conditionalFormatting>
  <conditionalFormatting sqref="B49 B54:B55">
    <cfRule type="duplicateValues" dxfId="412" priority="391"/>
    <cfRule type="duplicateValues" dxfId="411" priority="392"/>
    <cfRule type="duplicateValues" dxfId="410" priority="393"/>
    <cfRule type="duplicateValues" dxfId="409" priority="394"/>
  </conditionalFormatting>
  <conditionalFormatting sqref="B49">
    <cfRule type="duplicateValues" dxfId="408" priority="395"/>
  </conditionalFormatting>
  <conditionalFormatting sqref="B49">
    <cfRule type="duplicateValues" dxfId="407" priority="396"/>
  </conditionalFormatting>
  <conditionalFormatting sqref="B46">
    <cfRule type="cellIs" dxfId="406" priority="378" operator="equal">
      <formula>22099.125</formula>
    </cfRule>
  </conditionalFormatting>
  <conditionalFormatting sqref="B46">
    <cfRule type="duplicateValues" dxfId="405" priority="377"/>
  </conditionalFormatting>
  <conditionalFormatting sqref="B46">
    <cfRule type="duplicateValues" dxfId="404" priority="379"/>
  </conditionalFormatting>
  <conditionalFormatting sqref="B46">
    <cfRule type="duplicateValues" dxfId="403" priority="380"/>
  </conditionalFormatting>
  <conditionalFormatting sqref="B46">
    <cfRule type="duplicateValues" dxfId="402" priority="381"/>
    <cfRule type="duplicateValues" dxfId="401" priority="382"/>
    <cfRule type="duplicateValues" dxfId="400" priority="383"/>
    <cfRule type="duplicateValues" dxfId="399" priority="384"/>
  </conditionalFormatting>
  <conditionalFormatting sqref="B45:B46 B49 B54:B55">
    <cfRule type="duplicateValues" dxfId="398" priority="375"/>
    <cfRule type="duplicateValues" dxfId="397" priority="376"/>
  </conditionalFormatting>
  <conditionalFormatting sqref="B45:B46 B49 B54:B55">
    <cfRule type="duplicateValues" dxfId="396" priority="399"/>
  </conditionalFormatting>
  <conditionalFormatting sqref="B45:B46">
    <cfRule type="duplicateValues" dxfId="395" priority="400"/>
  </conditionalFormatting>
  <conditionalFormatting sqref="B45:B46">
    <cfRule type="duplicateValues" dxfId="394" priority="401"/>
  </conditionalFormatting>
  <conditionalFormatting sqref="B45:B46">
    <cfRule type="duplicateValues" dxfId="393" priority="374"/>
  </conditionalFormatting>
  <conditionalFormatting sqref="B45">
    <cfRule type="duplicateValues" dxfId="392" priority="402"/>
  </conditionalFormatting>
  <conditionalFormatting sqref="B45">
    <cfRule type="duplicateValues" dxfId="391" priority="403"/>
  </conditionalFormatting>
  <conditionalFormatting sqref="B45">
    <cfRule type="duplicateValues" dxfId="390" priority="404"/>
    <cfRule type="duplicateValues" dxfId="389" priority="405"/>
    <cfRule type="duplicateValues" dxfId="388" priority="406"/>
    <cfRule type="duplicateValues" dxfId="387" priority="407"/>
  </conditionalFormatting>
  <conditionalFormatting sqref="B45">
    <cfRule type="duplicateValues" dxfId="386" priority="408"/>
  </conditionalFormatting>
  <conditionalFormatting sqref="B45">
    <cfRule type="duplicateValues" dxfId="385" priority="409"/>
  </conditionalFormatting>
  <conditionalFormatting sqref="B49 B54:B55">
    <cfRule type="cellIs" dxfId="384" priority="365" operator="equal">
      <formula>22099.125</formula>
    </cfRule>
  </conditionalFormatting>
  <conditionalFormatting sqref="B49">
    <cfRule type="duplicateValues" dxfId="383" priority="364"/>
  </conditionalFormatting>
  <conditionalFormatting sqref="B49">
    <cfRule type="duplicateValues" dxfId="382" priority="366"/>
  </conditionalFormatting>
  <conditionalFormatting sqref="B49">
    <cfRule type="duplicateValues" dxfId="381" priority="367"/>
  </conditionalFormatting>
  <conditionalFormatting sqref="B49">
    <cfRule type="duplicateValues" dxfId="380" priority="368"/>
    <cfRule type="duplicateValues" dxfId="379" priority="369"/>
    <cfRule type="duplicateValues" dxfId="378" priority="370"/>
    <cfRule type="duplicateValues" dxfId="377" priority="371"/>
  </conditionalFormatting>
  <conditionalFormatting sqref="B49">
    <cfRule type="duplicateValues" dxfId="376" priority="372"/>
  </conditionalFormatting>
  <conditionalFormatting sqref="B49">
    <cfRule type="duplicateValues" dxfId="375" priority="373"/>
  </conditionalFormatting>
  <conditionalFormatting sqref="B47">
    <cfRule type="cellIs" dxfId="374" priority="352" operator="equal">
      <formula>22099.125</formula>
    </cfRule>
  </conditionalFormatting>
  <conditionalFormatting sqref="B47">
    <cfRule type="duplicateValues" dxfId="373" priority="351"/>
  </conditionalFormatting>
  <conditionalFormatting sqref="B47">
    <cfRule type="duplicateValues" dxfId="372" priority="354"/>
  </conditionalFormatting>
  <conditionalFormatting sqref="B47">
    <cfRule type="duplicateValues" dxfId="371" priority="355"/>
    <cfRule type="duplicateValues" dxfId="370" priority="356"/>
    <cfRule type="duplicateValues" dxfId="369" priority="357"/>
    <cfRule type="duplicateValues" dxfId="368" priority="358"/>
  </conditionalFormatting>
  <conditionalFormatting sqref="B47">
    <cfRule type="duplicateValues" dxfId="367" priority="359"/>
  </conditionalFormatting>
  <conditionalFormatting sqref="B47">
    <cfRule type="duplicateValues" dxfId="366" priority="360"/>
  </conditionalFormatting>
  <conditionalFormatting sqref="B47">
    <cfRule type="duplicateValues" dxfId="365" priority="349"/>
    <cfRule type="duplicateValues" dxfId="364" priority="350"/>
  </conditionalFormatting>
  <conditionalFormatting sqref="B47">
    <cfRule type="duplicateValues" dxfId="363" priority="348"/>
  </conditionalFormatting>
  <conditionalFormatting sqref="B47">
    <cfRule type="cellIs" dxfId="362" priority="339" operator="equal">
      <formula>22099.125</formula>
    </cfRule>
  </conditionalFormatting>
  <conditionalFormatting sqref="B47">
    <cfRule type="duplicateValues" dxfId="361" priority="338"/>
  </conditionalFormatting>
  <conditionalFormatting sqref="B47">
    <cfRule type="duplicateValues" dxfId="360" priority="341"/>
  </conditionalFormatting>
  <conditionalFormatting sqref="B47">
    <cfRule type="duplicateValues" dxfId="359" priority="342"/>
    <cfRule type="duplicateValues" dxfId="358" priority="343"/>
    <cfRule type="duplicateValues" dxfId="357" priority="344"/>
    <cfRule type="duplicateValues" dxfId="356" priority="345"/>
  </conditionalFormatting>
  <conditionalFormatting sqref="B48">
    <cfRule type="cellIs" dxfId="355" priority="326" operator="equal">
      <formula>22099.125</formula>
    </cfRule>
  </conditionalFormatting>
  <conditionalFormatting sqref="B48">
    <cfRule type="duplicateValues" dxfId="354" priority="327"/>
  </conditionalFormatting>
  <conditionalFormatting sqref="B48">
    <cfRule type="duplicateValues" dxfId="353" priority="328"/>
  </conditionalFormatting>
  <conditionalFormatting sqref="B48">
    <cfRule type="duplicateValues" dxfId="352" priority="329"/>
    <cfRule type="duplicateValues" dxfId="351" priority="330"/>
    <cfRule type="duplicateValues" dxfId="350" priority="331"/>
    <cfRule type="duplicateValues" dxfId="349" priority="332"/>
  </conditionalFormatting>
  <conditionalFormatting sqref="B48">
    <cfRule type="duplicateValues" dxfId="348" priority="323"/>
    <cfRule type="duplicateValues" dxfId="347" priority="324"/>
  </conditionalFormatting>
  <conditionalFormatting sqref="B48">
    <cfRule type="duplicateValues" dxfId="346" priority="336"/>
  </conditionalFormatting>
  <conditionalFormatting sqref="B48">
    <cfRule type="duplicateValues" dxfId="345" priority="337"/>
  </conditionalFormatting>
  <conditionalFormatting sqref="B48">
    <cfRule type="duplicateValues" dxfId="344" priority="322"/>
  </conditionalFormatting>
  <conditionalFormatting sqref="B48">
    <cfRule type="cellIs" dxfId="343" priority="313" operator="equal">
      <formula>22099.125</formula>
    </cfRule>
  </conditionalFormatting>
  <conditionalFormatting sqref="B48">
    <cfRule type="duplicateValues" dxfId="342" priority="312"/>
  </conditionalFormatting>
  <conditionalFormatting sqref="B48">
    <cfRule type="duplicateValues" dxfId="341" priority="314"/>
  </conditionalFormatting>
  <conditionalFormatting sqref="B48">
    <cfRule type="duplicateValues" dxfId="340" priority="316"/>
    <cfRule type="duplicateValues" dxfId="339" priority="317"/>
    <cfRule type="duplicateValues" dxfId="338" priority="318"/>
    <cfRule type="duplicateValues" dxfId="337" priority="319"/>
  </conditionalFormatting>
  <conditionalFormatting sqref="B48">
    <cfRule type="duplicateValues" dxfId="336" priority="320"/>
  </conditionalFormatting>
  <conditionalFormatting sqref="B48">
    <cfRule type="duplicateValues" dxfId="335" priority="321"/>
  </conditionalFormatting>
  <conditionalFormatting sqref="B55">
    <cfRule type="cellIs" dxfId="334" priority="296" operator="equal">
      <formula>22099.125</formula>
    </cfRule>
  </conditionalFormatting>
  <conditionalFormatting sqref="B55">
    <cfRule type="duplicateValues" dxfId="333" priority="294"/>
    <cfRule type="duplicateValues" dxfId="332" priority="295"/>
  </conditionalFormatting>
  <conditionalFormatting sqref="B55">
    <cfRule type="duplicateValues" dxfId="331" priority="293"/>
  </conditionalFormatting>
  <conditionalFormatting sqref="B55">
    <cfRule type="duplicateValues" dxfId="330" priority="297"/>
  </conditionalFormatting>
  <conditionalFormatting sqref="B55">
    <cfRule type="duplicateValues" dxfId="329" priority="298"/>
    <cfRule type="duplicateValues" dxfId="328" priority="299"/>
    <cfRule type="duplicateValues" dxfId="327" priority="300"/>
    <cfRule type="duplicateValues" dxfId="326" priority="301"/>
  </conditionalFormatting>
  <conditionalFormatting sqref="B55">
    <cfRule type="duplicateValues" dxfId="325" priority="292"/>
  </conditionalFormatting>
  <conditionalFormatting sqref="B54">
    <cfRule type="cellIs" dxfId="324" priority="286" operator="equal">
      <formula>22099.125</formula>
    </cfRule>
  </conditionalFormatting>
  <conditionalFormatting sqref="B54">
    <cfRule type="duplicateValues" dxfId="323" priority="284"/>
    <cfRule type="duplicateValues" dxfId="322" priority="285"/>
  </conditionalFormatting>
  <conditionalFormatting sqref="B54">
    <cfRule type="duplicateValues" dxfId="321" priority="283"/>
  </conditionalFormatting>
  <conditionalFormatting sqref="B54">
    <cfRule type="duplicateValues" dxfId="320" priority="287"/>
  </conditionalFormatting>
  <conditionalFormatting sqref="B54">
    <cfRule type="duplicateValues" dxfId="319" priority="288"/>
    <cfRule type="duplicateValues" dxfId="318" priority="289"/>
    <cfRule type="duplicateValues" dxfId="317" priority="290"/>
    <cfRule type="duplicateValues" dxfId="316" priority="291"/>
  </conditionalFormatting>
  <conditionalFormatting sqref="B54">
    <cfRule type="duplicateValues" dxfId="315" priority="282"/>
  </conditionalFormatting>
  <conditionalFormatting sqref="B53">
    <cfRule type="cellIs" dxfId="314" priority="276" operator="equal">
      <formula>22099.125</formula>
    </cfRule>
  </conditionalFormatting>
  <conditionalFormatting sqref="B53">
    <cfRule type="duplicateValues" dxfId="313" priority="274"/>
    <cfRule type="duplicateValues" dxfId="312" priority="275"/>
  </conditionalFormatting>
  <conditionalFormatting sqref="B53">
    <cfRule type="duplicateValues" dxfId="311" priority="277"/>
  </conditionalFormatting>
  <conditionalFormatting sqref="B53">
    <cfRule type="duplicateValues" dxfId="310" priority="278"/>
    <cfRule type="duplicateValues" dxfId="309" priority="279"/>
    <cfRule type="duplicateValues" dxfId="308" priority="280"/>
    <cfRule type="duplicateValues" dxfId="307" priority="281"/>
  </conditionalFormatting>
  <conditionalFormatting sqref="B50:B53">
    <cfRule type="cellIs" dxfId="306" priority="262" operator="equal">
      <formula>22099.125</formula>
    </cfRule>
  </conditionalFormatting>
  <conditionalFormatting sqref="B50:B53">
    <cfRule type="duplicateValues" dxfId="305" priority="261"/>
  </conditionalFormatting>
  <conditionalFormatting sqref="B50:B53">
    <cfRule type="duplicateValues" dxfId="304" priority="263"/>
  </conditionalFormatting>
  <conditionalFormatting sqref="B50:B53">
    <cfRule type="duplicateValues" dxfId="303" priority="264"/>
  </conditionalFormatting>
  <conditionalFormatting sqref="B50:B53">
    <cfRule type="duplicateValues" dxfId="302" priority="265"/>
    <cfRule type="duplicateValues" dxfId="301" priority="266"/>
    <cfRule type="duplicateValues" dxfId="300" priority="267"/>
    <cfRule type="duplicateValues" dxfId="299" priority="268"/>
  </conditionalFormatting>
  <conditionalFormatting sqref="B50:B53">
    <cfRule type="duplicateValues" dxfId="298" priority="269"/>
  </conditionalFormatting>
  <conditionalFormatting sqref="B50:B53">
    <cfRule type="duplicateValues" dxfId="297" priority="270"/>
  </conditionalFormatting>
  <conditionalFormatting sqref="B50:B53">
    <cfRule type="duplicateValues" dxfId="296" priority="259"/>
    <cfRule type="duplicateValues" dxfId="295" priority="260"/>
  </conditionalFormatting>
  <conditionalFormatting sqref="B50:B53">
    <cfRule type="duplicateValues" dxfId="294" priority="271"/>
  </conditionalFormatting>
  <conditionalFormatting sqref="B50:B53">
    <cfRule type="cellIs" dxfId="293" priority="250" operator="equal">
      <formula>22099.125</formula>
    </cfRule>
  </conditionalFormatting>
  <conditionalFormatting sqref="B50:B53">
    <cfRule type="duplicateValues" dxfId="292" priority="249"/>
  </conditionalFormatting>
  <conditionalFormatting sqref="B50:B53">
    <cfRule type="duplicateValues" dxfId="291" priority="251"/>
  </conditionalFormatting>
  <conditionalFormatting sqref="B50:B53">
    <cfRule type="duplicateValues" dxfId="290" priority="252"/>
  </conditionalFormatting>
  <conditionalFormatting sqref="B50:B53">
    <cfRule type="duplicateValues" dxfId="289" priority="253"/>
    <cfRule type="duplicateValues" dxfId="288" priority="254"/>
    <cfRule type="duplicateValues" dxfId="287" priority="255"/>
    <cfRule type="duplicateValues" dxfId="286" priority="256"/>
  </conditionalFormatting>
  <conditionalFormatting sqref="B50:B53">
    <cfRule type="duplicateValues" dxfId="285" priority="257"/>
  </conditionalFormatting>
  <conditionalFormatting sqref="B50:B53">
    <cfRule type="duplicateValues" dxfId="284" priority="258"/>
  </conditionalFormatting>
  <conditionalFormatting sqref="B52">
    <cfRule type="cellIs" dxfId="283" priority="243" operator="equal">
      <formula>22099.125</formula>
    </cfRule>
  </conditionalFormatting>
  <conditionalFormatting sqref="B52">
    <cfRule type="duplicateValues" dxfId="282" priority="241"/>
    <cfRule type="duplicateValues" dxfId="281" priority="242"/>
  </conditionalFormatting>
  <conditionalFormatting sqref="B52">
    <cfRule type="duplicateValues" dxfId="280" priority="240"/>
  </conditionalFormatting>
  <conditionalFormatting sqref="B52">
    <cfRule type="duplicateValues" dxfId="279" priority="244"/>
  </conditionalFormatting>
  <conditionalFormatting sqref="B52">
    <cfRule type="duplicateValues" dxfId="278" priority="245"/>
    <cfRule type="duplicateValues" dxfId="277" priority="246"/>
    <cfRule type="duplicateValues" dxfId="276" priority="247"/>
    <cfRule type="duplicateValues" dxfId="275" priority="248"/>
  </conditionalFormatting>
  <conditionalFormatting sqref="B52">
    <cfRule type="duplicateValues" dxfId="274" priority="239"/>
  </conditionalFormatting>
  <conditionalFormatting sqref="B51">
    <cfRule type="cellIs" dxfId="273" priority="233" operator="equal">
      <formula>22099.125</formula>
    </cfRule>
  </conditionalFormatting>
  <conditionalFormatting sqref="B51">
    <cfRule type="duplicateValues" dxfId="272" priority="231"/>
    <cfRule type="duplicateValues" dxfId="271" priority="232"/>
  </conditionalFormatting>
  <conditionalFormatting sqref="B51">
    <cfRule type="duplicateValues" dxfId="270" priority="230"/>
  </conditionalFormatting>
  <conditionalFormatting sqref="B51">
    <cfRule type="duplicateValues" dxfId="269" priority="235"/>
    <cfRule type="duplicateValues" dxfId="268" priority="236"/>
    <cfRule type="duplicateValues" dxfId="267" priority="237"/>
    <cfRule type="duplicateValues" dxfId="266" priority="238"/>
  </conditionalFormatting>
  <conditionalFormatting sqref="B51">
    <cfRule type="duplicateValues" dxfId="265" priority="229"/>
  </conditionalFormatting>
  <conditionalFormatting sqref="B50">
    <cfRule type="cellIs" dxfId="264" priority="223" operator="equal">
      <formula>22099.125</formula>
    </cfRule>
  </conditionalFormatting>
  <conditionalFormatting sqref="B50">
    <cfRule type="duplicateValues" dxfId="263" priority="221"/>
    <cfRule type="duplicateValues" dxfId="262" priority="222"/>
  </conditionalFormatting>
  <conditionalFormatting sqref="B50">
    <cfRule type="duplicateValues" dxfId="261" priority="220"/>
  </conditionalFormatting>
  <conditionalFormatting sqref="B50">
    <cfRule type="duplicateValues" dxfId="260" priority="224"/>
  </conditionalFormatting>
  <conditionalFormatting sqref="B50">
    <cfRule type="duplicateValues" dxfId="259" priority="225"/>
    <cfRule type="duplicateValues" dxfId="258" priority="226"/>
    <cfRule type="duplicateValues" dxfId="257" priority="227"/>
    <cfRule type="duplicateValues" dxfId="256" priority="228"/>
  </conditionalFormatting>
  <conditionalFormatting sqref="B50">
    <cfRule type="duplicateValues" dxfId="255" priority="219"/>
  </conditionalFormatting>
  <conditionalFormatting sqref="E47">
    <cfRule type="duplicateValues" dxfId="254" priority="212"/>
    <cfRule type="duplicateValues" dxfId="253" priority="213"/>
  </conditionalFormatting>
  <conditionalFormatting sqref="E45">
    <cfRule type="duplicateValues" dxfId="252" priority="210"/>
    <cfRule type="duplicateValues" dxfId="251" priority="211"/>
  </conditionalFormatting>
  <conditionalFormatting sqref="E45">
    <cfRule type="duplicateValues" dxfId="250" priority="209"/>
  </conditionalFormatting>
  <conditionalFormatting sqref="E46">
    <cfRule type="duplicateValues" dxfId="249" priority="207"/>
    <cfRule type="duplicateValues" dxfId="248" priority="208"/>
  </conditionalFormatting>
  <conditionalFormatting sqref="E46">
    <cfRule type="duplicateValues" dxfId="247" priority="206"/>
  </conditionalFormatting>
  <conditionalFormatting sqref="E47">
    <cfRule type="duplicateValues" dxfId="246" priority="214"/>
  </conditionalFormatting>
  <conditionalFormatting sqref="E49">
    <cfRule type="duplicateValues" dxfId="245" priority="202"/>
  </conditionalFormatting>
  <conditionalFormatting sqref="E49">
    <cfRule type="duplicateValues" dxfId="244" priority="203"/>
    <cfRule type="duplicateValues" dxfId="243" priority="204"/>
  </conditionalFormatting>
  <conditionalFormatting sqref="E49">
    <cfRule type="duplicateValues" dxfId="242" priority="205"/>
  </conditionalFormatting>
  <conditionalFormatting sqref="E45:E48">
    <cfRule type="duplicateValues" dxfId="241" priority="215"/>
  </conditionalFormatting>
  <conditionalFormatting sqref="E48">
    <cfRule type="duplicateValues" dxfId="240" priority="216"/>
    <cfRule type="duplicateValues" dxfId="239" priority="217"/>
  </conditionalFormatting>
  <conditionalFormatting sqref="E48">
    <cfRule type="duplicateValues" dxfId="238" priority="218"/>
  </conditionalFormatting>
  <conditionalFormatting sqref="E55">
    <cfRule type="duplicateValues" dxfId="237" priority="198"/>
  </conditionalFormatting>
  <conditionalFormatting sqref="E55">
    <cfRule type="duplicateValues" dxfId="236" priority="199"/>
    <cfRule type="duplicateValues" dxfId="235" priority="200"/>
  </conditionalFormatting>
  <conditionalFormatting sqref="E55">
    <cfRule type="duplicateValues" dxfId="234" priority="201"/>
  </conditionalFormatting>
  <conditionalFormatting sqref="E54">
    <cfRule type="duplicateValues" dxfId="233" priority="194"/>
  </conditionalFormatting>
  <conditionalFormatting sqref="E54">
    <cfRule type="duplicateValues" dxfId="232" priority="195"/>
    <cfRule type="duplicateValues" dxfId="231" priority="196"/>
  </conditionalFormatting>
  <conditionalFormatting sqref="E54">
    <cfRule type="duplicateValues" dxfId="230" priority="197"/>
  </conditionalFormatting>
  <conditionalFormatting sqref="E53">
    <cfRule type="duplicateValues" dxfId="229" priority="190"/>
  </conditionalFormatting>
  <conditionalFormatting sqref="E53">
    <cfRule type="duplicateValues" dxfId="228" priority="191"/>
    <cfRule type="duplicateValues" dxfId="227" priority="192"/>
  </conditionalFormatting>
  <conditionalFormatting sqref="E53">
    <cfRule type="duplicateValues" dxfId="226" priority="193"/>
  </conditionalFormatting>
  <conditionalFormatting sqref="E52">
    <cfRule type="duplicateValues" dxfId="225" priority="186"/>
  </conditionalFormatting>
  <conditionalFormatting sqref="E52">
    <cfRule type="duplicateValues" dxfId="224" priority="187"/>
    <cfRule type="duplicateValues" dxfId="223" priority="188"/>
  </conditionalFormatting>
  <conditionalFormatting sqref="E52">
    <cfRule type="duplicateValues" dxfId="222" priority="189"/>
  </conditionalFormatting>
  <conditionalFormatting sqref="E51">
    <cfRule type="duplicateValues" dxfId="221" priority="182"/>
  </conditionalFormatting>
  <conditionalFormatting sqref="E51">
    <cfRule type="duplicateValues" dxfId="220" priority="183"/>
    <cfRule type="duplicateValues" dxfId="219" priority="184"/>
  </conditionalFormatting>
  <conditionalFormatting sqref="E51">
    <cfRule type="duplicateValues" dxfId="218" priority="185"/>
  </conditionalFormatting>
  <conditionalFormatting sqref="E50">
    <cfRule type="duplicateValues" dxfId="217" priority="178"/>
  </conditionalFormatting>
  <conditionalFormatting sqref="E50">
    <cfRule type="duplicateValues" dxfId="216" priority="179"/>
    <cfRule type="duplicateValues" dxfId="215" priority="180"/>
  </conditionalFormatting>
  <conditionalFormatting sqref="E50">
    <cfRule type="duplicateValues" dxfId="214" priority="181"/>
  </conditionalFormatting>
  <conditionalFormatting sqref="B60 B38:B44 B30:B32 B16:B18 B1:B8">
    <cfRule type="duplicateValues" dxfId="213" priority="481"/>
    <cfRule type="duplicateValues" dxfId="212" priority="482"/>
  </conditionalFormatting>
  <conditionalFormatting sqref="B60 B38:B44 B30:B32 B16:B18 B1:B8">
    <cfRule type="duplicateValues" dxfId="211" priority="483"/>
  </conditionalFormatting>
  <conditionalFormatting sqref="B60">
    <cfRule type="duplicateValues" dxfId="210" priority="484"/>
  </conditionalFormatting>
  <conditionalFormatting sqref="E60 E38:E44 E30:E33 E1:E8 E16:E18">
    <cfRule type="duplicateValues" dxfId="209" priority="485"/>
  </conditionalFormatting>
  <conditionalFormatting sqref="B56:B57">
    <cfRule type="cellIs" dxfId="208" priority="164" operator="equal">
      <formula>22099.125</formula>
    </cfRule>
  </conditionalFormatting>
  <conditionalFormatting sqref="B56:B57">
    <cfRule type="duplicateValues" dxfId="207" priority="163"/>
  </conditionalFormatting>
  <conditionalFormatting sqref="B56:B57">
    <cfRule type="duplicateValues" dxfId="206" priority="165"/>
    <cfRule type="duplicateValues" dxfId="205" priority="166"/>
    <cfRule type="duplicateValues" dxfId="204" priority="167"/>
    <cfRule type="duplicateValues" dxfId="203" priority="168"/>
  </conditionalFormatting>
  <conditionalFormatting sqref="B56:B57">
    <cfRule type="duplicateValues" dxfId="202" priority="161"/>
    <cfRule type="duplicateValues" dxfId="201" priority="162"/>
  </conditionalFormatting>
  <conditionalFormatting sqref="B56:B57">
    <cfRule type="duplicateValues" dxfId="200" priority="169"/>
  </conditionalFormatting>
  <conditionalFormatting sqref="B56:B57">
    <cfRule type="cellIs" dxfId="199" priority="160" operator="equal">
      <formula>22099.125</formula>
    </cfRule>
  </conditionalFormatting>
  <conditionalFormatting sqref="B56:B57">
    <cfRule type="cellIs" dxfId="198" priority="154" operator="equal">
      <formula>22099.125</formula>
    </cfRule>
  </conditionalFormatting>
  <conditionalFormatting sqref="B56:B57">
    <cfRule type="duplicateValues" dxfId="197" priority="152"/>
    <cfRule type="duplicateValues" dxfId="196" priority="153"/>
  </conditionalFormatting>
  <conditionalFormatting sqref="B56:B57">
    <cfRule type="duplicateValues" dxfId="195" priority="151"/>
  </conditionalFormatting>
  <conditionalFormatting sqref="B56:B57">
    <cfRule type="duplicateValues" dxfId="194" priority="155"/>
  </conditionalFormatting>
  <conditionalFormatting sqref="B56:B57">
    <cfRule type="duplicateValues" dxfId="193" priority="156"/>
    <cfRule type="duplicateValues" dxfId="192" priority="157"/>
    <cfRule type="duplicateValues" dxfId="191" priority="158"/>
    <cfRule type="duplicateValues" dxfId="190" priority="159"/>
  </conditionalFormatting>
  <conditionalFormatting sqref="B56:B57">
    <cfRule type="duplicateValues" dxfId="189" priority="150"/>
  </conditionalFormatting>
  <conditionalFormatting sqref="E56:E57">
    <cfRule type="duplicateValues" dxfId="188" priority="146"/>
  </conditionalFormatting>
  <conditionalFormatting sqref="E56:E57">
    <cfRule type="duplicateValues" dxfId="187" priority="147"/>
    <cfRule type="duplicateValues" dxfId="186" priority="148"/>
  </conditionalFormatting>
  <conditionalFormatting sqref="E56:E57">
    <cfRule type="duplicateValues" dxfId="185" priority="149"/>
  </conditionalFormatting>
  <conditionalFormatting sqref="B28:B29">
    <cfRule type="duplicateValues" dxfId="184" priority="145"/>
  </conditionalFormatting>
  <conditionalFormatting sqref="B28:B29">
    <cfRule type="duplicateValues" dxfId="183" priority="143"/>
    <cfRule type="duplicateValues" dxfId="182" priority="144"/>
  </conditionalFormatting>
  <conditionalFormatting sqref="E28:E29">
    <cfRule type="duplicateValues" dxfId="181" priority="142"/>
  </conditionalFormatting>
  <conditionalFormatting sqref="E28:E29">
    <cfRule type="duplicateValues" dxfId="180" priority="139"/>
    <cfRule type="duplicateValues" dxfId="179" priority="140"/>
    <cfRule type="duplicateValues" dxfId="178" priority="141"/>
  </conditionalFormatting>
  <conditionalFormatting sqref="E28:E29">
    <cfRule type="duplicateValues" dxfId="177" priority="137"/>
    <cfRule type="duplicateValues" dxfId="176" priority="138"/>
  </conditionalFormatting>
  <conditionalFormatting sqref="E22:E26 E20 E10">
    <cfRule type="duplicateValues" dxfId="175" priority="364444"/>
  </conditionalFormatting>
  <conditionalFormatting sqref="E22:E26 E20 E10">
    <cfRule type="duplicateValues" dxfId="174" priority="364449"/>
    <cfRule type="duplicateValues" dxfId="173" priority="364450"/>
    <cfRule type="duplicateValues" dxfId="172" priority="364451"/>
  </conditionalFormatting>
  <conditionalFormatting sqref="E22:E26 E20 E10">
    <cfRule type="duplicateValues" dxfId="171" priority="364464"/>
    <cfRule type="duplicateValues" dxfId="170" priority="364465"/>
  </conditionalFormatting>
  <conditionalFormatting sqref="B20:B26 B10">
    <cfRule type="duplicateValues" dxfId="169" priority="364639"/>
  </conditionalFormatting>
  <conditionalFormatting sqref="B20:B26 B10">
    <cfRule type="duplicateValues" dxfId="168" priority="364643"/>
    <cfRule type="duplicateValues" dxfId="167" priority="364644"/>
  </conditionalFormatting>
  <conditionalFormatting sqref="E21">
    <cfRule type="duplicateValues" dxfId="166" priority="109"/>
  </conditionalFormatting>
  <conditionalFormatting sqref="E21">
    <cfRule type="duplicateValues" dxfId="165" priority="108"/>
  </conditionalFormatting>
  <conditionalFormatting sqref="E21">
    <cfRule type="duplicateValues" dxfId="164" priority="105"/>
    <cfRule type="duplicateValues" dxfId="163" priority="106"/>
    <cfRule type="duplicateValues" dxfId="162" priority="107"/>
  </conditionalFormatting>
  <conditionalFormatting sqref="E21">
    <cfRule type="duplicateValues" dxfId="161" priority="103"/>
    <cfRule type="duplicateValues" dxfId="160" priority="104"/>
  </conditionalFormatting>
  <conditionalFormatting sqref="E21">
    <cfRule type="duplicateValues" dxfId="159" priority="100"/>
    <cfRule type="duplicateValues" dxfId="158" priority="101"/>
    <cfRule type="duplicateValues" dxfId="157" priority="102"/>
  </conditionalFormatting>
  <conditionalFormatting sqref="E21">
    <cfRule type="duplicateValues" dxfId="156" priority="98"/>
    <cfRule type="duplicateValues" dxfId="155" priority="99"/>
  </conditionalFormatting>
  <conditionalFormatting sqref="E21">
    <cfRule type="duplicateValues" dxfId="154" priority="97"/>
  </conditionalFormatting>
  <conditionalFormatting sqref="E21">
    <cfRule type="duplicateValues" dxfId="153" priority="96"/>
  </conditionalFormatting>
  <conditionalFormatting sqref="E21">
    <cfRule type="duplicateValues" dxfId="152" priority="95"/>
  </conditionalFormatting>
  <conditionalFormatting sqref="E21">
    <cfRule type="duplicateValues" dxfId="151" priority="94"/>
  </conditionalFormatting>
  <conditionalFormatting sqref="E21">
    <cfRule type="duplicateValues" dxfId="150" priority="91"/>
    <cfRule type="duplicateValues" dxfId="149" priority="92"/>
    <cfRule type="duplicateValues" dxfId="148" priority="93"/>
  </conditionalFormatting>
  <conditionalFormatting sqref="E21">
    <cfRule type="duplicateValues" dxfId="147" priority="89"/>
    <cfRule type="duplicateValues" dxfId="146" priority="90"/>
  </conditionalFormatting>
  <conditionalFormatting sqref="E21">
    <cfRule type="duplicateValues" dxfId="145" priority="86"/>
    <cfRule type="duplicateValues" dxfId="144" priority="87"/>
    <cfRule type="duplicateValues" dxfId="143" priority="88"/>
  </conditionalFormatting>
  <conditionalFormatting sqref="E21">
    <cfRule type="duplicateValues" dxfId="142" priority="84"/>
    <cfRule type="duplicateValues" dxfId="141" priority="85"/>
  </conditionalFormatting>
  <conditionalFormatting sqref="E21">
    <cfRule type="duplicateValues" dxfId="140" priority="83"/>
  </conditionalFormatting>
  <conditionalFormatting sqref="E21">
    <cfRule type="duplicateValues" dxfId="139" priority="80"/>
    <cfRule type="duplicateValues" dxfId="138" priority="81"/>
    <cfRule type="duplicateValues" dxfId="137" priority="82"/>
  </conditionalFormatting>
  <conditionalFormatting sqref="E21">
    <cfRule type="duplicateValues" dxfId="136" priority="78"/>
    <cfRule type="duplicateValues" dxfId="135" priority="79"/>
  </conditionalFormatting>
  <conditionalFormatting sqref="E21">
    <cfRule type="duplicateValues" dxfId="134" priority="77"/>
  </conditionalFormatting>
  <conditionalFormatting sqref="E21">
    <cfRule type="duplicateValues" dxfId="133" priority="76"/>
  </conditionalFormatting>
  <conditionalFormatting sqref="E21">
    <cfRule type="duplicateValues" dxfId="132" priority="75"/>
  </conditionalFormatting>
  <conditionalFormatting sqref="E21">
    <cfRule type="duplicateValues" dxfId="131" priority="73"/>
    <cfRule type="duplicateValues" dxfId="130" priority="74"/>
  </conditionalFormatting>
  <conditionalFormatting sqref="E21">
    <cfRule type="duplicateValues" dxfId="129" priority="71"/>
    <cfRule type="duplicateValues" dxfId="128" priority="72"/>
  </conditionalFormatting>
  <conditionalFormatting sqref="E21">
    <cfRule type="duplicateValues" dxfId="127" priority="70"/>
  </conditionalFormatting>
  <conditionalFormatting sqref="E21">
    <cfRule type="duplicateValues" dxfId="126" priority="69"/>
  </conditionalFormatting>
  <conditionalFormatting sqref="E21">
    <cfRule type="duplicateValues" dxfId="125" priority="68"/>
  </conditionalFormatting>
  <conditionalFormatting sqref="B27">
    <cfRule type="duplicateValues" dxfId="124" priority="364707"/>
  </conditionalFormatting>
  <conditionalFormatting sqref="B27">
    <cfRule type="duplicateValues" dxfId="123" priority="364708"/>
    <cfRule type="duplicateValues" dxfId="122" priority="364709"/>
  </conditionalFormatting>
  <conditionalFormatting sqref="E11:E15">
    <cfRule type="duplicateValues" dxfId="121" priority="67"/>
  </conditionalFormatting>
  <conditionalFormatting sqref="E11:E15">
    <cfRule type="duplicateValues" dxfId="120" priority="64"/>
    <cfRule type="duplicateValues" dxfId="119" priority="65"/>
    <cfRule type="duplicateValues" dxfId="118" priority="66"/>
  </conditionalFormatting>
  <conditionalFormatting sqref="E11:E15">
    <cfRule type="duplicateValues" dxfId="117" priority="62"/>
    <cfRule type="duplicateValues" dxfId="116" priority="63"/>
  </conditionalFormatting>
  <conditionalFormatting sqref="B11:B15">
    <cfRule type="duplicateValues" dxfId="115" priority="61"/>
  </conditionalFormatting>
  <conditionalFormatting sqref="B11:B15">
    <cfRule type="duplicateValues" dxfId="114" priority="59"/>
    <cfRule type="duplicateValues" dxfId="113" priority="60"/>
  </conditionalFormatting>
  <conditionalFormatting sqref="E58">
    <cfRule type="duplicateValues" dxfId="112" priority="55"/>
  </conditionalFormatting>
  <conditionalFormatting sqref="E58">
    <cfRule type="duplicateValues" dxfId="111" priority="56"/>
    <cfRule type="duplicateValues" dxfId="110" priority="57"/>
  </conditionalFormatting>
  <conditionalFormatting sqref="E58">
    <cfRule type="duplicateValues" dxfId="109" priority="58"/>
  </conditionalFormatting>
  <conditionalFormatting sqref="B58">
    <cfRule type="duplicateValues" dxfId="108" priority="42"/>
  </conditionalFormatting>
  <conditionalFormatting sqref="B58">
    <cfRule type="duplicateValues" dxfId="107" priority="50"/>
  </conditionalFormatting>
  <conditionalFormatting sqref="B58">
    <cfRule type="duplicateValues" dxfId="106" priority="51"/>
  </conditionalFormatting>
  <conditionalFormatting sqref="B58">
    <cfRule type="duplicateValues" dxfId="105" priority="52"/>
  </conditionalFormatting>
  <conditionalFormatting sqref="B58">
    <cfRule type="duplicateValues" dxfId="104" priority="32"/>
  </conditionalFormatting>
  <conditionalFormatting sqref="B58">
    <cfRule type="cellIs" dxfId="103" priority="43" operator="equal">
      <formula>22099.125</formula>
    </cfRule>
  </conditionalFormatting>
  <conditionalFormatting sqref="B58">
    <cfRule type="duplicateValues" dxfId="102" priority="44"/>
  </conditionalFormatting>
  <conditionalFormatting sqref="B58">
    <cfRule type="duplicateValues" dxfId="101" priority="45"/>
  </conditionalFormatting>
  <conditionalFormatting sqref="B58">
    <cfRule type="duplicateValues" dxfId="100" priority="46"/>
    <cfRule type="duplicateValues" dxfId="99" priority="47"/>
    <cfRule type="duplicateValues" dxfId="98" priority="48"/>
    <cfRule type="duplicateValues" dxfId="97" priority="49"/>
  </conditionalFormatting>
  <conditionalFormatting sqref="B58">
    <cfRule type="duplicateValues" dxfId="96" priority="40"/>
    <cfRule type="duplicateValues" dxfId="95" priority="41"/>
  </conditionalFormatting>
  <conditionalFormatting sqref="B58">
    <cfRule type="duplicateValues" dxfId="94" priority="53"/>
  </conditionalFormatting>
  <conditionalFormatting sqref="B58">
    <cfRule type="duplicateValues" dxfId="93" priority="54"/>
  </conditionalFormatting>
  <conditionalFormatting sqref="B58">
    <cfRule type="duplicateValues" dxfId="92" priority="39"/>
  </conditionalFormatting>
  <conditionalFormatting sqref="B58">
    <cfRule type="cellIs" dxfId="91" priority="30" operator="equal">
      <formula>22099.125</formula>
    </cfRule>
  </conditionalFormatting>
  <conditionalFormatting sqref="B58">
    <cfRule type="duplicateValues" dxfId="90" priority="29"/>
  </conditionalFormatting>
  <conditionalFormatting sqref="B58">
    <cfRule type="duplicateValues" dxfId="89" priority="31"/>
  </conditionalFormatting>
  <conditionalFormatting sqref="B58">
    <cfRule type="duplicateValues" dxfId="88" priority="33"/>
    <cfRule type="duplicateValues" dxfId="87" priority="34"/>
    <cfRule type="duplicateValues" dxfId="86" priority="35"/>
    <cfRule type="duplicateValues" dxfId="85" priority="36"/>
  </conditionalFormatting>
  <conditionalFormatting sqref="B58">
    <cfRule type="duplicateValues" dxfId="84" priority="37"/>
  </conditionalFormatting>
  <conditionalFormatting sqref="B58">
    <cfRule type="duplicateValues" dxfId="83" priority="38"/>
  </conditionalFormatting>
  <conditionalFormatting sqref="B59">
    <cfRule type="cellIs" dxfId="23" priority="19" operator="equal">
      <formula>22099.125</formula>
    </cfRule>
  </conditionalFormatting>
  <conditionalFormatting sqref="B59">
    <cfRule type="duplicateValues" dxfId="22" priority="18"/>
  </conditionalFormatting>
  <conditionalFormatting sqref="B59">
    <cfRule type="duplicateValues" dxfId="21" priority="20"/>
    <cfRule type="duplicateValues" dxfId="20" priority="21"/>
    <cfRule type="duplicateValues" dxfId="19" priority="22"/>
    <cfRule type="duplicateValues" dxfId="18" priority="23"/>
  </conditionalFormatting>
  <conditionalFormatting sqref="B59">
    <cfRule type="duplicateValues" dxfId="17" priority="16"/>
    <cfRule type="duplicateValues" dxfId="16" priority="17"/>
  </conditionalFormatting>
  <conditionalFormatting sqref="B59">
    <cfRule type="duplicateValues" dxfId="15" priority="24"/>
  </conditionalFormatting>
  <conditionalFormatting sqref="B59">
    <cfRule type="cellIs" dxfId="14" priority="15" operator="equal">
      <formula>22099.125</formula>
    </cfRule>
  </conditionalFormatting>
  <conditionalFormatting sqref="B59">
    <cfRule type="cellIs" dxfId="13" priority="9" operator="equal">
      <formula>22099.125</formula>
    </cfRule>
  </conditionalFormatting>
  <conditionalFormatting sqref="B59">
    <cfRule type="duplicateValues" dxfId="12" priority="7"/>
    <cfRule type="duplicateValues" dxfId="11" priority="8"/>
  </conditionalFormatting>
  <conditionalFormatting sqref="B59">
    <cfRule type="duplicateValues" dxfId="10" priority="6"/>
  </conditionalFormatting>
  <conditionalFormatting sqref="B59">
    <cfRule type="duplicateValues" dxfId="9" priority="10"/>
  </conditionalFormatting>
  <conditionalFormatting sqref="B59">
    <cfRule type="duplicateValues" dxfId="8" priority="11"/>
    <cfRule type="duplicateValues" dxfId="7" priority="12"/>
    <cfRule type="duplicateValues" dxfId="6" priority="13"/>
    <cfRule type="duplicateValues" dxfId="5" priority="14"/>
  </conditionalFormatting>
  <conditionalFormatting sqref="B59">
    <cfRule type="duplicateValues" dxfId="4" priority="5"/>
  </conditionalFormatting>
  <conditionalFormatting sqref="E59">
    <cfRule type="duplicateValues" dxfId="3" priority="1"/>
  </conditionalFormatting>
  <conditionalFormatting sqref="E59">
    <cfRule type="duplicateValues" dxfId="2" priority="2"/>
    <cfRule type="duplicateValues" dxfId="1" priority="3"/>
  </conditionalFormatting>
  <conditionalFormatting sqref="E59">
    <cfRule type="duplicateValues" dxfId="0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2">
        <v>384</v>
      </c>
      <c r="B268" s="112" t="s">
        <v>2493</v>
      </c>
      <c r="C268" s="11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2489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6">
        <v>600</v>
      </c>
      <c r="B450" s="116" t="s">
        <v>2499</v>
      </c>
      <c r="C450" s="11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2" priority="119152"/>
  </conditionalFormatting>
  <conditionalFormatting sqref="A7:A11">
    <cfRule type="duplicateValues" dxfId="81" priority="119156"/>
    <cfRule type="duplicateValues" dxfId="80" priority="119157"/>
  </conditionalFormatting>
  <conditionalFormatting sqref="A7:A11">
    <cfRule type="duplicateValues" dxfId="79" priority="119160"/>
    <cfRule type="duplicateValues" dxfId="78" priority="119161"/>
  </conditionalFormatting>
  <conditionalFormatting sqref="B37:B39">
    <cfRule type="duplicateValues" dxfId="77" priority="219"/>
    <cfRule type="duplicateValues" dxfId="76" priority="220"/>
  </conditionalFormatting>
  <conditionalFormatting sqref="B37:B39">
    <cfRule type="duplicateValues" dxfId="75" priority="218"/>
  </conditionalFormatting>
  <conditionalFormatting sqref="B37:B39">
    <cfRule type="duplicateValues" dxfId="74" priority="217"/>
  </conditionalFormatting>
  <conditionalFormatting sqref="B37:B39">
    <cfRule type="duplicateValues" dxfId="73" priority="215"/>
    <cfRule type="duplicateValues" dxfId="72" priority="216"/>
  </conditionalFormatting>
  <conditionalFormatting sqref="B3">
    <cfRule type="duplicateValues" dxfId="71" priority="193"/>
    <cfRule type="duplicateValues" dxfId="70" priority="194"/>
  </conditionalFormatting>
  <conditionalFormatting sqref="B3">
    <cfRule type="duplicateValues" dxfId="69" priority="192"/>
  </conditionalFormatting>
  <conditionalFormatting sqref="B3">
    <cfRule type="duplicateValues" dxfId="68" priority="191"/>
  </conditionalFormatting>
  <conditionalFormatting sqref="B3">
    <cfRule type="duplicateValues" dxfId="67" priority="189"/>
    <cfRule type="duplicateValues" dxfId="66" priority="190"/>
  </conditionalFormatting>
  <conditionalFormatting sqref="A4:A6">
    <cfRule type="duplicateValues" dxfId="65" priority="188"/>
  </conditionalFormatting>
  <conditionalFormatting sqref="A4:A6">
    <cfRule type="duplicateValues" dxfId="64" priority="186"/>
    <cfRule type="duplicateValues" dxfId="63" priority="187"/>
  </conditionalFormatting>
  <conditionalFormatting sqref="A4:A6">
    <cfRule type="duplicateValues" dxfId="62" priority="184"/>
    <cfRule type="duplicateValues" dxfId="61" priority="185"/>
  </conditionalFormatting>
  <conditionalFormatting sqref="A3:A6">
    <cfRule type="duplicateValues" dxfId="60" priority="165"/>
  </conditionalFormatting>
  <conditionalFormatting sqref="A3:A6">
    <cfRule type="duplicateValues" dxfId="59" priority="163"/>
    <cfRule type="duplicateValues" dxfId="58" priority="164"/>
  </conditionalFormatting>
  <conditionalFormatting sqref="A3:A6">
    <cfRule type="duplicateValues" dxfId="57" priority="161"/>
    <cfRule type="duplicateValues" dxfId="56" priority="162"/>
  </conditionalFormatting>
  <conditionalFormatting sqref="B4:B6">
    <cfRule type="duplicateValues" dxfId="55" priority="158"/>
    <cfRule type="duplicateValues" dxfId="54" priority="159"/>
  </conditionalFormatting>
  <conditionalFormatting sqref="B4:B6">
    <cfRule type="duplicateValues" dxfId="53" priority="157"/>
  </conditionalFormatting>
  <conditionalFormatting sqref="B4:B6">
    <cfRule type="duplicateValues" dxfId="52" priority="156"/>
  </conditionalFormatting>
  <conditionalFormatting sqref="B4:B6">
    <cfRule type="duplicateValues" dxfId="51" priority="154"/>
    <cfRule type="duplicateValues" dxfId="5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79.5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78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78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84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" priority="51"/>
  </conditionalFormatting>
  <conditionalFormatting sqref="E9:E1048576 E1:E2">
    <cfRule type="duplicateValues" dxfId="48" priority="99232"/>
  </conditionalFormatting>
  <conditionalFormatting sqref="E4">
    <cfRule type="duplicateValues" dxfId="47" priority="44"/>
  </conditionalFormatting>
  <conditionalFormatting sqref="E5:E8">
    <cfRule type="duplicateValues" dxfId="46" priority="42"/>
  </conditionalFormatting>
  <conditionalFormatting sqref="B12">
    <cfRule type="duplicateValues" dxfId="45" priority="16"/>
    <cfRule type="duplicateValues" dxfId="44" priority="17"/>
    <cfRule type="duplicateValues" dxfId="43" priority="18"/>
  </conditionalFormatting>
  <conditionalFormatting sqref="B12">
    <cfRule type="duplicateValues" dxfId="42" priority="15"/>
  </conditionalFormatting>
  <conditionalFormatting sqref="B12">
    <cfRule type="duplicateValues" dxfId="41" priority="13"/>
    <cfRule type="duplicateValues" dxfId="40" priority="14"/>
  </conditionalFormatting>
  <conditionalFormatting sqref="B12">
    <cfRule type="duplicateValues" dxfId="39" priority="10"/>
    <cfRule type="duplicateValues" dxfId="38" priority="11"/>
    <cfRule type="duplicateValues" dxfId="37" priority="12"/>
  </conditionalFormatting>
  <conditionalFormatting sqref="B12">
    <cfRule type="duplicateValues" dxfId="36" priority="9"/>
  </conditionalFormatting>
  <conditionalFormatting sqref="B12">
    <cfRule type="duplicateValues" dxfId="35" priority="7"/>
    <cfRule type="duplicateValues" dxfId="34" priority="8"/>
  </conditionalFormatting>
  <conditionalFormatting sqref="B12">
    <cfRule type="duplicateValues" dxfId="33" priority="6"/>
  </conditionalFormatting>
  <conditionalFormatting sqref="B12">
    <cfRule type="duplicateValues" dxfId="32" priority="3"/>
    <cfRule type="duplicateValues" dxfId="31" priority="4"/>
    <cfRule type="duplicateValues" dxfId="30" priority="5"/>
  </conditionalFormatting>
  <conditionalFormatting sqref="B12">
    <cfRule type="duplicateValues" dxfId="29" priority="2"/>
  </conditionalFormatting>
  <conditionalFormatting sqref="B12">
    <cfRule type="duplicateValues" dxfId="2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2490</v>
      </c>
      <c r="C407" s="108" t="s">
        <v>2491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2021-02-06T17:44:30Z</dcterms:modified>
</cp:coreProperties>
</file>