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7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51" i="1" l="1"/>
  <c r="A53" i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B38" i="16" l="1"/>
  <c r="C35" i="16"/>
  <c r="C36" i="16"/>
  <c r="C37" i="16"/>
  <c r="A37" i="16"/>
  <c r="A35" i="16"/>
  <c r="A36" i="16"/>
  <c r="A50" i="1" l="1"/>
  <c r="A49" i="1"/>
  <c r="A48" i="1"/>
  <c r="A47" i="1"/>
  <c r="A46" i="1"/>
  <c r="A45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6" l="1"/>
  <c r="F29" i="1"/>
  <c r="G29" i="1"/>
  <c r="H29" i="1"/>
  <c r="I29" i="1"/>
  <c r="J29" i="1"/>
  <c r="K29" i="1"/>
  <c r="A29" i="1"/>
  <c r="F28" i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5" i="1"/>
  <c r="A20" i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<sst xmlns="http://schemas.openxmlformats.org/spreadsheetml/2006/main" count="13026" uniqueCount="2507">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</sst>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1"/>
      <tableStyleElement type="headerRow" dxfId="520"/>
      <tableStyleElement type="totalRow" dxfId="519"/>
      <tableStyleElement type="firstColumn" dxfId="518"/>
      <tableStyleElement type="lastColumn" dxfId="517"/>
      <tableStyleElement type="firstRowStripe" dxfId="516"/>
      <tableStyleElement type="firstColumnStripe" dxfId="5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24"/>
  <sheetViews>
    <sheetView tabSelected="1" zoomScale="80" zoomScaleNormal="80" workbookViewId="0">
      <pane ySplit="4" topLeftCell="A5" activePane="bottomLeft" state="frozen"/>
      <selection pane="bottomLeft" activeCell="D58" sqref="D58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bestFit="1" customWidth="1"/>
    <col min="7" max="7" width="51.42578125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customWidth="1"/>
    <col min="15" max="15" width="37.8554687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5" t="s">
        <v>2482</v>
      </c>
      <c r="P5" s="118"/>
      <c r="Q5" s="103" t="s">
        <v>2228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335777040</v>
      </c>
      <c r="C6" s="101">
        <v>44228.251388888886</v>
      </c>
      <c r="D6" s="115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5" t="s">
        <v>2482</v>
      </c>
      <c r="P6" s="118"/>
      <c r="Q6" s="103" t="s">
        <v>2228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335781000</v>
      </c>
      <c r="C7" s="101">
        <v>44230.512916666667</v>
      </c>
      <c r="D7" s="115" t="s">
        <v>2476</v>
      </c>
      <c r="E7" s="99">
        <v>149</v>
      </c>
      <c r="F7" s="84" t="str">
        <f>VLOOKUP(E7,VIP!$A$2:$O11653,2,0)</f>
        <v>DRBR149</v>
      </c>
      <c r="G7" s="98" t="str">
        <f>VLOOKUP(E7,'LISTADO ATM'!$A$2:$B$895,2,0)</f>
        <v>ATM Estación Metro Concepción</v>
      </c>
      <c r="H7" s="98" t="str">
        <f>VLOOKUP(E7,VIP!$A$2:$O16573,7,FALSE)</f>
        <v>N/A</v>
      </c>
      <c r="I7" s="98" t="str">
        <f>VLOOKUP(E7,VIP!$A$2:$O8538,8,FALSE)</f>
        <v>N/A</v>
      </c>
      <c r="J7" s="98" t="str">
        <f>VLOOKUP(E7,VIP!$A$2:$O8488,8,FALSE)</f>
        <v>N/A</v>
      </c>
      <c r="K7" s="98" t="str">
        <f>VLOOKUP(E7,VIP!$A$2:$O12062,6,0)</f>
        <v>N/A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335781222</v>
      </c>
      <c r="C8" s="101">
        <v>44230.598587962966</v>
      </c>
      <c r="D8" s="115" t="s">
        <v>2189</v>
      </c>
      <c r="E8" s="99">
        <v>918</v>
      </c>
      <c r="F8" s="84" t="str">
        <f>VLOOKUP(E8,VIP!$A$2:$O11651,2,0)</f>
        <v>DRBR918</v>
      </c>
      <c r="G8" s="98" t="str">
        <f>VLOOKUP(E8,'LISTADO ATM'!$A$2:$B$895,2,0)</f>
        <v xml:space="preserve">ATM S/M Liverpool de la Jacobo Majluta </v>
      </c>
      <c r="H8" s="98" t="str">
        <f>VLOOKUP(E8,VIP!$A$2:$O16571,7,FALSE)</f>
        <v>Si</v>
      </c>
      <c r="I8" s="98" t="str">
        <f>VLOOKUP(E8,VIP!$A$2:$O8536,8,FALSE)</f>
        <v>Si</v>
      </c>
      <c r="J8" s="98" t="str">
        <f>VLOOKUP(E8,VIP!$A$2:$O8486,8,FALSE)</f>
        <v>Si</v>
      </c>
      <c r="K8" s="98" t="str">
        <f>VLOOKUP(E8,VIP!$A$2:$O12060,6,0)</f>
        <v>NO</v>
      </c>
      <c r="L8" s="104" t="s">
        <v>2228</v>
      </c>
      <c r="M8" s="103" t="s">
        <v>2472</v>
      </c>
      <c r="N8" s="102" t="s">
        <v>2494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335781545</v>
      </c>
      <c r="C9" s="101">
        <v>44230.706909722219</v>
      </c>
      <c r="D9" s="115" t="s">
        <v>2189</v>
      </c>
      <c r="E9" s="99">
        <v>517</v>
      </c>
      <c r="F9" s="84" t="str">
        <f>VLOOKUP(E9,VIP!$A$2:$O11673,2,0)</f>
        <v>DRBR517</v>
      </c>
      <c r="G9" s="98" t="str">
        <f>VLOOKUP(E9,'LISTADO ATM'!$A$2:$B$895,2,0)</f>
        <v xml:space="preserve">ATM Autobanco Oficina Sans Soucí </v>
      </c>
      <c r="H9" s="98" t="str">
        <f>VLOOKUP(E9,VIP!$A$2:$O16593,7,FALSE)</f>
        <v>Si</v>
      </c>
      <c r="I9" s="98" t="str">
        <f>VLOOKUP(E9,VIP!$A$2:$O8558,8,FALSE)</f>
        <v>Si</v>
      </c>
      <c r="J9" s="98" t="str">
        <f>VLOOKUP(E9,VIP!$A$2:$O8508,8,FALSE)</f>
        <v>Si</v>
      </c>
      <c r="K9" s="98" t="str">
        <f>VLOOKUP(E9,VIP!$A$2:$O12082,6,0)</f>
        <v>SI</v>
      </c>
      <c r="L9" s="104" t="s">
        <v>2228</v>
      </c>
      <c r="M9" s="103" t="s">
        <v>2472</v>
      </c>
      <c r="N9" s="102" t="s">
        <v>2494</v>
      </c>
      <c r="O9" s="115" t="s">
        <v>2482</v>
      </c>
      <c r="P9" s="118"/>
      <c r="Q9" s="103" t="s">
        <v>2228</v>
      </c>
    </row>
    <row r="10" spans="1:17" s="119" customFormat="1" ht="18" x14ac:dyDescent="0.25">
      <c r="A10" s="115" t="str">
        <f>VLOOKUP(E10,'LISTADO ATM'!$A$2:$C$896,3,0)</f>
        <v>NORTE</v>
      </c>
      <c r="B10" s="109">
        <v>335783193</v>
      </c>
      <c r="C10" s="101">
        <v>44232.369560185187</v>
      </c>
      <c r="D10" s="115" t="s">
        <v>2495</v>
      </c>
      <c r="E10" s="99">
        <v>288</v>
      </c>
      <c r="F10" s="84" t="str">
        <f>VLOOKUP(E10,VIP!$A$2:$O11519,2,0)</f>
        <v>DRBR288</v>
      </c>
      <c r="G10" s="98" t="str">
        <f>VLOOKUP(E10,'LISTADO ATM'!$A$2:$B$895,2,0)</f>
        <v xml:space="preserve">ATM Oficina Camino Real II (Puerto Plata) </v>
      </c>
      <c r="H10" s="98" t="str">
        <f>VLOOKUP(E10,VIP!$A$2:$O16439,7,FALSE)</f>
        <v>N/A</v>
      </c>
      <c r="I10" s="98" t="str">
        <f>VLOOKUP(E10,VIP!$A$2:$O8404,8,FALSE)</f>
        <v>N/A</v>
      </c>
      <c r="J10" s="98" t="str">
        <f>VLOOKUP(E10,VIP!$A$2:$O8354,8,FALSE)</f>
        <v>N/A</v>
      </c>
      <c r="K10" s="98" t="str">
        <f>VLOOKUP(E10,VIP!$A$2:$O11928,6,0)</f>
        <v>N/A</v>
      </c>
      <c r="L10" s="104" t="s">
        <v>2430</v>
      </c>
      <c r="M10" s="103" t="s">
        <v>2472</v>
      </c>
      <c r="N10" s="102" t="s">
        <v>2500</v>
      </c>
      <c r="O10" s="115" t="s">
        <v>2496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335784039</v>
      </c>
      <c r="C11" s="101">
        <v>44232.65792824074</v>
      </c>
      <c r="D11" s="115" t="s">
        <v>2189</v>
      </c>
      <c r="E11" s="99">
        <v>415</v>
      </c>
      <c r="F11" s="84" t="str">
        <f>VLOOKUP(E11,VIP!$A$2:$O11524,2,0)</f>
        <v>DRBR415</v>
      </c>
      <c r="G11" s="98" t="str">
        <f>VLOOKUP(E11,'LISTADO ATM'!$A$2:$B$895,2,0)</f>
        <v xml:space="preserve">ATM Autobanco San Martín I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04" t="s">
        <v>2228</v>
      </c>
      <c r="M11" s="103" t="s">
        <v>2472</v>
      </c>
      <c r="N11" s="102" t="s">
        <v>2494</v>
      </c>
      <c r="O11" s="115" t="s">
        <v>2482</v>
      </c>
      <c r="P11" s="118"/>
      <c r="Q11" s="103" t="s">
        <v>2501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335784204</v>
      </c>
      <c r="C12" s="101">
        <v>44232.760671296295</v>
      </c>
      <c r="D12" s="115" t="s">
        <v>2476</v>
      </c>
      <c r="E12" s="99">
        <v>563</v>
      </c>
      <c r="F12" s="84" t="str">
        <f>VLOOKUP(E12,VIP!$A$2:$O11517,2,0)</f>
        <v>DRBR233</v>
      </c>
      <c r="G12" s="98" t="str">
        <f>VLOOKUP(E12,'LISTADO ATM'!$A$2:$B$895,2,0)</f>
        <v xml:space="preserve">ATM Base Aérea San Isidro </v>
      </c>
      <c r="H12" s="98" t="str">
        <f>VLOOKUP(E12,VIP!$A$2:$O16437,7,FALSE)</f>
        <v>Si</v>
      </c>
      <c r="I12" s="98" t="str">
        <f>VLOOKUP(E12,VIP!$A$2:$O8402,8,FALSE)</f>
        <v>Si</v>
      </c>
      <c r="J12" s="98" t="str">
        <f>VLOOKUP(E12,VIP!$A$2:$O8352,8,FALSE)</f>
        <v>Si</v>
      </c>
      <c r="K12" s="98" t="str">
        <f>VLOOKUP(E12,VIP!$A$2:$O11926,6,0)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8" x14ac:dyDescent="0.25">
      <c r="A13" s="115" t="str">
        <f>VLOOKUP(E13,'LISTADO ATM'!$A$2:$C$896,3,0)</f>
        <v>SUR</v>
      </c>
      <c r="B13" s="109">
        <v>335784223</v>
      </c>
      <c r="C13" s="101">
        <v>44232.788101851853</v>
      </c>
      <c r="D13" s="115" t="s">
        <v>2189</v>
      </c>
      <c r="E13" s="99">
        <v>252</v>
      </c>
      <c r="F13" s="84" t="str">
        <f>VLOOKUP(E13,VIP!$A$2:$O11512,2,0)</f>
        <v>DRBR252</v>
      </c>
      <c r="G13" s="98" t="str">
        <f>VLOOKUP(E13,'LISTADO ATM'!$A$2:$B$895,2,0)</f>
        <v xml:space="preserve">ATM Banco Agrícola (Barahona) </v>
      </c>
      <c r="H13" s="98" t="str">
        <f>VLOOKUP(E13,VIP!$A$2:$O16432,7,FALSE)</f>
        <v>Si</v>
      </c>
      <c r="I13" s="98" t="str">
        <f>VLOOKUP(E13,VIP!$A$2:$O8397,8,FALSE)</f>
        <v>Si</v>
      </c>
      <c r="J13" s="98" t="str">
        <f>VLOOKUP(E13,VIP!$A$2:$O8347,8,FALSE)</f>
        <v>Si</v>
      </c>
      <c r="K13" s="98" t="str">
        <f>VLOOKUP(E13,VIP!$A$2:$O11921,6,0)</f>
        <v>NO</v>
      </c>
      <c r="L13" s="104" t="s">
        <v>2463</v>
      </c>
      <c r="M13" s="103" t="s">
        <v>2472</v>
      </c>
      <c r="N13" s="102" t="s">
        <v>2480</v>
      </c>
      <c r="O13" s="115" t="s">
        <v>2482</v>
      </c>
      <c r="P13" s="118"/>
      <c r="Q13" s="103" t="s">
        <v>2463</v>
      </c>
    </row>
    <row r="14" spans="1:17" s="119" customFormat="1" ht="18" x14ac:dyDescent="0.25">
      <c r="A14" s="115" t="str">
        <f>VLOOKUP(E14,'LISTADO ATM'!$A$2:$C$896,3,0)</f>
        <v>ESTE</v>
      </c>
      <c r="B14" s="109">
        <v>335784280</v>
      </c>
      <c r="C14" s="101">
        <v>44233.051944444444</v>
      </c>
      <c r="D14" s="115" t="s">
        <v>2189</v>
      </c>
      <c r="E14" s="99">
        <v>480</v>
      </c>
      <c r="F14" s="84" t="str">
        <f>VLOOKUP(E14,VIP!$A$2:$O11538,2,0)</f>
        <v>DRBR480</v>
      </c>
      <c r="G14" s="98" t="str">
        <f>VLOOKUP(E14,'LISTADO ATM'!$A$2:$B$895,2,0)</f>
        <v>ATM UNP Farmaconal Higuey</v>
      </c>
      <c r="H14" s="98" t="str">
        <f>VLOOKUP(E14,VIP!$A$2:$O16458,7,FALSE)</f>
        <v>N/A</v>
      </c>
      <c r="I14" s="98" t="str">
        <f>VLOOKUP(E14,VIP!$A$2:$O8423,8,FALSE)</f>
        <v>N/A</v>
      </c>
      <c r="J14" s="98" t="str">
        <f>VLOOKUP(E14,VIP!$A$2:$O8373,8,FALSE)</f>
        <v>N/A</v>
      </c>
      <c r="K14" s="98" t="str">
        <f>VLOOKUP(E14,VIP!$A$2:$O11947,6,0)</f>
        <v>N/A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8" x14ac:dyDescent="0.25">
      <c r="A15" s="115" t="str">
        <f>VLOOKUP(E15,'LISTADO ATM'!$A$2:$C$896,3,0)</f>
        <v>SUR</v>
      </c>
      <c r="B15" s="109">
        <v>335784284</v>
      </c>
      <c r="C15" s="101">
        <v>44233.316759259258</v>
      </c>
      <c r="D15" s="115" t="s">
        <v>2189</v>
      </c>
      <c r="E15" s="99">
        <v>537</v>
      </c>
      <c r="F15" s="84" t="str">
        <f>VLOOKUP(E15,VIP!$A$2:$O11539,2,0)</f>
        <v>DRBR537</v>
      </c>
      <c r="G15" s="98" t="str">
        <f>VLOOKUP(E15,'LISTADO ATM'!$A$2:$B$895,2,0)</f>
        <v xml:space="preserve">ATM Estación Texaco Enriquillo (Barahona) </v>
      </c>
      <c r="H15" s="98" t="str">
        <f>VLOOKUP(E15,VIP!$A$2:$O16459,7,FALSE)</f>
        <v>Si</v>
      </c>
      <c r="I15" s="98" t="str">
        <f>VLOOKUP(E15,VIP!$A$2:$O8424,8,FALSE)</f>
        <v>Si</v>
      </c>
      <c r="J15" s="98" t="str">
        <f>VLOOKUP(E15,VIP!$A$2:$O8374,8,FALSE)</f>
        <v>Si</v>
      </c>
      <c r="K15" s="98" t="str">
        <f>VLOOKUP(E15,VIP!$A$2:$O11948,6,0)</f>
        <v>NO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18"/>
      <c r="Q15" s="103" t="s">
        <v>2228</v>
      </c>
    </row>
    <row r="16" spans="1:17" s="119" customFormat="1" ht="18" x14ac:dyDescent="0.25">
      <c r="A16" s="115" t="str">
        <f>VLOOKUP(E16,'LISTADO ATM'!$A$2:$C$896,3,0)</f>
        <v>ESTE</v>
      </c>
      <c r="B16" s="109">
        <v>335784308</v>
      </c>
      <c r="C16" s="101">
        <v>44233.374189814815</v>
      </c>
      <c r="D16" s="115" t="s">
        <v>2476</v>
      </c>
      <c r="E16" s="99">
        <v>353</v>
      </c>
      <c r="F16" s="84" t="str">
        <f>VLOOKUP(E16,VIP!$A$2:$O11367,2,0)</f>
        <v>DRBR353</v>
      </c>
      <c r="G16" s="98" t="str">
        <f>VLOOKUP(E16,'LISTADO ATM'!$A$2:$B$895,2,0)</f>
        <v xml:space="preserve">ATM Estación Boulevard Juan Dolio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s="119" customFormat="1" ht="18" x14ac:dyDescent="0.25">
      <c r="A17" s="115" t="str">
        <f>VLOOKUP(E17,'LISTADO ATM'!$A$2:$C$896,3,0)</f>
        <v>DISTRITO NACIONAL</v>
      </c>
      <c r="B17" s="109">
        <v>335784362</v>
      </c>
      <c r="C17" s="101">
        <v>44233.394652777781</v>
      </c>
      <c r="D17" s="115" t="s">
        <v>2189</v>
      </c>
      <c r="E17" s="99">
        <v>745</v>
      </c>
      <c r="F17" s="84" t="str">
        <f>VLOOKUP(E17,VIP!$A$2:$O11363,2,0)</f>
        <v>DRBR027</v>
      </c>
      <c r="G17" s="98" t="str">
        <f>VLOOKUP(E17,'LISTADO ATM'!$A$2:$B$895,2,0)</f>
        <v xml:space="preserve">ATM Oficina Ave. Duarte </v>
      </c>
      <c r="H17" s="98" t="str">
        <f>VLOOKUP(E17,VIP!$A$2:$O16284,7,FALSE)</f>
        <v>No</v>
      </c>
      <c r="I17" s="98" t="str">
        <f>VLOOKUP(E17,VIP!$A$2:$O8249,8,FALSE)</f>
        <v>No</v>
      </c>
      <c r="J17" s="98" t="str">
        <f>VLOOKUP(E17,VIP!$A$2:$O8199,8,FALSE)</f>
        <v>No</v>
      </c>
      <c r="K17" s="98" t="str">
        <f>VLOOKUP(E17,VIP!$A$2:$O11773,6,0)</f>
        <v>NO</v>
      </c>
      <c r="L17" s="104" t="s">
        <v>2254</v>
      </c>
      <c r="M17" s="103" t="s">
        <v>2472</v>
      </c>
      <c r="N17" s="102" t="s">
        <v>2480</v>
      </c>
      <c r="O17" s="115" t="s">
        <v>2482</v>
      </c>
      <c r="P17" s="118"/>
      <c r="Q17" s="103" t="s">
        <v>2254</v>
      </c>
    </row>
    <row r="18" spans="1:17" s="119" customFormat="1" ht="18" x14ac:dyDescent="0.25">
      <c r="A18" s="115" t="str">
        <f>VLOOKUP(E18,'LISTADO ATM'!$A$2:$C$896,3,0)</f>
        <v>ESTE</v>
      </c>
      <c r="B18" s="109">
        <v>335784381</v>
      </c>
      <c r="C18" s="101">
        <v>44233.411828703705</v>
      </c>
      <c r="D18" s="115" t="s">
        <v>2189</v>
      </c>
      <c r="E18" s="99">
        <v>631</v>
      </c>
      <c r="F18" s="84" t="str">
        <f>VLOOKUP(E18,VIP!$A$2:$O11361,2,0)</f>
        <v>DRBR417</v>
      </c>
      <c r="G18" s="98" t="str">
        <f>VLOOKUP(E18,'LISTADO ATM'!$A$2:$B$895,2,0)</f>
        <v xml:space="preserve">ATM ASOCODEQUI (San Pedro) </v>
      </c>
      <c r="H18" s="98" t="str">
        <f>VLOOKUP(E18,VIP!$A$2:$O16282,7,FALSE)</f>
        <v>Si</v>
      </c>
      <c r="I18" s="98" t="str">
        <f>VLOOKUP(E18,VIP!$A$2:$O8247,8,FALSE)</f>
        <v>Si</v>
      </c>
      <c r="J18" s="98" t="str">
        <f>VLOOKUP(E18,VIP!$A$2:$O8197,8,FALSE)</f>
        <v>Si</v>
      </c>
      <c r="K18" s="98" t="str">
        <f>VLOOKUP(E18,VIP!$A$2:$O11771,6,0)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s="119" customFormat="1" ht="18" x14ac:dyDescent="0.25">
      <c r="A19" s="115" t="str">
        <f>VLOOKUP(E19,'LISTADO ATM'!$A$2:$C$896,3,0)</f>
        <v>DISTRITO NACIONAL</v>
      </c>
      <c r="B19" s="109">
        <v>335784392</v>
      </c>
      <c r="C19" s="101">
        <v>44233.427164351851</v>
      </c>
      <c r="D19" s="115" t="s">
        <v>2189</v>
      </c>
      <c r="E19" s="99">
        <v>169</v>
      </c>
      <c r="F19" s="84" t="str">
        <f>VLOOKUP(E19,VIP!$A$2:$O11360,2,0)</f>
        <v>DRBR169</v>
      </c>
      <c r="G19" s="98" t="str">
        <f>VLOOKUP(E19,'LISTADO ATM'!$A$2:$B$895,2,0)</f>
        <v xml:space="preserve">ATM Oficina Caonabo </v>
      </c>
      <c r="H19" s="98" t="str">
        <f>VLOOKUP(E19,VIP!$A$2:$O16281,7,FALSE)</f>
        <v>Si</v>
      </c>
      <c r="I19" s="98" t="str">
        <f>VLOOKUP(E19,VIP!$A$2:$O8246,8,FALSE)</f>
        <v>Si</v>
      </c>
      <c r="J19" s="98" t="str">
        <f>VLOOKUP(E19,VIP!$A$2:$O8196,8,FALSE)</f>
        <v>Si</v>
      </c>
      <c r="K19" s="98" t="str">
        <f>VLOOKUP(E19,VIP!$A$2:$O11770,6,0)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s="119" customFormat="1" ht="18" x14ac:dyDescent="0.25">
      <c r="A20" s="115" t="str">
        <f>VLOOKUP(E20,'LISTADO ATM'!$A$2:$C$896,3,0)</f>
        <v>DISTRITO NACIONAL</v>
      </c>
      <c r="B20" s="109">
        <v>335784399</v>
      </c>
      <c r="C20" s="101">
        <v>44233.431041666663</v>
      </c>
      <c r="D20" s="115" t="s">
        <v>2189</v>
      </c>
      <c r="E20" s="99">
        <v>784</v>
      </c>
      <c r="F20" s="84" t="str">
        <f>VLOOKUP(E20,VIP!$A$2:$O11358,2,0)</f>
        <v>DRBR762</v>
      </c>
      <c r="G20" s="98" t="str">
        <f>VLOOKUP(E20,'LISTADO ATM'!$A$2:$B$895,2,0)</f>
        <v xml:space="preserve">ATM Tribunal Superior Electoral </v>
      </c>
      <c r="H20" s="98" t="str">
        <f>VLOOKUP(E20,VIP!$A$2:$O16279,7,FALSE)</f>
        <v>Si</v>
      </c>
      <c r="I20" s="98" t="str">
        <f>VLOOKUP(E20,VIP!$A$2:$O8244,8,FALSE)</f>
        <v>Si</v>
      </c>
      <c r="J20" s="98" t="str">
        <f>VLOOKUP(E20,VIP!$A$2:$O8194,8,FALSE)</f>
        <v>Si</v>
      </c>
      <c r="K20" s="98" t="str">
        <f>VLOOKUP(E20,VIP!$A$2:$O11768,6,0)</f>
        <v>NO</v>
      </c>
      <c r="L20" s="104" t="s">
        <v>2254</v>
      </c>
      <c r="M20" s="103" t="s">
        <v>2472</v>
      </c>
      <c r="N20" s="102" t="s">
        <v>2480</v>
      </c>
      <c r="O20" s="115" t="s">
        <v>2482</v>
      </c>
      <c r="P20" s="118"/>
      <c r="Q20" s="103" t="s">
        <v>2254</v>
      </c>
    </row>
    <row r="21" spans="1:17" s="119" customFormat="1" ht="18" x14ac:dyDescent="0.25">
      <c r="A21" s="115" t="str">
        <f>VLOOKUP(E21,'LISTADO ATM'!$A$2:$C$896,3,0)</f>
        <v>DISTRITO NACIONAL</v>
      </c>
      <c r="B21" s="109">
        <v>335784466</v>
      </c>
      <c r="C21" s="101">
        <v>44233.48746527778</v>
      </c>
      <c r="D21" s="115" t="s">
        <v>2189</v>
      </c>
      <c r="E21" s="99">
        <v>558</v>
      </c>
      <c r="F21" s="84" t="str">
        <f>VLOOKUP(E21,VIP!$A$2:$O11367,2,0)</f>
        <v>DRBR106</v>
      </c>
      <c r="G21" s="98" t="str">
        <f>VLOOKUP(E21,'LISTADO ATM'!$A$2:$B$895,2,0)</f>
        <v xml:space="preserve">ATM Base Naval 27 de Febrero (Sans Soucí) </v>
      </c>
      <c r="H21" s="98" t="str">
        <f>VLOOKUP(E21,VIP!$A$2:$O16288,7,FALSE)</f>
        <v>Si</v>
      </c>
      <c r="I21" s="98" t="str">
        <f>VLOOKUP(E21,VIP!$A$2:$O8253,8,FALSE)</f>
        <v>Si</v>
      </c>
      <c r="J21" s="98" t="str">
        <f>VLOOKUP(E21,VIP!$A$2:$O8203,8,FALSE)</f>
        <v>Si</v>
      </c>
      <c r="K21" s="98" t="str">
        <f>VLOOKUP(E21,VIP!$A$2:$O11777,6,0)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s="119" customFormat="1" ht="18" x14ac:dyDescent="0.25">
      <c r="A22" s="115" t="str">
        <f>VLOOKUP(E22,'LISTADO ATM'!$A$2:$C$896,3,0)</f>
        <v>DISTRITO NACIONAL</v>
      </c>
      <c r="B22" s="109">
        <v>335784474</v>
      </c>
      <c r="C22" s="101">
        <v>44233.489502314813</v>
      </c>
      <c r="D22" s="115" t="s">
        <v>2189</v>
      </c>
      <c r="E22" s="99">
        <v>354</v>
      </c>
      <c r="F22" s="84" t="str">
        <f>VLOOKUP(E22,VIP!$A$2:$O11366,2,0)</f>
        <v>DRBR354</v>
      </c>
      <c r="G22" s="98" t="str">
        <f>VLOOKUP(E22,'LISTADO ATM'!$A$2:$B$895,2,0)</f>
        <v xml:space="preserve">ATM Oficina Núñez de Cáceres II </v>
      </c>
      <c r="H22" s="98" t="str">
        <f>VLOOKUP(E22,VIP!$A$2:$O16287,7,FALSE)</f>
        <v>Si</v>
      </c>
      <c r="I22" s="98" t="str">
        <f>VLOOKUP(E22,VIP!$A$2:$O8252,8,FALSE)</f>
        <v>Si</v>
      </c>
      <c r="J22" s="98" t="str">
        <f>VLOOKUP(E22,VIP!$A$2:$O8202,8,FALSE)</f>
        <v>Si</v>
      </c>
      <c r="K22" s="98" t="str">
        <f>VLOOKUP(E22,VIP!$A$2:$O11776,6,0)</f>
        <v>NO</v>
      </c>
      <c r="L22" s="104" t="s">
        <v>2228</v>
      </c>
      <c r="M22" s="103" t="s">
        <v>2472</v>
      </c>
      <c r="N22" s="102" t="s">
        <v>2480</v>
      </c>
      <c r="O22" s="115" t="s">
        <v>2482</v>
      </c>
      <c r="P22" s="118"/>
      <c r="Q22" s="103" t="s">
        <v>2228</v>
      </c>
    </row>
    <row r="23" spans="1:17" s="119" customFormat="1" ht="18" x14ac:dyDescent="0.25">
      <c r="A23" s="115" t="str">
        <f>VLOOKUP(E23,'LISTADO ATM'!$A$2:$C$896,3,0)</f>
        <v>NORTE</v>
      </c>
      <c r="B23" s="109">
        <v>335784475</v>
      </c>
      <c r="C23" s="101">
        <v>44233.490833333337</v>
      </c>
      <c r="D23" s="115" t="s">
        <v>2190</v>
      </c>
      <c r="E23" s="99">
        <v>538</v>
      </c>
      <c r="F23" s="84" t="str">
        <f>VLOOKUP(E23,VIP!$A$2:$O11365,2,0)</f>
        <v>DRBR538</v>
      </c>
      <c r="G23" s="98" t="str">
        <f>VLOOKUP(E23,'LISTADO ATM'!$A$2:$B$895,2,0)</f>
        <v>ATM  Autoservicio San Fco. Macorís</v>
      </c>
      <c r="H23" s="98" t="str">
        <f>VLOOKUP(E23,VIP!$A$2:$O16286,7,FALSE)</f>
        <v>Si</v>
      </c>
      <c r="I23" s="98" t="str">
        <f>VLOOKUP(E23,VIP!$A$2:$O8251,8,FALSE)</f>
        <v>Si</v>
      </c>
      <c r="J23" s="98" t="str">
        <f>VLOOKUP(E23,VIP!$A$2:$O8201,8,FALSE)</f>
        <v>Si</v>
      </c>
      <c r="K23" s="98" t="str">
        <f>VLOOKUP(E23,VIP!$A$2:$O11775,6,0)</f>
        <v>NO</v>
      </c>
      <c r="L23" s="104" t="s">
        <v>2228</v>
      </c>
      <c r="M23" s="103" t="s">
        <v>2472</v>
      </c>
      <c r="N23" s="102" t="s">
        <v>2480</v>
      </c>
      <c r="O23" s="115" t="s">
        <v>2488</v>
      </c>
      <c r="P23" s="118"/>
      <c r="Q23" s="103" t="s">
        <v>2228</v>
      </c>
    </row>
    <row r="24" spans="1:17" s="119" customFormat="1" ht="18" x14ac:dyDescent="0.25">
      <c r="A24" s="115" t="str">
        <f>VLOOKUP(E24,'LISTADO ATM'!$A$2:$C$896,3,0)</f>
        <v>SUR</v>
      </c>
      <c r="B24" s="109">
        <v>335784481</v>
      </c>
      <c r="C24" s="101">
        <v>44233.49417824074</v>
      </c>
      <c r="D24" s="115" t="s">
        <v>2189</v>
      </c>
      <c r="E24" s="99">
        <v>890</v>
      </c>
      <c r="F24" s="84" t="str">
        <f>VLOOKUP(E24,VIP!$A$2:$O11364,2,0)</f>
        <v>DRBR890</v>
      </c>
      <c r="G24" s="98" t="str">
        <f>VLOOKUP(E24,'LISTADO ATM'!$A$2:$B$895,2,0)</f>
        <v xml:space="preserve">ATM Escuela Penitenciaria (San Cristóbal) </v>
      </c>
      <c r="H24" s="98" t="str">
        <f>VLOOKUP(E24,VIP!$A$2:$O16285,7,FALSE)</f>
        <v>Si</v>
      </c>
      <c r="I24" s="98" t="str">
        <f>VLOOKUP(E24,VIP!$A$2:$O8250,8,FALSE)</f>
        <v>Si</v>
      </c>
      <c r="J24" s="98" t="str">
        <f>VLOOKUP(E24,VIP!$A$2:$O8200,8,FALSE)</f>
        <v>Si</v>
      </c>
      <c r="K24" s="98" t="str">
        <f>VLOOKUP(E24,VIP!$A$2:$O11774,6,0)</f>
        <v>NO</v>
      </c>
      <c r="L24" s="104" t="s">
        <v>2254</v>
      </c>
      <c r="M24" s="103" t="s">
        <v>2472</v>
      </c>
      <c r="N24" s="102" t="s">
        <v>2480</v>
      </c>
      <c r="O24" s="115" t="s">
        <v>2482</v>
      </c>
      <c r="P24" s="118"/>
      <c r="Q24" s="103" t="s">
        <v>2254</v>
      </c>
    </row>
    <row r="25" spans="1:17" s="119" customFormat="1" ht="18" x14ac:dyDescent="0.25">
      <c r="A25" s="115" t="str">
        <f>VLOOKUP(E25,'LISTADO ATM'!$A$2:$C$896,3,0)</f>
        <v>ESTE</v>
      </c>
      <c r="B25" s="109">
        <v>335784511</v>
      </c>
      <c r="C25" s="101">
        <v>44233.531006944446</v>
      </c>
      <c r="D25" s="115" t="s">
        <v>2476</v>
      </c>
      <c r="E25" s="99">
        <v>673</v>
      </c>
      <c r="F25" s="84" t="str">
        <f>VLOOKUP(E25,VIP!$A$2:$O11360,2,0)</f>
        <v>DRBR673</v>
      </c>
      <c r="G25" s="98" t="str">
        <f>VLOOKUP(E25,'LISTADO ATM'!$A$2:$B$895,2,0)</f>
        <v>ATM Clínica Dr. Cruz Jiminián</v>
      </c>
      <c r="H25" s="98" t="str">
        <f>VLOOKUP(E25,VIP!$A$2:$O16281,7,FALSE)</f>
        <v>Si</v>
      </c>
      <c r="I25" s="98" t="str">
        <f>VLOOKUP(E25,VIP!$A$2:$O8246,8,FALSE)</f>
        <v>Si</v>
      </c>
      <c r="J25" s="98" t="str">
        <f>VLOOKUP(E25,VIP!$A$2:$O8196,8,FALSE)</f>
        <v>Si</v>
      </c>
      <c r="K25" s="98" t="str">
        <f>VLOOKUP(E25,VIP!$A$2:$O11770,6,0)</f>
        <v>NO</v>
      </c>
      <c r="L25" s="104" t="s">
        <v>2430</v>
      </c>
      <c r="M25" s="103" t="s">
        <v>2472</v>
      </c>
      <c r="N25" s="102" t="s">
        <v>2480</v>
      </c>
      <c r="O25" s="115" t="s">
        <v>2481</v>
      </c>
      <c r="P25" s="118"/>
      <c r="Q25" s="103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335784525</v>
      </c>
      <c r="C26" s="101">
        <v>44233.572962962964</v>
      </c>
      <c r="D26" s="115" t="s">
        <v>2476</v>
      </c>
      <c r="E26" s="99">
        <v>970</v>
      </c>
      <c r="F26" s="84" t="str">
        <f>VLOOKUP(E26,VIP!$A$2:$O11359,2,0)</f>
        <v>DRBR970</v>
      </c>
      <c r="G26" s="98" t="str">
        <f>VLOOKUP(E26,'LISTADO ATM'!$A$2:$B$895,2,0)</f>
        <v xml:space="preserve">ATM S/M Olé Haina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4" t="s">
        <v>2465</v>
      </c>
      <c r="M26" s="103" t="s">
        <v>2472</v>
      </c>
      <c r="N26" s="102" t="s">
        <v>2480</v>
      </c>
      <c r="O26" s="115" t="s">
        <v>2481</v>
      </c>
      <c r="P26" s="118"/>
      <c r="Q26" s="103" t="s">
        <v>2465</v>
      </c>
    </row>
    <row r="27" spans="1:17" s="119" customFormat="1" ht="18" x14ac:dyDescent="0.25">
      <c r="A27" s="115" t="str">
        <f>VLOOKUP(E27,'LISTADO ATM'!$A$2:$C$896,3,0)</f>
        <v>SUR</v>
      </c>
      <c r="B27" s="109">
        <v>335784526</v>
      </c>
      <c r="C27" s="101">
        <v>44233.574502314812</v>
      </c>
      <c r="D27" s="115" t="s">
        <v>2476</v>
      </c>
      <c r="E27" s="99">
        <v>783</v>
      </c>
      <c r="F27" s="84" t="str">
        <f>VLOOKUP(E27,VIP!$A$2:$O11358,2,0)</f>
        <v>DRBR303</v>
      </c>
      <c r="G27" s="98" t="str">
        <f>VLOOKUP(E27,'LISTADO ATM'!$A$2:$B$895,2,0)</f>
        <v xml:space="preserve">ATM Autobanco Alfa y Omega (Barahona) </v>
      </c>
      <c r="H27" s="98" t="str">
        <f>VLOOKUP(E27,VIP!$A$2:$O16279,7,FALSE)</f>
        <v>Si</v>
      </c>
      <c r="I27" s="98" t="str">
        <f>VLOOKUP(E27,VIP!$A$2:$O8244,8,FALSE)</f>
        <v>Si</v>
      </c>
      <c r="J27" s="98" t="str">
        <f>VLOOKUP(E27,VIP!$A$2:$O8194,8,FALSE)</f>
        <v>Si</v>
      </c>
      <c r="K27" s="98" t="str">
        <f>VLOOKUP(E27,VIP!$A$2:$O11768,6,0)</f>
        <v>NO</v>
      </c>
      <c r="L27" s="104" t="s">
        <v>2430</v>
      </c>
      <c r="M27" s="103" t="s">
        <v>2472</v>
      </c>
      <c r="N27" s="102" t="s">
        <v>2480</v>
      </c>
      <c r="O27" s="115" t="s">
        <v>2481</v>
      </c>
      <c r="P27" s="118"/>
      <c r="Q27" s="103" t="s">
        <v>2430</v>
      </c>
    </row>
    <row r="28" spans="1:17" s="119" customFormat="1" ht="18" x14ac:dyDescent="0.25">
      <c r="A28" s="115" t="str">
        <f>VLOOKUP(E28,'LISTADO ATM'!$A$2:$C$896,3,0)</f>
        <v>NORTE</v>
      </c>
      <c r="B28" s="109">
        <v>335784534</v>
      </c>
      <c r="C28" s="101">
        <v>44233.605555555558</v>
      </c>
      <c r="D28" s="115" t="s">
        <v>2190</v>
      </c>
      <c r="E28" s="99">
        <v>64</v>
      </c>
      <c r="F28" s="84" t="str">
        <f>VLOOKUP(E28,VIP!$A$2:$O11358,2,0)</f>
        <v>DRBR064</v>
      </c>
      <c r="G28" s="98" t="str">
        <f>VLOOKUP(E28,'LISTADO ATM'!$A$2:$B$895,2,0)</f>
        <v xml:space="preserve">ATM COOPALINA (Cotuí) </v>
      </c>
      <c r="H28" s="98" t="str">
        <f>VLOOKUP(E28,VIP!$A$2:$O16279,7,FALSE)</f>
        <v>Si</v>
      </c>
      <c r="I28" s="98" t="str">
        <f>VLOOKUP(E28,VIP!$A$2:$O8244,8,FALSE)</f>
        <v>Si</v>
      </c>
      <c r="J28" s="98" t="str">
        <f>VLOOKUP(E28,VIP!$A$2:$O8194,8,FALSE)</f>
        <v>Si</v>
      </c>
      <c r="K28" s="98" t="str">
        <f>VLOOKUP(E28,VIP!$A$2:$O11768,6,0)</f>
        <v>NO</v>
      </c>
      <c r="L28" s="104" t="s">
        <v>2254</v>
      </c>
      <c r="M28" s="103" t="s">
        <v>2472</v>
      </c>
      <c r="N28" s="102" t="s">
        <v>2480</v>
      </c>
      <c r="O28" s="115" t="s">
        <v>2503</v>
      </c>
      <c r="P28" s="118"/>
      <c r="Q28" s="103" t="s">
        <v>2254</v>
      </c>
    </row>
    <row r="29" spans="1:17" s="119" customFormat="1" ht="18" x14ac:dyDescent="0.25">
      <c r="A29" s="115" t="str">
        <f>VLOOKUP(E29,'LISTADO ATM'!$A$2:$C$896,3,0)</f>
        <v>ESTE</v>
      </c>
      <c r="B29" s="109">
        <v>335784535</v>
      </c>
      <c r="C29" s="101">
        <v>44233.60833333333</v>
      </c>
      <c r="D29" s="115" t="s">
        <v>2476</v>
      </c>
      <c r="E29" s="99">
        <v>114</v>
      </c>
      <c r="F29" s="84" t="str">
        <f>VLOOKUP(E29,VIP!$A$2:$O11359,2,0)</f>
        <v>DRBR114</v>
      </c>
      <c r="G29" s="98" t="str">
        <f>VLOOKUP(E29,'LISTADO ATM'!$A$2:$B$895,2,0)</f>
        <v xml:space="preserve">ATM Oficina Hato Mayor </v>
      </c>
      <c r="H29" s="98" t="str">
        <f>VLOOKUP(E29,VIP!$A$2:$O16280,7,FALSE)</f>
        <v>Si</v>
      </c>
      <c r="I29" s="98" t="str">
        <f>VLOOKUP(E29,VIP!$A$2:$O8245,8,FALSE)</f>
        <v>Si</v>
      </c>
      <c r="J29" s="98" t="str">
        <f>VLOOKUP(E29,VIP!$A$2:$O8195,8,FALSE)</f>
        <v>Si</v>
      </c>
      <c r="K29" s="98" t="str">
        <f>VLOOKUP(E29,VIP!$A$2:$O11769,6,0)</f>
        <v>NO</v>
      </c>
      <c r="L29" s="104" t="s">
        <v>2430</v>
      </c>
      <c r="M29" s="103" t="s">
        <v>2472</v>
      </c>
      <c r="N29" s="102" t="s">
        <v>2480</v>
      </c>
      <c r="O29" s="115" t="s">
        <v>2481</v>
      </c>
      <c r="P29" s="118"/>
      <c r="Q29" s="103" t="s">
        <v>2430</v>
      </c>
    </row>
    <row r="30" spans="1:17" s="119" customFormat="1" ht="18" x14ac:dyDescent="0.25">
      <c r="A30" s="115" t="str">
        <f>VLOOKUP(E30,'LISTADO ATM'!$A$2:$C$896,3,0)</f>
        <v>DISTRITO NACIONAL</v>
      </c>
      <c r="B30" s="109">
        <v>335784551</v>
      </c>
      <c r="C30" s="101">
        <v>44233.641550925924</v>
      </c>
      <c r="D30" s="115" t="s">
        <v>2189</v>
      </c>
      <c r="E30" s="99">
        <v>54</v>
      </c>
      <c r="F30" s="84" t="str">
        <f>VLOOKUP(E30,VIP!$A$2:$O11659,2,0)</f>
        <v>DRBR054</v>
      </c>
      <c r="G30" s="98" t="str">
        <f>VLOOKUP(E30,'LISTADO ATM'!$A$2:$B$895,2,0)</f>
        <v xml:space="preserve">ATM Autoservicio Galería 360 </v>
      </c>
      <c r="H30" s="98" t="str">
        <f>VLOOKUP(E30,VIP!$A$2:$O16579,7,FALSE)</f>
        <v>Si</v>
      </c>
      <c r="I30" s="98" t="str">
        <f>VLOOKUP(E30,VIP!$A$2:$O8544,8,FALSE)</f>
        <v>Si</v>
      </c>
      <c r="J30" s="98" t="str">
        <f>VLOOKUP(E30,VIP!$A$2:$O8494,8,FALSE)</f>
        <v>Si</v>
      </c>
      <c r="K30" s="98" t="str">
        <f>VLOOKUP(E30,VIP!$A$2:$O12068,6,0)</f>
        <v>NO</v>
      </c>
      <c r="L30" s="104" t="s">
        <v>2441</v>
      </c>
      <c r="M30" s="103" t="s">
        <v>2472</v>
      </c>
      <c r="N30" s="102" t="s">
        <v>2480</v>
      </c>
      <c r="O30" s="115" t="s">
        <v>2482</v>
      </c>
      <c r="P30" s="118"/>
      <c r="Q30" s="103" t="s">
        <v>2441</v>
      </c>
    </row>
    <row r="31" spans="1:17" s="119" customFormat="1" ht="18" x14ac:dyDescent="0.25">
      <c r="A31" s="115" t="str">
        <f>VLOOKUP(E31,'LISTADO ATM'!$A$2:$C$896,3,0)</f>
        <v>NORTE</v>
      </c>
      <c r="B31" s="109">
        <v>335784560</v>
      </c>
      <c r="C31" s="101">
        <v>44233.694571759261</v>
      </c>
      <c r="D31" s="115" t="s">
        <v>2492</v>
      </c>
      <c r="E31" s="99">
        <v>157</v>
      </c>
      <c r="F31" s="84" t="str">
        <f>VLOOKUP(E31,VIP!$A$2:$O11658,2,0)</f>
        <v>DRBR157</v>
      </c>
      <c r="G31" s="98" t="str">
        <f>VLOOKUP(E31,'LISTADO ATM'!$A$2:$B$895,2,0)</f>
        <v xml:space="preserve">ATM Oficina Samaná </v>
      </c>
      <c r="H31" s="98" t="str">
        <f>VLOOKUP(E31,VIP!$A$2:$O16578,7,FALSE)</f>
        <v>Si</v>
      </c>
      <c r="I31" s="98" t="str">
        <f>VLOOKUP(E31,VIP!$A$2:$O8543,8,FALSE)</f>
        <v>Si</v>
      </c>
      <c r="J31" s="98" t="str">
        <f>VLOOKUP(E31,VIP!$A$2:$O8493,8,FALSE)</f>
        <v>Si</v>
      </c>
      <c r="K31" s="98" t="str">
        <f>VLOOKUP(E31,VIP!$A$2:$O12067,6,0)</f>
        <v>SI</v>
      </c>
      <c r="L31" s="104" t="s">
        <v>2430</v>
      </c>
      <c r="M31" s="103" t="s">
        <v>2472</v>
      </c>
      <c r="N31" s="102" t="s">
        <v>2480</v>
      </c>
      <c r="O31" s="115" t="s">
        <v>2504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ESTE</v>
      </c>
      <c r="B32" s="109">
        <v>335784562</v>
      </c>
      <c r="C32" s="101">
        <v>44233.716446759259</v>
      </c>
      <c r="D32" s="115" t="s">
        <v>2476</v>
      </c>
      <c r="E32" s="99">
        <v>843</v>
      </c>
      <c r="F32" s="84" t="str">
        <f>VLOOKUP(E32,VIP!$A$2:$O11657,2,0)</f>
        <v>DRBR843</v>
      </c>
      <c r="G32" s="98" t="str">
        <f>VLOOKUP(E32,'LISTADO ATM'!$A$2:$B$895,2,0)</f>
        <v xml:space="preserve">ATM Oficina Romana Centro </v>
      </c>
      <c r="H32" s="98" t="str">
        <f>VLOOKUP(E32,VIP!$A$2:$O16577,7,FALSE)</f>
        <v>Si</v>
      </c>
      <c r="I32" s="98" t="str">
        <f>VLOOKUP(E32,VIP!$A$2:$O8542,8,FALSE)</f>
        <v>Si</v>
      </c>
      <c r="J32" s="98" t="str">
        <f>VLOOKUP(E32,VIP!$A$2:$O8492,8,FALSE)</f>
        <v>Si</v>
      </c>
      <c r="K32" s="98" t="str">
        <f>VLOOKUP(E32,VIP!$A$2:$O12066,6,0)</f>
        <v>NO</v>
      </c>
      <c r="L32" s="104" t="s">
        <v>2430</v>
      </c>
      <c r="M32" s="103" t="s">
        <v>2472</v>
      </c>
      <c r="N32" s="102" t="s">
        <v>2480</v>
      </c>
      <c r="O32" s="115" t="s">
        <v>2481</v>
      </c>
      <c r="P32" s="118"/>
      <c r="Q32" s="103" t="s">
        <v>2430</v>
      </c>
    </row>
    <row r="33" spans="1:17" ht="18" x14ac:dyDescent="0.25">
      <c r="A33" s="115" t="str">
        <f>VLOOKUP(E33,'LISTADO ATM'!$A$2:$C$896,3,0)</f>
        <v>DISTRITO NACIONAL</v>
      </c>
      <c r="B33" s="109">
        <v>335784563</v>
      </c>
      <c r="C33" s="101">
        <v>44233.719861111109</v>
      </c>
      <c r="D33" s="115" t="s">
        <v>2492</v>
      </c>
      <c r="E33" s="99">
        <v>911</v>
      </c>
      <c r="F33" s="84" t="str">
        <f>VLOOKUP(E33,VIP!$A$2:$O11656,2,0)</f>
        <v>DRBR911</v>
      </c>
      <c r="G33" s="98" t="str">
        <f>VLOOKUP(E33,'LISTADO ATM'!$A$2:$B$895,2,0)</f>
        <v xml:space="preserve">ATM Oficina Venezuela II </v>
      </c>
      <c r="H33" s="98" t="str">
        <f>VLOOKUP(E33,VIP!$A$2:$O16576,7,FALSE)</f>
        <v>Si</v>
      </c>
      <c r="I33" s="98" t="str">
        <f>VLOOKUP(E33,VIP!$A$2:$O8541,8,FALSE)</f>
        <v>Si</v>
      </c>
      <c r="J33" s="98" t="str">
        <f>VLOOKUP(E33,VIP!$A$2:$O8491,8,FALSE)</f>
        <v>Si</v>
      </c>
      <c r="K33" s="98" t="str">
        <f>VLOOKUP(E33,VIP!$A$2:$O12065,6,0)</f>
        <v>SI</v>
      </c>
      <c r="L33" s="104" t="s">
        <v>2465</v>
      </c>
      <c r="M33" s="103" t="s">
        <v>2472</v>
      </c>
      <c r="N33" s="102" t="s">
        <v>2480</v>
      </c>
      <c r="O33" s="115" t="s">
        <v>2504</v>
      </c>
      <c r="P33" s="118"/>
      <c r="Q33" s="103" t="s">
        <v>2465</v>
      </c>
    </row>
    <row r="34" spans="1:17" ht="18" x14ac:dyDescent="0.25">
      <c r="A34" s="115" t="str">
        <f>VLOOKUP(E34,'LISTADO ATM'!$A$2:$C$896,3,0)</f>
        <v>NORTE</v>
      </c>
      <c r="B34" s="109">
        <v>335784564</v>
      </c>
      <c r="C34" s="101">
        <v>44233.721493055556</v>
      </c>
      <c r="D34" s="115" t="s">
        <v>2492</v>
      </c>
      <c r="E34" s="99">
        <v>969</v>
      </c>
      <c r="F34" s="84" t="str">
        <f>VLOOKUP(E34,VIP!$A$2:$O11655,2,0)</f>
        <v>DRBR12F</v>
      </c>
      <c r="G34" s="98" t="str">
        <f>VLOOKUP(E34,'LISTADO ATM'!$A$2:$B$895,2,0)</f>
        <v xml:space="preserve">ATM Oficina El Sol I (Santiago) </v>
      </c>
      <c r="H34" s="98" t="str">
        <f>VLOOKUP(E34,VIP!$A$2:$O16575,7,FALSE)</f>
        <v>Si</v>
      </c>
      <c r="I34" s="98" t="str">
        <f>VLOOKUP(E34,VIP!$A$2:$O8540,8,FALSE)</f>
        <v>Si</v>
      </c>
      <c r="J34" s="98" t="str">
        <f>VLOOKUP(E34,VIP!$A$2:$O8490,8,FALSE)</f>
        <v>Si</v>
      </c>
      <c r="K34" s="98" t="str">
        <f>VLOOKUP(E34,VIP!$A$2:$O12064,6,0)</f>
        <v>SI</v>
      </c>
      <c r="L34" s="104" t="s">
        <v>2465</v>
      </c>
      <c r="M34" s="103" t="s">
        <v>2472</v>
      </c>
      <c r="N34" s="102" t="s">
        <v>2480</v>
      </c>
      <c r="O34" s="115" t="s">
        <v>2504</v>
      </c>
      <c r="P34" s="118"/>
      <c r="Q34" s="103" t="s">
        <v>2465</v>
      </c>
    </row>
    <row r="35" spans="1:17" ht="18" x14ac:dyDescent="0.25">
      <c r="A35" s="115" t="str">
        <f>VLOOKUP(E35,'LISTADO ATM'!$A$2:$C$896,3,0)</f>
        <v>DISTRITO NACIONAL</v>
      </c>
      <c r="B35" s="109">
        <v>335784566</v>
      </c>
      <c r="C35" s="101">
        <v>44233.771747685183</v>
      </c>
      <c r="D35" s="115" t="s">
        <v>2189</v>
      </c>
      <c r="E35" s="99">
        <v>300</v>
      </c>
      <c r="F35" s="84" t="str">
        <f>VLOOKUP(E35,VIP!$A$2:$O11654,2,0)</f>
        <v>DRBR300</v>
      </c>
      <c r="G35" s="98" t="str">
        <f>VLOOKUP(E35,'LISTADO ATM'!$A$2:$B$895,2,0)</f>
        <v xml:space="preserve">ATM S/M Aprezio Los Guaricanos </v>
      </c>
      <c r="H35" s="98" t="str">
        <f>VLOOKUP(E35,VIP!$A$2:$O16574,7,FALSE)</f>
        <v>Si</v>
      </c>
      <c r="I35" s="98" t="str">
        <f>VLOOKUP(E35,VIP!$A$2:$O8539,8,FALSE)</f>
        <v>Si</v>
      </c>
      <c r="J35" s="98" t="str">
        <f>VLOOKUP(E35,VIP!$A$2:$O8489,8,FALSE)</f>
        <v>Si</v>
      </c>
      <c r="K35" s="98" t="str">
        <f>VLOOKUP(E35,VIP!$A$2:$O12063,6,0)</f>
        <v>NO</v>
      </c>
      <c r="L35" s="104" t="s">
        <v>2254</v>
      </c>
      <c r="M35" s="103" t="s">
        <v>2472</v>
      </c>
      <c r="N35" s="102" t="s">
        <v>2480</v>
      </c>
      <c r="O35" s="115" t="s">
        <v>2482</v>
      </c>
      <c r="P35" s="118"/>
      <c r="Q35" s="103" t="s">
        <v>2254</v>
      </c>
    </row>
    <row r="36" spans="1:17" ht="18" x14ac:dyDescent="0.25">
      <c r="A36" s="115" t="str">
        <f>VLOOKUP(E36,'LISTADO ATM'!$A$2:$C$896,3,0)</f>
        <v>NORTE</v>
      </c>
      <c r="B36" s="109">
        <v>335784567</v>
      </c>
      <c r="C36" s="101">
        <v>44233.775810185187</v>
      </c>
      <c r="D36" s="115" t="s">
        <v>2190</v>
      </c>
      <c r="E36" s="99">
        <v>732</v>
      </c>
      <c r="F36" s="84" t="str">
        <f>VLOOKUP(E36,VIP!$A$2:$O11653,2,0)</f>
        <v>DRBR12H</v>
      </c>
      <c r="G36" s="98" t="str">
        <f>VLOOKUP(E36,'LISTADO ATM'!$A$2:$B$895,2,0)</f>
        <v xml:space="preserve">ATM Molino del Valle (Santiago) </v>
      </c>
      <c r="H36" s="98" t="str">
        <f>VLOOKUP(E36,VIP!$A$2:$O16573,7,FALSE)</f>
        <v>Si</v>
      </c>
      <c r="I36" s="98" t="str">
        <f>VLOOKUP(E36,VIP!$A$2:$O8538,8,FALSE)</f>
        <v>Si</v>
      </c>
      <c r="J36" s="98" t="str">
        <f>VLOOKUP(E36,VIP!$A$2:$O8488,8,FALSE)</f>
        <v>Si</v>
      </c>
      <c r="K36" s="98" t="str">
        <f>VLOOKUP(E36,VIP!$A$2:$O12062,6,0)</f>
        <v>NO</v>
      </c>
      <c r="L36" s="104" t="s">
        <v>2435</v>
      </c>
      <c r="M36" s="103" t="s">
        <v>2472</v>
      </c>
      <c r="N36" s="102" t="s">
        <v>2480</v>
      </c>
      <c r="O36" s="115" t="s">
        <v>2497</v>
      </c>
      <c r="P36" s="118"/>
      <c r="Q36" s="103" t="s">
        <v>2435</v>
      </c>
    </row>
    <row r="37" spans="1:17" ht="18" x14ac:dyDescent="0.25">
      <c r="A37" s="115" t="str">
        <f>VLOOKUP(E37,'LISTADO ATM'!$A$2:$C$896,3,0)</f>
        <v>DISTRITO NACIONAL</v>
      </c>
      <c r="B37" s="109">
        <v>335784568</v>
      </c>
      <c r="C37" s="101">
        <v>44233.782731481479</v>
      </c>
      <c r="D37" s="115" t="s">
        <v>2189</v>
      </c>
      <c r="E37" s="99">
        <v>868</v>
      </c>
      <c r="F37" s="84" t="str">
        <f>VLOOKUP(E37,VIP!$A$2:$O11652,2,0)</f>
        <v>DRBR868</v>
      </c>
      <c r="G37" s="98" t="str">
        <f>VLOOKUP(E37,'LISTADO ATM'!$A$2:$B$895,2,0)</f>
        <v xml:space="preserve">ATM Casino Diamante </v>
      </c>
      <c r="H37" s="98" t="str">
        <f>VLOOKUP(E37,VIP!$A$2:$O16572,7,FALSE)</f>
        <v>Si</v>
      </c>
      <c r="I37" s="98" t="str">
        <f>VLOOKUP(E37,VIP!$A$2:$O8537,8,FALSE)</f>
        <v>Si</v>
      </c>
      <c r="J37" s="98" t="str">
        <f>VLOOKUP(E37,VIP!$A$2:$O8487,8,FALSE)</f>
        <v>Si</v>
      </c>
      <c r="K37" s="98" t="str">
        <f>VLOOKUP(E37,VIP!$A$2:$O12061,6,0)</f>
        <v>NO</v>
      </c>
      <c r="L37" s="104" t="s">
        <v>2463</v>
      </c>
      <c r="M37" s="103" t="s">
        <v>2472</v>
      </c>
      <c r="N37" s="102" t="s">
        <v>2480</v>
      </c>
      <c r="O37" s="115" t="s">
        <v>2482</v>
      </c>
      <c r="P37" s="118"/>
      <c r="Q37" s="103" t="s">
        <v>2463</v>
      </c>
    </row>
    <row r="38" spans="1:17" ht="18" x14ac:dyDescent="0.25">
      <c r="A38" s="115" t="str">
        <f>VLOOKUP(E38,'LISTADO ATM'!$A$2:$C$896,3,0)</f>
        <v>DISTRITO NACIONAL</v>
      </c>
      <c r="B38" s="109">
        <v>335784569</v>
      </c>
      <c r="C38" s="101">
        <v>44233.784375000003</v>
      </c>
      <c r="D38" s="115" t="s">
        <v>2189</v>
      </c>
      <c r="E38" s="99">
        <v>85</v>
      </c>
      <c r="F38" s="84" t="str">
        <f>VLOOKUP(E38,VIP!$A$2:$O11651,2,0)</f>
        <v>DRBR085</v>
      </c>
      <c r="G38" s="98" t="str">
        <f>VLOOKUP(E38,'LISTADO ATM'!$A$2:$B$895,2,0)</f>
        <v xml:space="preserve">ATM Oficina San Isidro (Fuerza Aérea)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2463</v>
      </c>
      <c r="M38" s="103" t="s">
        <v>2472</v>
      </c>
      <c r="N38" s="102" t="s">
        <v>2480</v>
      </c>
      <c r="O38" s="115" t="s">
        <v>2482</v>
      </c>
      <c r="P38" s="118"/>
      <c r="Q38" s="103" t="s">
        <v>2463</v>
      </c>
    </row>
    <row r="39" spans="1:17" ht="18" x14ac:dyDescent="0.25">
      <c r="A39" s="115" t="str">
        <f>VLOOKUP(E39,'LISTADO ATM'!$A$2:$C$896,3,0)</f>
        <v>ESTE</v>
      </c>
      <c r="B39" s="109">
        <v>335784570</v>
      </c>
      <c r="C39" s="101">
        <v>44233.786053240743</v>
      </c>
      <c r="D39" s="115" t="s">
        <v>2189</v>
      </c>
      <c r="E39" s="99">
        <v>843</v>
      </c>
      <c r="F39" s="84" t="str">
        <f>VLOOKUP(E39,VIP!$A$2:$O11650,2,0)</f>
        <v>DRBR843</v>
      </c>
      <c r="G39" s="98" t="str">
        <f>VLOOKUP(E39,'LISTADO ATM'!$A$2:$B$895,2,0)</f>
        <v xml:space="preserve">ATM Oficina Romana Centro </v>
      </c>
      <c r="H39" s="98" t="str">
        <f>VLOOKUP(E39,VIP!$A$2:$O16570,7,FALSE)</f>
        <v>Si</v>
      </c>
      <c r="I39" s="98" t="str">
        <f>VLOOKUP(E39,VIP!$A$2:$O8535,8,FALSE)</f>
        <v>Si</v>
      </c>
      <c r="J39" s="98" t="str">
        <f>VLOOKUP(E39,VIP!$A$2:$O8485,8,FALSE)</f>
        <v>Si</v>
      </c>
      <c r="K39" s="98" t="str">
        <f>VLOOKUP(E39,VIP!$A$2:$O12059,6,0)</f>
        <v>NO</v>
      </c>
      <c r="L39" s="104" t="s">
        <v>2463</v>
      </c>
      <c r="M39" s="103" t="s">
        <v>2472</v>
      </c>
      <c r="N39" s="102" t="s">
        <v>2480</v>
      </c>
      <c r="O39" s="115" t="s">
        <v>2482</v>
      </c>
      <c r="P39" s="118"/>
      <c r="Q39" s="103" t="s">
        <v>2463</v>
      </c>
    </row>
    <row r="40" spans="1:17" ht="18" x14ac:dyDescent="0.25">
      <c r="A40" s="115" t="str">
        <f>VLOOKUP(E40,'LISTADO ATM'!$A$2:$C$896,3,0)</f>
        <v>DISTRITO NACIONAL</v>
      </c>
      <c r="B40" s="109">
        <v>335784571</v>
      </c>
      <c r="C40" s="101">
        <v>44233.786840277775</v>
      </c>
      <c r="D40" s="115" t="s">
        <v>2189</v>
      </c>
      <c r="E40" s="99">
        <v>238</v>
      </c>
      <c r="F40" s="84" t="str">
        <f>VLOOKUP(E40,VIP!$A$2:$O11649,2,0)</f>
        <v>DRBR238</v>
      </c>
      <c r="G40" s="98" t="str">
        <f>VLOOKUP(E40,'LISTADO ATM'!$A$2:$B$895,2,0)</f>
        <v xml:space="preserve">ATM Multicentro La Sirena Charles de Gaulle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No</v>
      </c>
      <c r="L40" s="104" t="s">
        <v>2463</v>
      </c>
      <c r="M40" s="103" t="s">
        <v>2472</v>
      </c>
      <c r="N40" s="102" t="s">
        <v>2480</v>
      </c>
      <c r="O40" s="115" t="s">
        <v>2482</v>
      </c>
      <c r="P40" s="118"/>
      <c r="Q40" s="103" t="s">
        <v>2463</v>
      </c>
    </row>
    <row r="41" spans="1:17" ht="18" x14ac:dyDescent="0.25">
      <c r="A41" s="115" t="str">
        <f>VLOOKUP(E41,'LISTADO ATM'!$A$2:$C$896,3,0)</f>
        <v>NORTE</v>
      </c>
      <c r="B41" s="109">
        <v>335784572</v>
      </c>
      <c r="C41" s="101">
        <v>44233.801319444443</v>
      </c>
      <c r="D41" s="115" t="s">
        <v>2495</v>
      </c>
      <c r="E41" s="99">
        <v>3</v>
      </c>
      <c r="F41" s="84" t="str">
        <f>VLOOKUP(E41,VIP!$A$2:$O11648,2,0)</f>
        <v>DRBR003</v>
      </c>
      <c r="G41" s="98" t="str">
        <f>VLOOKUP(E41,'LISTADO ATM'!$A$2:$B$895,2,0)</f>
        <v>ATM Autoservicio La Vega Real</v>
      </c>
      <c r="H41" s="98" t="str">
        <f>VLOOKUP(E41,VIP!$A$2:$O16568,7,FALSE)</f>
        <v>Si</v>
      </c>
      <c r="I41" s="98" t="str">
        <f>VLOOKUP(E41,VIP!$A$2:$O8533,8,FALSE)</f>
        <v>Si</v>
      </c>
      <c r="J41" s="98" t="str">
        <f>VLOOKUP(E41,VIP!$A$2:$O8483,8,FALSE)</f>
        <v>Si</v>
      </c>
      <c r="K41" s="98" t="str">
        <f>VLOOKUP(E41,VIP!$A$2:$O12057,6,0)</f>
        <v>NO</v>
      </c>
      <c r="L41" s="104" t="s">
        <v>2499</v>
      </c>
      <c r="M41" s="103" t="s">
        <v>2472</v>
      </c>
      <c r="N41" s="102" t="s">
        <v>2480</v>
      </c>
      <c r="O41" s="115" t="s">
        <v>2496</v>
      </c>
      <c r="P41" s="118"/>
      <c r="Q41" s="103" t="s">
        <v>2499</v>
      </c>
    </row>
    <row r="42" spans="1:17" ht="18" x14ac:dyDescent="0.25">
      <c r="A42" s="115" t="str">
        <f>VLOOKUP(E42,'LISTADO ATM'!$A$2:$C$896,3,0)</f>
        <v>DISTRITO NACIONAL</v>
      </c>
      <c r="B42" s="109">
        <v>335784573</v>
      </c>
      <c r="C42" s="101">
        <v>44233.808530092596</v>
      </c>
      <c r="D42" s="115" t="s">
        <v>2189</v>
      </c>
      <c r="E42" s="99">
        <v>717</v>
      </c>
      <c r="F42" s="84" t="str">
        <f>VLOOKUP(E42,VIP!$A$2:$O11647,2,0)</f>
        <v>DRBR24K</v>
      </c>
      <c r="G42" s="98" t="str">
        <f>VLOOKUP(E42,'LISTADO ATM'!$A$2:$B$895,2,0)</f>
        <v xml:space="preserve">ATM Oficina Los Alcarrizos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SI</v>
      </c>
      <c r="L42" s="104" t="s">
        <v>2435</v>
      </c>
      <c r="M42" s="103" t="s">
        <v>2472</v>
      </c>
      <c r="N42" s="102" t="s">
        <v>2480</v>
      </c>
      <c r="O42" s="115" t="s">
        <v>2482</v>
      </c>
      <c r="P42" s="118"/>
      <c r="Q42" s="103" t="s">
        <v>2435</v>
      </c>
    </row>
    <row r="43" spans="1:17" ht="18" x14ac:dyDescent="0.25">
      <c r="A43" s="115" t="str">
        <f>VLOOKUP(E43,'LISTADO ATM'!$A$2:$C$896,3,0)</f>
        <v>DISTRITO NACIONAL</v>
      </c>
      <c r="B43" s="109">
        <v>335784574</v>
      </c>
      <c r="C43" s="101">
        <v>44233.826388888891</v>
      </c>
      <c r="D43" s="115" t="s">
        <v>2189</v>
      </c>
      <c r="E43" s="99">
        <v>473</v>
      </c>
      <c r="F43" s="84" t="str">
        <f>VLOOKUP(E43,VIP!$A$2:$O11646,2,0)</f>
        <v>DRBR473</v>
      </c>
      <c r="G43" s="98" t="str">
        <f>VLOOKUP(E43,'LISTADO ATM'!$A$2:$B$895,2,0)</f>
        <v xml:space="preserve">ATM Oficina Carrefour II </v>
      </c>
      <c r="H43" s="98" t="str">
        <f>VLOOKUP(E43,VIP!$A$2:$O16566,7,FALSE)</f>
        <v>Si</v>
      </c>
      <c r="I43" s="98" t="str">
        <f>VLOOKUP(E43,VIP!$A$2:$O8531,8,FALSE)</f>
        <v>Si</v>
      </c>
      <c r="J43" s="98" t="str">
        <f>VLOOKUP(E43,VIP!$A$2:$O8481,8,FALSE)</f>
        <v>Si</v>
      </c>
      <c r="K43" s="98" t="str">
        <f>VLOOKUP(E43,VIP!$A$2:$O12055,6,0)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ht="18" x14ac:dyDescent="0.25">
      <c r="A44" s="115" t="str">
        <f>VLOOKUP(E44,'LISTADO ATM'!$A$2:$C$896,3,0)</f>
        <v>NORTE</v>
      </c>
      <c r="B44" s="109">
        <v>335784576</v>
      </c>
      <c r="C44" s="101">
        <v>44233.832245370373</v>
      </c>
      <c r="D44" s="115" t="s">
        <v>2190</v>
      </c>
      <c r="E44" s="99">
        <v>940</v>
      </c>
      <c r="F44" s="84" t="str">
        <f>VLOOKUP(E44,VIP!$A$2:$O11645,2,0)</f>
        <v>DRBR12C</v>
      </c>
      <c r="G44" s="98" t="str">
        <f>VLOOKUP(E44,'LISTADO ATM'!$A$2:$B$895,2,0)</f>
        <v xml:space="preserve">ATM Oficina El Portal (Santiago) </v>
      </c>
      <c r="H44" s="98" t="str">
        <f>VLOOKUP(E44,VIP!$A$2:$O16565,7,FALSE)</f>
        <v>Si</v>
      </c>
      <c r="I44" s="98" t="str">
        <f>VLOOKUP(E44,VIP!$A$2:$O8530,8,FALSE)</f>
        <v>Si</v>
      </c>
      <c r="J44" s="98" t="str">
        <f>VLOOKUP(E44,VIP!$A$2:$O8480,8,FALSE)</f>
        <v>Si</v>
      </c>
      <c r="K44" s="98" t="str">
        <f>VLOOKUP(E44,VIP!$A$2:$O12054,6,0)</f>
        <v>SI</v>
      </c>
      <c r="L44" s="104" t="s">
        <v>2228</v>
      </c>
      <c r="M44" s="103" t="s">
        <v>2472</v>
      </c>
      <c r="N44" s="102" t="s">
        <v>2480</v>
      </c>
      <c r="O44" s="115" t="s">
        <v>2488</v>
      </c>
      <c r="P44" s="118"/>
      <c r="Q44" s="103" t="s">
        <v>2228</v>
      </c>
    </row>
    <row r="45" spans="1:17" ht="18" x14ac:dyDescent="0.25">
      <c r="A45" s="115" t="str">
        <f>VLOOKUP(E45,'LISTADO ATM'!$A$2:$C$896,3,0)</f>
        <v>DISTRITO NACIONAL</v>
      </c>
      <c r="B45" s="109">
        <v>335784577</v>
      </c>
      <c r="C45" s="101">
        <v>44233.903067129628</v>
      </c>
      <c r="D45" s="115" t="s">
        <v>2476</v>
      </c>
      <c r="E45" s="99">
        <v>29</v>
      </c>
      <c r="F45" s="84" t="str">
        <f>VLOOKUP(E45,VIP!$A$2:$O11651,2,0)</f>
        <v>DRBR029</v>
      </c>
      <c r="G45" s="98" t="str">
        <f>VLOOKUP(E45,'LISTADO ATM'!$A$2:$B$895,2,0)</f>
        <v xml:space="preserve">ATM AFP </v>
      </c>
      <c r="H45" s="98" t="str">
        <f>VLOOKUP(E45,VIP!$A$2:$O16571,7,FALSE)</f>
        <v>Si</v>
      </c>
      <c r="I45" s="98" t="str">
        <f>VLOOKUP(E45,VIP!$A$2:$O8536,8,FALSE)</f>
        <v>Si</v>
      </c>
      <c r="J45" s="98" t="str">
        <f>VLOOKUP(E45,VIP!$A$2:$O8486,8,FALSE)</f>
        <v>Si</v>
      </c>
      <c r="K45" s="98" t="str">
        <f>VLOOKUP(E45,VIP!$A$2:$O12060,6,0)</f>
        <v>NO</v>
      </c>
      <c r="L45" s="104" t="s">
        <v>2430</v>
      </c>
      <c r="M45" s="103" t="s">
        <v>2472</v>
      </c>
      <c r="N45" s="102" t="s">
        <v>2480</v>
      </c>
      <c r="O45" s="115" t="s">
        <v>2481</v>
      </c>
      <c r="P45" s="118"/>
      <c r="Q45" s="103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335784578</v>
      </c>
      <c r="C46" s="101">
        <v>44233.905231481483</v>
      </c>
      <c r="D46" s="115" t="s">
        <v>2476</v>
      </c>
      <c r="E46" s="99">
        <v>183</v>
      </c>
      <c r="F46" s="84" t="str">
        <f>VLOOKUP(E46,VIP!$A$2:$O11650,2,0)</f>
        <v>DRBR183</v>
      </c>
      <c r="G46" s="98" t="str">
        <f>VLOOKUP(E46,'LISTADO ATM'!$A$2:$B$895,2,0)</f>
        <v>ATM Estación Nativa Km. 22 Aut. Duarte.</v>
      </c>
      <c r="H46" s="98" t="str">
        <f>VLOOKUP(E46,VIP!$A$2:$O16570,7,FALSE)</f>
        <v>N/A</v>
      </c>
      <c r="I46" s="98" t="str">
        <f>VLOOKUP(E46,VIP!$A$2:$O8535,8,FALSE)</f>
        <v>N/A</v>
      </c>
      <c r="J46" s="98" t="str">
        <f>VLOOKUP(E46,VIP!$A$2:$O8485,8,FALSE)</f>
        <v>N/A</v>
      </c>
      <c r="K46" s="98" t="str">
        <f>VLOOKUP(E46,VIP!$A$2:$O12059,6,0)</f>
        <v>N/A</v>
      </c>
      <c r="L46" s="104" t="s">
        <v>2430</v>
      </c>
      <c r="M46" s="103" t="s">
        <v>2472</v>
      </c>
      <c r="N46" s="102" t="s">
        <v>2480</v>
      </c>
      <c r="O46" s="115" t="s">
        <v>2481</v>
      </c>
      <c r="P46" s="118"/>
      <c r="Q46" s="103" t="s">
        <v>2430</v>
      </c>
    </row>
    <row r="47" spans="1:17" ht="18" x14ac:dyDescent="0.25">
      <c r="A47" s="115" t="str">
        <f>VLOOKUP(E47,'LISTADO ATM'!$A$2:$C$896,3,0)</f>
        <v>DISTRITO NACIONAL</v>
      </c>
      <c r="B47" s="109">
        <v>335784579</v>
      </c>
      <c r="C47" s="101">
        <v>44233.908009259256</v>
      </c>
      <c r="D47" s="115" t="s">
        <v>2476</v>
      </c>
      <c r="E47" s="99">
        <v>267</v>
      </c>
      <c r="F47" s="84" t="str">
        <f>VLOOKUP(E47,VIP!$A$2:$O11649,2,0)</f>
        <v>DRBR267</v>
      </c>
      <c r="G47" s="98" t="str">
        <f>VLOOKUP(E47,'LISTADO ATM'!$A$2:$B$895,2,0)</f>
        <v xml:space="preserve">ATM Centro de Caja México </v>
      </c>
      <c r="H47" s="98" t="str">
        <f>VLOOKUP(E47,VIP!$A$2:$O16569,7,FALSE)</f>
        <v>Si</v>
      </c>
      <c r="I47" s="98" t="str">
        <f>VLOOKUP(E47,VIP!$A$2:$O8534,8,FALSE)</f>
        <v>Si</v>
      </c>
      <c r="J47" s="98" t="str">
        <f>VLOOKUP(E47,VIP!$A$2:$O8484,8,FALSE)</f>
        <v>Si</v>
      </c>
      <c r="K47" s="98" t="str">
        <f>VLOOKUP(E47,VIP!$A$2:$O12058,6,0)</f>
        <v>NO</v>
      </c>
      <c r="L47" s="104" t="s">
        <v>2465</v>
      </c>
      <c r="M47" s="103" t="s">
        <v>2472</v>
      </c>
      <c r="N47" s="102" t="s">
        <v>2480</v>
      </c>
      <c r="O47" s="115" t="s">
        <v>2481</v>
      </c>
      <c r="P47" s="118"/>
      <c r="Q47" s="103" t="s">
        <v>2465</v>
      </c>
    </row>
    <row r="48" spans="1:17" ht="18" x14ac:dyDescent="0.25">
      <c r="A48" s="115" t="str">
        <f>VLOOKUP(E48,'LISTADO ATM'!$A$2:$C$896,3,0)</f>
        <v>NORTE</v>
      </c>
      <c r="B48" s="109">
        <v>335784580</v>
      </c>
      <c r="C48" s="101">
        <v>44233.909699074073</v>
      </c>
      <c r="D48" s="115" t="s">
        <v>2190</v>
      </c>
      <c r="E48" s="99">
        <v>288</v>
      </c>
      <c r="F48" s="84" t="str">
        <f>VLOOKUP(E48,VIP!$A$2:$O11648,2,0)</f>
        <v>DRBR288</v>
      </c>
      <c r="G48" s="98" t="str">
        <f>VLOOKUP(E48,'LISTADO ATM'!$A$2:$B$895,2,0)</f>
        <v xml:space="preserve">ATM Oficina Camino Real II (Puerto Plata) </v>
      </c>
      <c r="H48" s="98" t="str">
        <f>VLOOKUP(E48,VIP!$A$2:$O16568,7,FALSE)</f>
        <v>N/A</v>
      </c>
      <c r="I48" s="98" t="str">
        <f>VLOOKUP(E48,VIP!$A$2:$O8533,8,FALSE)</f>
        <v>N/A</v>
      </c>
      <c r="J48" s="98" t="str">
        <f>VLOOKUP(E48,VIP!$A$2:$O8483,8,FALSE)</f>
        <v>N/A</v>
      </c>
      <c r="K48" s="98" t="str">
        <f>VLOOKUP(E48,VIP!$A$2:$O12057,6,0)</f>
        <v>N/A</v>
      </c>
      <c r="L48" s="104" t="s">
        <v>2254</v>
      </c>
      <c r="M48" s="103" t="s">
        <v>2472</v>
      </c>
      <c r="N48" s="102" t="s">
        <v>2480</v>
      </c>
      <c r="O48" s="115" t="s">
        <v>2497</v>
      </c>
      <c r="P48" s="118"/>
      <c r="Q48" s="103" t="s">
        <v>2254</v>
      </c>
    </row>
    <row r="49" spans="1:17" ht="18" x14ac:dyDescent="0.25">
      <c r="A49" s="115" t="str">
        <f>VLOOKUP(E49,'LISTADO ATM'!$A$2:$C$896,3,0)</f>
        <v>DISTRITO NACIONAL</v>
      </c>
      <c r="B49" s="109">
        <v>335784581</v>
      </c>
      <c r="C49" s="101">
        <v>44233.915277777778</v>
      </c>
      <c r="D49" s="115" t="s">
        <v>2492</v>
      </c>
      <c r="E49" s="99">
        <v>721</v>
      </c>
      <c r="F49" s="84" t="str">
        <f>VLOOKUP(E49,VIP!$A$2:$O11647,2,0)</f>
        <v>DRBR23A</v>
      </c>
      <c r="G49" s="98" t="str">
        <f>VLOOKUP(E49,'LISTADO ATM'!$A$2:$B$895,2,0)</f>
        <v xml:space="preserve">ATM Oficina Charles de Gaulle II </v>
      </c>
      <c r="H49" s="98" t="str">
        <f>VLOOKUP(E49,VIP!$A$2:$O16567,7,FALSE)</f>
        <v>Si</v>
      </c>
      <c r="I49" s="98" t="str">
        <f>VLOOKUP(E49,VIP!$A$2:$O8532,8,FALSE)</f>
        <v>Si</v>
      </c>
      <c r="J49" s="98" t="str">
        <f>VLOOKUP(E49,VIP!$A$2:$O8482,8,FALSE)</f>
        <v>Si</v>
      </c>
      <c r="K49" s="98" t="str">
        <f>VLOOKUP(E49,VIP!$A$2:$O12056,6,0)</f>
        <v>NO</v>
      </c>
      <c r="L49" s="104" t="s">
        <v>2430</v>
      </c>
      <c r="M49" s="103" t="s">
        <v>2472</v>
      </c>
      <c r="N49" s="102" t="s">
        <v>2480</v>
      </c>
      <c r="O49" s="115" t="s">
        <v>2504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DISTRITO NACIONAL</v>
      </c>
      <c r="B50" s="109">
        <v>335784582</v>
      </c>
      <c r="C50" s="101">
        <v>44233.916909722226</v>
      </c>
      <c r="D50" s="115" t="s">
        <v>2476</v>
      </c>
      <c r="E50" s="99">
        <v>813</v>
      </c>
      <c r="F50" s="84" t="str">
        <f>VLOOKUP(E50,VIP!$A$2:$O11646,2,0)</f>
        <v>DRBR815</v>
      </c>
      <c r="G50" s="98" t="str">
        <f>VLOOKUP(E50,'LISTADO ATM'!$A$2:$B$895,2,0)</f>
        <v>ATM Occidental Mall</v>
      </c>
      <c r="H50" s="98" t="str">
        <f>VLOOKUP(E50,VIP!$A$2:$O16566,7,FALSE)</f>
        <v>Si</v>
      </c>
      <c r="I50" s="98" t="str">
        <f>VLOOKUP(E50,VIP!$A$2:$O8531,8,FALSE)</f>
        <v>Si</v>
      </c>
      <c r="J50" s="98" t="str">
        <f>VLOOKUP(E50,VIP!$A$2:$O8481,8,FALSE)</f>
        <v>Si</v>
      </c>
      <c r="K50" s="98" t="str">
        <f>VLOOKUP(E50,VIP!$A$2:$O12055,6,0)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03" t="s">
        <v>2430</v>
      </c>
    </row>
    <row r="51" spans="1:17" ht="18" x14ac:dyDescent="0.25">
      <c r="A51" s="115" t="str">
        <f>VLOOKUP(E51,'LISTADO ATM'!$A$2:$C$896,3,0)</f>
        <v>ESTE</v>
      </c>
      <c r="B51" s="109">
        <v>335784583</v>
      </c>
      <c r="C51" s="101">
        <v>44233.954363425924</v>
      </c>
      <c r="D51" s="115" t="s">
        <v>2189</v>
      </c>
      <c r="E51" s="99">
        <v>219</v>
      </c>
      <c r="F51" s="84" t="str">
        <f>VLOOKUP(E51,VIP!$A$2:$O11649,2,0)</f>
        <v>DRBR219</v>
      </c>
      <c r="G51" s="98" t="str">
        <f>VLOOKUP(E51,'LISTADO ATM'!$A$2:$B$895,2,0)</f>
        <v xml:space="preserve">ATM Oficina La Altagracia (Higuey) </v>
      </c>
      <c r="H51" s="98" t="str">
        <f>VLOOKUP(E51,VIP!$A$2:$O16569,7,FALSE)</f>
        <v>Si</v>
      </c>
      <c r="I51" s="98" t="str">
        <f>VLOOKUP(E51,VIP!$A$2:$O8534,8,FALSE)</f>
        <v>Si</v>
      </c>
      <c r="J51" s="98" t="str">
        <f>VLOOKUP(E51,VIP!$A$2:$O8484,8,FALSE)</f>
        <v>Si</v>
      </c>
      <c r="K51" s="98" t="str">
        <f>VLOOKUP(E51,VIP!$A$2:$O12058,6,0)</f>
        <v>NO</v>
      </c>
      <c r="L51" s="104" t="s">
        <v>2228</v>
      </c>
      <c r="M51" s="103" t="s">
        <v>2472</v>
      </c>
      <c r="N51" s="102" t="s">
        <v>2480</v>
      </c>
      <c r="O51" s="115" t="s">
        <v>2482</v>
      </c>
      <c r="P51" s="118"/>
      <c r="Q51" s="103" t="s">
        <v>2228</v>
      </c>
    </row>
    <row r="52" spans="1:17" ht="18" x14ac:dyDescent="0.25">
      <c r="A52" s="115" t="str">
        <f>VLOOKUP(E52,'LISTADO ATM'!$A$2:$C$896,3,0)</f>
        <v>DISTRITO NACIONAL</v>
      </c>
      <c r="B52" s="109">
        <v>335784585</v>
      </c>
      <c r="C52" s="101">
        <v>44234.043402777781</v>
      </c>
      <c r="D52" s="115" t="s">
        <v>2189</v>
      </c>
      <c r="E52" s="99">
        <v>600</v>
      </c>
      <c r="F52" s="84" t="e">
        <f>VLOOKUP(E52,VIP!$A$2:$O11648,2,0)</f>
        <v>#N/A</v>
      </c>
      <c r="G52" s="98" t="str">
        <f>VLOOKUP(E52,'LISTADO ATM'!$A$2:$B$895,2,0)</f>
        <v>ATM S/M Bravo Hipica</v>
      </c>
      <c r="H52" s="98" t="e">
        <f>VLOOKUP(E52,VIP!$A$2:$O16568,7,FALSE)</f>
        <v>#N/A</v>
      </c>
      <c r="I52" s="98" t="e">
        <f>VLOOKUP(E52,VIP!$A$2:$O8533,8,FALSE)</f>
        <v>#N/A</v>
      </c>
      <c r="J52" s="98" t="e">
        <f>VLOOKUP(E52,VIP!$A$2:$O8483,8,FALSE)</f>
        <v>#N/A</v>
      </c>
      <c r="K52" s="98" t="e">
        <f>VLOOKUP(E52,VIP!$A$2:$O12057,6,0)</f>
        <v>#N/A</v>
      </c>
      <c r="L52" s="104" t="s">
        <v>2463</v>
      </c>
      <c r="M52" s="103" t="s">
        <v>2472</v>
      </c>
      <c r="N52" s="102" t="s">
        <v>2480</v>
      </c>
      <c r="O52" s="115" t="s">
        <v>2482</v>
      </c>
      <c r="P52" s="118"/>
      <c r="Q52" s="103" t="s">
        <v>2463</v>
      </c>
    </row>
    <row r="53" spans="1:17" ht="18" x14ac:dyDescent="0.25">
      <c r="A53" s="115" t="str">
        <f>VLOOKUP(E53,'LISTADO ATM'!$A$2:$C$896,3,0)</f>
        <v>DISTRITO NACIONAL</v>
      </c>
      <c r="B53" s="109">
        <v>335784586</v>
      </c>
      <c r="C53" s="101">
        <v>44234.087789351855</v>
      </c>
      <c r="D53" s="115" t="s">
        <v>2189</v>
      </c>
      <c r="E53" s="99">
        <v>580</v>
      </c>
      <c r="F53" s="84" t="str">
        <f>VLOOKUP(E53,VIP!$A$2:$O11647,2,0)</f>
        <v>DRBR523</v>
      </c>
      <c r="G53" s="98" t="str">
        <f>VLOOKUP(E53,'LISTADO ATM'!$A$2:$B$895,2,0)</f>
        <v xml:space="preserve">ATM Edificio Propagas </v>
      </c>
      <c r="H53" s="98" t="str">
        <f>VLOOKUP(E53,VIP!$A$2:$O16567,7,FALSE)</f>
        <v>Si</v>
      </c>
      <c r="I53" s="98" t="str">
        <f>VLOOKUP(E53,VIP!$A$2:$O8532,8,FALSE)</f>
        <v>Si</v>
      </c>
      <c r="J53" s="98" t="str">
        <f>VLOOKUP(E53,VIP!$A$2:$O8482,8,FALSE)</f>
        <v>Si</v>
      </c>
      <c r="K53" s="98" t="str">
        <f>VLOOKUP(E53,VIP!$A$2:$O12056,6,0)</f>
        <v>NO</v>
      </c>
      <c r="L53" s="104" t="s">
        <v>2228</v>
      </c>
      <c r="M53" s="103" t="s">
        <v>2472</v>
      </c>
      <c r="N53" s="102" t="s">
        <v>2480</v>
      </c>
      <c r="O53" s="115" t="s">
        <v>2482</v>
      </c>
      <c r="P53" s="118"/>
      <c r="Q53" s="103" t="s">
        <v>2228</v>
      </c>
    </row>
    <row r="54" spans="1:17" x14ac:dyDescent="0.25">
      <c r="B54" s="86"/>
    </row>
    <row r="55" spans="1:17" x14ac:dyDescent="0.25">
      <c r="B55" s="86"/>
    </row>
    <row r="56" spans="1:17" x14ac:dyDescent="0.25">
      <c r="B56" s="86"/>
    </row>
    <row r="57" spans="1:17" x14ac:dyDescent="0.25">
      <c r="B57" s="86"/>
    </row>
    <row r="58" spans="1:17" x14ac:dyDescent="0.25">
      <c r="B58" s="86"/>
    </row>
    <row r="59" spans="1:17" x14ac:dyDescent="0.25">
      <c r="B59" s="86"/>
    </row>
    <row r="60" spans="1:17" x14ac:dyDescent="0.25">
      <c r="B60" s="86"/>
    </row>
    <row r="61" spans="1:17" x14ac:dyDescent="0.25">
      <c r="B61" s="86"/>
    </row>
    <row r="62" spans="1:17" x14ac:dyDescent="0.25">
      <c r="B62" s="86"/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</sheetData>
  <autoFilter ref="A4:Q50">
    <sortState ref="A5:Q53">
      <sortCondition ref="C4:C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2:B50 B1:B4 B54:B1048576">
    <cfRule type="duplicateValues" dxfId="514" priority="4424"/>
  </conditionalFormatting>
  <conditionalFormatting sqref="B32:B50 B54:B1048576">
    <cfRule type="duplicateValues" dxfId="513" priority="331864"/>
  </conditionalFormatting>
  <conditionalFormatting sqref="B32:B50 B1:B4 B54:B1048576">
    <cfRule type="duplicateValues" dxfId="512" priority="331876"/>
    <cfRule type="duplicateValues" dxfId="511" priority="331877"/>
    <cfRule type="duplicateValues" dxfId="510" priority="331878"/>
  </conditionalFormatting>
  <conditionalFormatting sqref="B32:B50 B1:B4 B54:B1048576">
    <cfRule type="duplicateValues" dxfId="509" priority="331888"/>
    <cfRule type="duplicateValues" dxfId="508" priority="331889"/>
  </conditionalFormatting>
  <conditionalFormatting sqref="B32:B50 B54:B1048576">
    <cfRule type="duplicateValues" dxfId="507" priority="331896"/>
    <cfRule type="duplicateValues" dxfId="506" priority="331897"/>
    <cfRule type="duplicateValues" dxfId="505" priority="331898"/>
  </conditionalFormatting>
  <conditionalFormatting sqref="B32:B50 B54:B1048576">
    <cfRule type="duplicateValues" dxfId="504" priority="3433"/>
    <cfRule type="duplicateValues" dxfId="503" priority="3434"/>
  </conditionalFormatting>
  <conditionalFormatting sqref="E1:E4 E32:E1048576">
    <cfRule type="duplicateValues" dxfId="502" priority="1462"/>
  </conditionalFormatting>
  <conditionalFormatting sqref="E32:E1048576">
    <cfRule type="duplicateValues" dxfId="501" priority="1271"/>
  </conditionalFormatting>
  <conditionalFormatting sqref="E1:E4 E32:E1048576">
    <cfRule type="duplicateValues" dxfId="500" priority="795"/>
    <cfRule type="duplicateValues" dxfId="499" priority="1019"/>
  </conditionalFormatting>
  <conditionalFormatting sqref="B32:B50 B54:B1048576">
    <cfRule type="duplicateValues" dxfId="498" priority="620"/>
  </conditionalFormatting>
  <conditionalFormatting sqref="B32:B50 B54:B1048576">
    <cfRule type="duplicateValues" dxfId="497" priority="574"/>
  </conditionalFormatting>
  <conditionalFormatting sqref="B32:B50 B54:B1048576">
    <cfRule type="duplicateValues" dxfId="496" priority="527"/>
  </conditionalFormatting>
  <conditionalFormatting sqref="B20">
    <cfRule type="duplicateValues" dxfId="495" priority="387"/>
  </conditionalFormatting>
  <conditionalFormatting sqref="B20">
    <cfRule type="duplicateValues" dxfId="494" priority="384"/>
    <cfRule type="duplicateValues" dxfId="493" priority="385"/>
    <cfRule type="duplicateValues" dxfId="492" priority="386"/>
  </conditionalFormatting>
  <conditionalFormatting sqref="B20">
    <cfRule type="duplicateValues" dxfId="491" priority="382"/>
    <cfRule type="duplicateValues" dxfId="490" priority="383"/>
  </conditionalFormatting>
  <conditionalFormatting sqref="E20">
    <cfRule type="duplicateValues" dxfId="489" priority="381"/>
  </conditionalFormatting>
  <conditionalFormatting sqref="E20">
    <cfRule type="duplicateValues" dxfId="488" priority="379"/>
    <cfRule type="duplicateValues" dxfId="487" priority="380"/>
  </conditionalFormatting>
  <conditionalFormatting sqref="B21">
    <cfRule type="duplicateValues" dxfId="486" priority="378"/>
  </conditionalFormatting>
  <conditionalFormatting sqref="B21">
    <cfRule type="duplicateValues" dxfId="485" priority="375"/>
    <cfRule type="duplicateValues" dxfId="484" priority="376"/>
    <cfRule type="duplicateValues" dxfId="483" priority="377"/>
  </conditionalFormatting>
  <conditionalFormatting sqref="B21">
    <cfRule type="duplicateValues" dxfId="482" priority="373"/>
    <cfRule type="duplicateValues" dxfId="481" priority="374"/>
  </conditionalFormatting>
  <conditionalFormatting sqref="E21">
    <cfRule type="duplicateValues" dxfId="480" priority="372"/>
  </conditionalFormatting>
  <conditionalFormatting sqref="E21">
    <cfRule type="duplicateValues" dxfId="479" priority="370"/>
    <cfRule type="duplicateValues" dxfId="478" priority="371"/>
  </conditionalFormatting>
  <conditionalFormatting sqref="E1:E1048576">
    <cfRule type="duplicateValues" dxfId="477" priority="22"/>
    <cfRule type="duplicateValues" dxfId="476" priority="23"/>
    <cfRule type="duplicateValues" dxfId="475" priority="212"/>
  </conditionalFormatting>
  <conditionalFormatting sqref="E51:E1048576">
    <cfRule type="duplicateValues" dxfId="474" priority="63"/>
  </conditionalFormatting>
  <conditionalFormatting sqref="B22:B50">
    <cfRule type="duplicateValues" dxfId="473" priority="366229"/>
  </conditionalFormatting>
  <conditionalFormatting sqref="B22:B50">
    <cfRule type="duplicateValues" dxfId="472" priority="366231"/>
    <cfRule type="duplicateValues" dxfId="471" priority="366232"/>
    <cfRule type="duplicateValues" dxfId="470" priority="366233"/>
  </conditionalFormatting>
  <conditionalFormatting sqref="B22:B50">
    <cfRule type="duplicateValues" dxfId="469" priority="366237"/>
    <cfRule type="duplicateValues" dxfId="468" priority="366238"/>
  </conditionalFormatting>
  <conditionalFormatting sqref="E22:E53">
    <cfRule type="duplicateValues" dxfId="467" priority="366241"/>
  </conditionalFormatting>
  <conditionalFormatting sqref="E22:E53">
    <cfRule type="duplicateValues" dxfId="466" priority="366243"/>
    <cfRule type="duplicateValues" dxfId="465" priority="366244"/>
  </conditionalFormatting>
  <conditionalFormatting sqref="B5:B10">
    <cfRule type="duplicateValues" dxfId="464" priority="366257"/>
  </conditionalFormatting>
  <conditionalFormatting sqref="B5:B10">
    <cfRule type="duplicateValues" dxfId="463" priority="366258"/>
    <cfRule type="duplicateValues" dxfId="462" priority="366259"/>
    <cfRule type="duplicateValues" dxfId="461" priority="366260"/>
  </conditionalFormatting>
  <conditionalFormatting sqref="B5:B10">
    <cfRule type="duplicateValues" dxfId="460" priority="366261"/>
    <cfRule type="duplicateValues" dxfId="459" priority="366262"/>
  </conditionalFormatting>
  <conditionalFormatting sqref="E5:E10">
    <cfRule type="duplicateValues" dxfId="458" priority="366263"/>
  </conditionalFormatting>
  <conditionalFormatting sqref="E5:E10">
    <cfRule type="duplicateValues" dxfId="457" priority="366264"/>
    <cfRule type="duplicateValues" dxfId="456" priority="366265"/>
  </conditionalFormatting>
  <conditionalFormatting sqref="B11:B19">
    <cfRule type="duplicateValues" dxfId="455" priority="366275"/>
  </conditionalFormatting>
  <conditionalFormatting sqref="B11:B19">
    <cfRule type="duplicateValues" dxfId="454" priority="366277"/>
    <cfRule type="duplicateValues" dxfId="453" priority="366278"/>
    <cfRule type="duplicateValues" dxfId="452" priority="366279"/>
  </conditionalFormatting>
  <conditionalFormatting sqref="B11:B19">
    <cfRule type="duplicateValues" dxfId="451" priority="366283"/>
    <cfRule type="duplicateValues" dxfId="450" priority="366284"/>
  </conditionalFormatting>
  <conditionalFormatting sqref="E11:E19">
    <cfRule type="duplicateValues" dxfId="449" priority="366287"/>
  </conditionalFormatting>
  <conditionalFormatting sqref="E11:E19">
    <cfRule type="duplicateValues" dxfId="448" priority="366289"/>
    <cfRule type="duplicateValues" dxfId="447" priority="366290"/>
  </conditionalFormatting>
  <conditionalFormatting sqref="B51:B53">
    <cfRule type="duplicateValues" dxfId="20" priority="21"/>
  </conditionalFormatting>
  <conditionalFormatting sqref="B51:B53">
    <cfRule type="duplicateValues" dxfId="19" priority="20"/>
  </conditionalFormatting>
  <conditionalFormatting sqref="B51:B53">
    <cfRule type="duplicateValues" dxfId="18" priority="17"/>
    <cfRule type="duplicateValues" dxfId="17" priority="18"/>
    <cfRule type="duplicateValues" dxfId="16" priority="19"/>
  </conditionalFormatting>
  <conditionalFormatting sqref="B51:B53">
    <cfRule type="duplicateValues" dxfId="15" priority="15"/>
    <cfRule type="duplicateValues" dxfId="14" priority="16"/>
  </conditionalFormatting>
  <conditionalFormatting sqref="B51:B53">
    <cfRule type="duplicateValues" dxfId="13" priority="12"/>
    <cfRule type="duplicateValues" dxfId="12" priority="13"/>
    <cfRule type="duplicateValues" dxfId="11" priority="14"/>
  </conditionalFormatting>
  <conditionalFormatting sqref="B51:B53">
    <cfRule type="duplicateValues" dxfId="10" priority="10"/>
    <cfRule type="duplicateValues" dxfId="9" priority="11"/>
  </conditionalFormatting>
  <conditionalFormatting sqref="B51:B53">
    <cfRule type="duplicateValues" dxfId="8" priority="9"/>
  </conditionalFormatting>
  <conditionalFormatting sqref="B51:B53">
    <cfRule type="duplicateValues" dxfId="7" priority="8"/>
  </conditionalFormatting>
  <conditionalFormatting sqref="B51:B53">
    <cfRule type="duplicateValues" dxfId="6" priority="7"/>
  </conditionalFormatting>
  <conditionalFormatting sqref="B51:B53">
    <cfRule type="duplicateValues" dxfId="5" priority="6"/>
  </conditionalFormatting>
  <conditionalFormatting sqref="B51:B53">
    <cfRule type="duplicateValues" dxfId="4" priority="3"/>
    <cfRule type="duplicateValues" dxfId="3" priority="4"/>
    <cfRule type="duplicateValues" dxfId="2" priority="5"/>
  </conditionalFormatting>
  <conditionalFormatting sqref="B51:B5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6" zoomScale="80" zoomScaleNormal="80" workbookViewId="0">
      <selection activeCell="F40" sqref="F40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48" t="s">
        <v>2478</v>
      </c>
      <c r="B1" s="149"/>
      <c r="C1" s="149"/>
      <c r="D1" s="149"/>
      <c r="E1" s="150"/>
    </row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5.5" customHeight="1" x14ac:dyDescent="0.25">
      <c r="A3" s="151" t="s">
        <v>2478</v>
      </c>
      <c r="B3" s="152"/>
      <c r="C3" s="152"/>
      <c r="D3" s="152"/>
      <c r="E3" s="153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44233.708333333336</v>
      </c>
      <c r="C5" s="88"/>
      <c r="D5" s="89"/>
      <c r="E5" s="90"/>
    </row>
    <row r="6" spans="1:5" ht="18.75" thickBot="1" x14ac:dyDescent="0.3">
      <c r="A6" s="87" t="s">
        <v>2424</v>
      </c>
      <c r="B6" s="105">
        <v>44234.25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customHeight="1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e">
        <f>VLOOKUP(B10,'[1]LISTADO ATM'!$A$2:$C$817,3,0)</f>
        <v>#N/A</v>
      </c>
      <c r="B10" s="120"/>
      <c r="C10" s="121" t="e">
        <f>VLOOKUP(B10,'[1]LISTADO ATM'!$A$2:$B$816,2,0)</f>
        <v>#N/A</v>
      </c>
      <c r="D10" s="125" t="s">
        <v>2502</v>
      </c>
      <c r="E10" s="124"/>
    </row>
    <row r="11" spans="1:5" ht="18.75" thickBot="1" x14ac:dyDescent="0.3">
      <c r="A11" s="95" t="s">
        <v>2428</v>
      </c>
      <c r="B11" s="123">
        <f>COUNT(#REF!)</f>
        <v>0</v>
      </c>
      <c r="C11" s="136"/>
      <c r="D11" s="154"/>
      <c r="E11" s="137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6">
        <v>335783193</v>
      </c>
    </row>
    <row r="16" spans="1:5" s="119" customFormat="1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6">
        <v>335784204</v>
      </c>
    </row>
    <row r="17" spans="1:5" s="119" customFormat="1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4">
        <v>335784535</v>
      </c>
    </row>
    <row r="18" spans="1:5" s="119" customFormat="1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4">
        <v>335784560</v>
      </c>
    </row>
    <row r="19" spans="1:5" s="119" customFormat="1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4">
        <v>335784308</v>
      </c>
    </row>
    <row r="20" spans="1:5" s="119" customFormat="1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4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4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4">
        <v>335784562</v>
      </c>
    </row>
    <row r="23" spans="1:5" ht="18.75" customHeight="1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4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4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4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4">
        <v>335784582</v>
      </c>
    </row>
    <row r="27" spans="1:5" s="119" customFormat="1" ht="18.75" thickBot="1" x14ac:dyDescent="0.3">
      <c r="A27" s="116" t="s">
        <v>2428</v>
      </c>
      <c r="B27" s="123">
        <f>COUNT(B15:B26)</f>
        <v>12</v>
      </c>
      <c r="C27" s="117"/>
      <c r="D27" s="117"/>
      <c r="E27" s="117"/>
    </row>
    <row r="28" spans="1:5" ht="15.75" thickBot="1" x14ac:dyDescent="0.3">
      <c r="A28" s="119"/>
      <c r="B28" s="106"/>
      <c r="C28" s="119"/>
      <c r="D28" s="119"/>
      <c r="E28" s="106"/>
    </row>
    <row r="29" spans="1:5" ht="18.75" thickBot="1" x14ac:dyDescent="0.3">
      <c r="A29" s="138" t="s">
        <v>2431</v>
      </c>
      <c r="B29" s="139"/>
      <c r="C29" s="139"/>
      <c r="D29" s="139"/>
      <c r="E29" s="140"/>
    </row>
    <row r="30" spans="1:5" ht="18.75" customHeight="1" x14ac:dyDescent="0.25">
      <c r="A30" s="91" t="s">
        <v>15</v>
      </c>
      <c r="B30" s="91" t="s">
        <v>2426</v>
      </c>
      <c r="C30" s="92" t="s">
        <v>46</v>
      </c>
      <c r="D30" s="92" t="s">
        <v>2433</v>
      </c>
      <c r="E30" s="92" t="s">
        <v>2427</v>
      </c>
    </row>
    <row r="31" spans="1:5" ht="18" x14ac:dyDescent="0.25">
      <c r="A31" s="121" t="str">
        <f>VLOOKUP(B31,'[1]LISTADO ATM'!$A$2:$C$817,3,0)</f>
        <v>DISTRITO NACIONAL</v>
      </c>
      <c r="B31" s="120">
        <v>911</v>
      </c>
      <c r="C31" s="121" t="str">
        <f>VLOOKUP(B31,'[1]LISTADO ATM'!$A$2:$B$816,2,0)</f>
        <v xml:space="preserve">ATM Oficina Venezuela II </v>
      </c>
      <c r="D31" s="121" t="s">
        <v>2459</v>
      </c>
      <c r="E31" s="127">
        <v>335784563</v>
      </c>
    </row>
    <row r="32" spans="1:5" ht="18" x14ac:dyDescent="0.25">
      <c r="A32" s="121" t="str">
        <f>VLOOKUP(B32,'[1]LISTADO ATM'!$A$2:$C$817,3,0)</f>
        <v>NORTE</v>
      </c>
      <c r="B32" s="120">
        <v>969</v>
      </c>
      <c r="C32" s="121" t="str">
        <f>VLOOKUP(B32,'[1]LISTADO ATM'!$A$2:$B$816,2,0)</f>
        <v xml:space="preserve">ATM Oficina El Sol I (Santiago) </v>
      </c>
      <c r="D32" s="121" t="s">
        <v>2459</v>
      </c>
      <c r="E32" s="127">
        <v>335784564</v>
      </c>
    </row>
    <row r="33" spans="1:5" ht="18.75" customHeight="1" x14ac:dyDescent="0.25">
      <c r="A33" s="121" t="str">
        <f>VLOOKUP(B33,'[1]LISTADO ATM'!$A$2:$C$817,3,0)</f>
        <v>DISTRITO NACIONAL</v>
      </c>
      <c r="B33" s="120">
        <v>970</v>
      </c>
      <c r="C33" s="121" t="str">
        <f>VLOOKUP(B33,'[1]LISTADO ATM'!$A$2:$B$816,2,0)</f>
        <v xml:space="preserve">ATM S/M Olé Haina </v>
      </c>
      <c r="D33" s="121" t="s">
        <v>2459</v>
      </c>
      <c r="E33" s="127">
        <v>335784525</v>
      </c>
    </row>
    <row r="34" spans="1:5" ht="18" x14ac:dyDescent="0.25">
      <c r="A34" s="121" t="str">
        <f>VLOOKUP(B34,'[1]LISTADO ATM'!$A$2:$C$817,3,0)</f>
        <v>DISTRITO NACIONAL</v>
      </c>
      <c r="B34" s="120">
        <v>267</v>
      </c>
      <c r="C34" s="121" t="str">
        <f>VLOOKUP(B34,'[1]LISTADO ATM'!$A$2:$B$816,2,0)</f>
        <v xml:space="preserve">ATM Centro de Caja México </v>
      </c>
      <c r="D34" s="121" t="s">
        <v>2459</v>
      </c>
      <c r="E34" s="126">
        <v>335784579</v>
      </c>
    </row>
    <row r="35" spans="1:5" s="119" customFormat="1" ht="18" x14ac:dyDescent="0.25">
      <c r="A35" s="121" t="str">
        <f>VLOOKUP(B35,'[1]LISTADO ATM'!$A$2:$C$817,3,0)</f>
        <v>DISTRITO NACIONAL</v>
      </c>
      <c r="B35" s="120">
        <v>149</v>
      </c>
      <c r="C35" s="121" t="str">
        <f>VLOOKUP(B35,'[1]LISTADO ATM'!$A$2:$B$816,2,0)</f>
        <v>ATM Estación Metro Concepción</v>
      </c>
      <c r="D35" s="121" t="s">
        <v>2459</v>
      </c>
      <c r="E35" s="127">
        <v>335781000</v>
      </c>
    </row>
    <row r="36" spans="1:5" s="119" customFormat="1" ht="18" x14ac:dyDescent="0.25">
      <c r="A36" s="121" t="e">
        <f>VLOOKUP(B36,'[1]LISTADO ATM'!$A$2:$C$817,3,0)</f>
        <v>#N/A</v>
      </c>
      <c r="B36" s="120"/>
      <c r="C36" s="121" t="e">
        <f>VLOOKUP(B36,'[1]LISTADO ATM'!$A$2:$B$816,2,0)</f>
        <v>#N/A</v>
      </c>
      <c r="D36" s="121" t="s">
        <v>2459</v>
      </c>
      <c r="E36" s="127"/>
    </row>
    <row r="37" spans="1:5" s="119" customFormat="1" ht="18" x14ac:dyDescent="0.25">
      <c r="A37" s="121" t="e">
        <f>VLOOKUP(B37,'[1]LISTADO ATM'!$A$2:$C$817,3,0)</f>
        <v>#N/A</v>
      </c>
      <c r="B37" s="120"/>
      <c r="C37" s="121" t="e">
        <f>VLOOKUP(B37,'[1]LISTADO ATM'!$A$2:$B$816,2,0)</f>
        <v>#N/A</v>
      </c>
      <c r="D37" s="121" t="s">
        <v>2459</v>
      </c>
      <c r="E37" s="127"/>
    </row>
    <row r="38" spans="1:5" ht="18.75" thickBot="1" x14ac:dyDescent="0.3">
      <c r="A38" s="95" t="s">
        <v>2428</v>
      </c>
      <c r="B38" s="123">
        <f>COUNT(B31:B35)</f>
        <v>5</v>
      </c>
      <c r="C38" s="117"/>
      <c r="D38" s="93"/>
      <c r="E38" s="94"/>
    </row>
    <row r="39" spans="1:5" ht="15.75" thickBot="1" x14ac:dyDescent="0.3">
      <c r="A39" s="119"/>
      <c r="B39" s="106"/>
      <c r="C39" s="119"/>
      <c r="D39" s="119"/>
      <c r="E39" s="106"/>
    </row>
    <row r="40" spans="1:5" ht="18.75" thickBot="1" x14ac:dyDescent="0.3">
      <c r="A40" s="141" t="s">
        <v>2429</v>
      </c>
      <c r="B40" s="142"/>
      <c r="C40" s="119"/>
      <c r="D40" s="119"/>
      <c r="E40" s="106"/>
    </row>
    <row r="41" spans="1:5" ht="18.75" thickBot="1" x14ac:dyDescent="0.3">
      <c r="A41" s="143">
        <f>+B27+B38</f>
        <v>17</v>
      </c>
      <c r="B41" s="144"/>
      <c r="C41" s="119"/>
      <c r="D41" s="119"/>
      <c r="E41" s="106"/>
    </row>
    <row r="42" spans="1:5" ht="15.75" thickBot="1" x14ac:dyDescent="0.3">
      <c r="A42" s="119"/>
      <c r="B42" s="106"/>
      <c r="C42" s="119"/>
      <c r="D42" s="119"/>
      <c r="E42" s="106"/>
    </row>
    <row r="43" spans="1:5" ht="18.75" thickBot="1" x14ac:dyDescent="0.3">
      <c r="A43" s="138" t="s">
        <v>2432</v>
      </c>
      <c r="B43" s="139"/>
      <c r="C43" s="139"/>
      <c r="D43" s="139"/>
      <c r="E43" s="140"/>
    </row>
    <row r="44" spans="1:5" ht="18" x14ac:dyDescent="0.25">
      <c r="A44" s="91" t="s">
        <v>15</v>
      </c>
      <c r="B44" s="91" t="s">
        <v>2426</v>
      </c>
      <c r="C44" s="96" t="s">
        <v>46</v>
      </c>
      <c r="D44" s="146" t="s">
        <v>2433</v>
      </c>
      <c r="E44" s="147"/>
    </row>
    <row r="45" spans="1:5" ht="18" x14ac:dyDescent="0.25">
      <c r="A45" s="120" t="str">
        <f>VLOOKUP(B45,'[1]LISTADO ATM'!$A$2:$C$817,3,0)</f>
        <v>DISTRITO NACIONAL</v>
      </c>
      <c r="B45" s="120">
        <v>812</v>
      </c>
      <c r="C45" s="121" t="str">
        <f>VLOOKUP(B45,'[1]LISTADO ATM'!$A$2:$B$816,2,0)</f>
        <v xml:space="preserve">ATM Canasta del Pueblo </v>
      </c>
      <c r="D45" s="134" t="s">
        <v>2475</v>
      </c>
      <c r="E45" s="135"/>
    </row>
    <row r="46" spans="1:5" ht="18" x14ac:dyDescent="0.25">
      <c r="A46" s="120" t="str">
        <f>VLOOKUP(B46,'[1]LISTADO ATM'!$A$2:$C$817,3,0)</f>
        <v>DISTRITO NACIONAL</v>
      </c>
      <c r="B46" s="120">
        <v>336</v>
      </c>
      <c r="C46" s="121" t="str">
        <f>VLOOKUP(B46,'[1]LISTADO ATM'!$A$2:$B$816,2,0)</f>
        <v>ATM Instituto Nacional de Cancer (incart)</v>
      </c>
      <c r="D46" s="134" t="s">
        <v>2475</v>
      </c>
      <c r="E46" s="135"/>
    </row>
    <row r="47" spans="1:5" ht="18" x14ac:dyDescent="0.25">
      <c r="A47" s="120" t="str">
        <f>VLOOKUP(B47,'[1]LISTADO ATM'!$A$2:$C$817,3,0)</f>
        <v>NORTE</v>
      </c>
      <c r="B47" s="120">
        <v>683</v>
      </c>
      <c r="C47" s="121" t="str">
        <f>VLOOKUP(B47,'[1]LISTADO ATM'!$A$2:$B$816,2,0)</f>
        <v>ATM INCARNA El Pino (la Vega)</v>
      </c>
      <c r="D47" s="134" t="s">
        <v>2475</v>
      </c>
      <c r="E47" s="135"/>
    </row>
    <row r="48" spans="1:5" s="119" customFormat="1" ht="18" x14ac:dyDescent="0.25">
      <c r="A48" s="120" t="e">
        <f>VLOOKUP(B48,'[1]LISTADO ATM'!$A$2:$C$817,3,0)</f>
        <v>#N/A</v>
      </c>
      <c r="B48" s="120">
        <v>797</v>
      </c>
      <c r="C48" s="121" t="e">
        <f>VLOOKUP(B48,'[1]LISTADO ATM'!$A$2:$B$816,2,0)</f>
        <v>#N/A</v>
      </c>
      <c r="D48" s="134" t="s">
        <v>2475</v>
      </c>
      <c r="E48" s="135"/>
    </row>
    <row r="49" spans="1:5" s="119" customFormat="1" ht="18" x14ac:dyDescent="0.25">
      <c r="A49" s="120" t="str">
        <f>VLOOKUP(B49,'[1]LISTADO ATM'!$A$2:$C$817,3,0)</f>
        <v>NORTE</v>
      </c>
      <c r="B49" s="120">
        <v>119</v>
      </c>
      <c r="C49" s="121" t="str">
        <f>VLOOKUP(B49,'[1]LISTADO ATM'!$A$2:$B$816,2,0)</f>
        <v>ATM Oficina La Barranquita</v>
      </c>
      <c r="D49" s="134" t="s">
        <v>2475</v>
      </c>
      <c r="E49" s="135"/>
    </row>
    <row r="50" spans="1:5" s="119" customFormat="1" ht="18" x14ac:dyDescent="0.25">
      <c r="A50" s="120" t="str">
        <f>VLOOKUP(B50,'[1]LISTADO ATM'!$A$2:$C$817,3,0)</f>
        <v>DISTRITO NACIONAL</v>
      </c>
      <c r="B50" s="120">
        <v>569</v>
      </c>
      <c r="C50" s="121" t="str">
        <f>VLOOKUP(B50,'[1]LISTADO ATM'!$A$2:$B$816,2,0)</f>
        <v xml:space="preserve">ATM Superintendencia de Seguros </v>
      </c>
      <c r="D50" s="134" t="s">
        <v>2475</v>
      </c>
      <c r="E50" s="135"/>
    </row>
    <row r="51" spans="1:5" ht="18" x14ac:dyDescent="0.25">
      <c r="A51" s="120" t="str">
        <f>VLOOKUP(B51,'[1]LISTADO ATM'!$A$2:$C$817,3,0)</f>
        <v>NORTE</v>
      </c>
      <c r="B51" s="120">
        <v>732</v>
      </c>
      <c r="C51" s="121" t="str">
        <f>VLOOKUP(B51,'[1]LISTADO ATM'!$A$2:$B$816,2,0)</f>
        <v xml:space="preserve">ATM Molino del Valle (Santiago) </v>
      </c>
      <c r="D51" s="145" t="s">
        <v>2475</v>
      </c>
      <c r="E51" s="145"/>
    </row>
    <row r="52" spans="1:5" ht="18" x14ac:dyDescent="0.25">
      <c r="A52" s="120" t="str">
        <f>VLOOKUP(B52,'[1]LISTADO ATM'!$A$2:$C$817,3,0)</f>
        <v>DISTRITO NACIONAL</v>
      </c>
      <c r="B52" s="120">
        <v>338</v>
      </c>
      <c r="C52" s="121" t="str">
        <f>VLOOKUP(B52,'[1]LISTADO ATM'!$A$2:$B$816,2,0)</f>
        <v>ATM S/M Aprezio Pantoja</v>
      </c>
      <c r="D52" s="134" t="s">
        <v>2475</v>
      </c>
      <c r="E52" s="135"/>
    </row>
    <row r="53" spans="1:5" ht="18" x14ac:dyDescent="0.25">
      <c r="A53" s="120" t="str">
        <f>VLOOKUP(B53,'[1]LISTADO ATM'!$A$2:$C$817,3,0)</f>
        <v>NORTE</v>
      </c>
      <c r="B53" s="120">
        <v>712</v>
      </c>
      <c r="C53" s="121" t="str">
        <f>VLOOKUP(B53,'[1]LISTADO ATM'!$A$2:$B$816,2,0)</f>
        <v xml:space="preserve">ATM Oficina Imbert </v>
      </c>
      <c r="D53" s="134" t="s">
        <v>2475</v>
      </c>
      <c r="E53" s="135"/>
    </row>
    <row r="54" spans="1:5" ht="18.75" thickBot="1" x14ac:dyDescent="0.3">
      <c r="A54" s="95" t="s">
        <v>2428</v>
      </c>
      <c r="B54" s="123">
        <f>COUNT(B45:B53)</f>
        <v>9</v>
      </c>
      <c r="C54" s="117"/>
      <c r="D54" s="136"/>
      <c r="E54" s="137"/>
    </row>
  </sheetData>
  <mergeCells count="21">
    <mergeCell ref="A13:E13"/>
    <mergeCell ref="A1:E1"/>
    <mergeCell ref="A8:E8"/>
    <mergeCell ref="A2:E2"/>
    <mergeCell ref="A3:E3"/>
    <mergeCell ref="C11:E11"/>
    <mergeCell ref="D52:E52"/>
    <mergeCell ref="D53:E53"/>
    <mergeCell ref="D54:E54"/>
    <mergeCell ref="A29:E29"/>
    <mergeCell ref="A40:B40"/>
    <mergeCell ref="A41:B41"/>
    <mergeCell ref="A43:E43"/>
    <mergeCell ref="D45:E45"/>
    <mergeCell ref="D46:E46"/>
    <mergeCell ref="D51:E51"/>
    <mergeCell ref="D44:E44"/>
    <mergeCell ref="D47:E47"/>
    <mergeCell ref="D48:E48"/>
    <mergeCell ref="D49:E49"/>
    <mergeCell ref="D50:E50"/>
  </mergeCells>
  <phoneticPr fontId="47" type="noConversion"/>
  <conditionalFormatting sqref="B28:B29 B39:B43 B12:B13 B1:B8 B47:B48 B53">
    <cfRule type="cellIs" dxfId="446" priority="567" operator="equal">
      <formula>22099.125</formula>
    </cfRule>
  </conditionalFormatting>
  <conditionalFormatting sqref="B28:B29 B39:B43 B12:B13 B1:B8">
    <cfRule type="duplicateValues" dxfId="445" priority="566"/>
  </conditionalFormatting>
  <conditionalFormatting sqref="E38:E44 E1:E8 E11:E13 E27:E29">
    <cfRule type="duplicateValues" dxfId="444" priority="568"/>
    <cfRule type="duplicateValues" dxfId="443" priority="569"/>
  </conditionalFormatting>
  <conditionalFormatting sqref="E54 E1:E8 E38:E44 E11:E13 E27:E29">
    <cfRule type="duplicateValues" dxfId="442" priority="570"/>
  </conditionalFormatting>
  <conditionalFormatting sqref="B27:B29">
    <cfRule type="duplicateValues" dxfId="441" priority="571"/>
  </conditionalFormatting>
  <conditionalFormatting sqref="B39:B43 B28:B29 B12:B13 B1:B8">
    <cfRule type="duplicateValues" dxfId="440" priority="572"/>
    <cfRule type="duplicateValues" dxfId="439" priority="573"/>
    <cfRule type="duplicateValues" dxfId="438" priority="574"/>
    <cfRule type="duplicateValues" dxfId="437" priority="575"/>
  </conditionalFormatting>
  <conditionalFormatting sqref="B39:B43 B28:B29">
    <cfRule type="duplicateValues" dxfId="436" priority="576"/>
  </conditionalFormatting>
  <conditionalFormatting sqref="B39:B43 B28:B29 B12:B13 B1:B8">
    <cfRule type="duplicateValues" dxfId="435" priority="577"/>
  </conditionalFormatting>
  <conditionalFormatting sqref="E34:E37">
    <cfRule type="duplicateValues" dxfId="434" priority="559"/>
  </conditionalFormatting>
  <conditionalFormatting sqref="E34:E37">
    <cfRule type="duplicateValues" dxfId="433" priority="560"/>
  </conditionalFormatting>
  <conditionalFormatting sqref="E34:E37">
    <cfRule type="duplicateValues" dxfId="432" priority="561"/>
    <cfRule type="duplicateValues" dxfId="431" priority="562"/>
    <cfRule type="duplicateValues" dxfId="430" priority="563"/>
  </conditionalFormatting>
  <conditionalFormatting sqref="E34:E37">
    <cfRule type="duplicateValues" dxfId="429" priority="564"/>
    <cfRule type="duplicateValues" dxfId="428" priority="565"/>
  </conditionalFormatting>
  <conditionalFormatting sqref="B34:B37">
    <cfRule type="duplicateValues" dxfId="427" priority="558"/>
  </conditionalFormatting>
  <conditionalFormatting sqref="B34:B37">
    <cfRule type="duplicateValues" dxfId="426" priority="557"/>
  </conditionalFormatting>
  <conditionalFormatting sqref="B34:B37">
    <cfRule type="duplicateValues" dxfId="425" priority="555"/>
    <cfRule type="duplicateValues" dxfId="424" priority="556"/>
  </conditionalFormatting>
  <conditionalFormatting sqref="B34:B37">
    <cfRule type="duplicateValues" dxfId="423" priority="554"/>
  </conditionalFormatting>
  <conditionalFormatting sqref="B52">
    <cfRule type="duplicateValues" dxfId="422" priority="537"/>
  </conditionalFormatting>
  <conditionalFormatting sqref="B52">
    <cfRule type="duplicateValues" dxfId="421" priority="538"/>
  </conditionalFormatting>
  <conditionalFormatting sqref="B46">
    <cfRule type="duplicateValues" dxfId="420" priority="506"/>
  </conditionalFormatting>
  <conditionalFormatting sqref="B46">
    <cfRule type="duplicateValues" dxfId="419" priority="514"/>
  </conditionalFormatting>
  <conditionalFormatting sqref="B46">
    <cfRule type="duplicateValues" dxfId="418" priority="515"/>
  </conditionalFormatting>
  <conditionalFormatting sqref="B46">
    <cfRule type="duplicateValues" dxfId="417" priority="516"/>
  </conditionalFormatting>
  <conditionalFormatting sqref="B46">
    <cfRule type="duplicateValues" dxfId="416" priority="496"/>
  </conditionalFormatting>
  <conditionalFormatting sqref="B48">
    <cfRule type="duplicateValues" dxfId="415" priority="473"/>
  </conditionalFormatting>
  <conditionalFormatting sqref="B48">
    <cfRule type="duplicateValues" dxfId="414" priority="474"/>
  </conditionalFormatting>
  <conditionalFormatting sqref="B45">
    <cfRule type="cellIs" dxfId="413" priority="545" operator="equal">
      <formula>22099.125</formula>
    </cfRule>
  </conditionalFormatting>
  <conditionalFormatting sqref="B45">
    <cfRule type="duplicateValues" dxfId="412" priority="544"/>
  </conditionalFormatting>
  <conditionalFormatting sqref="B52">
    <cfRule type="cellIs" dxfId="411" priority="530" operator="equal">
      <formula>22099.125</formula>
    </cfRule>
  </conditionalFormatting>
  <conditionalFormatting sqref="B52">
    <cfRule type="duplicateValues" dxfId="410" priority="529"/>
  </conditionalFormatting>
  <conditionalFormatting sqref="B52">
    <cfRule type="duplicateValues" dxfId="409" priority="531"/>
  </conditionalFormatting>
  <conditionalFormatting sqref="B52">
    <cfRule type="duplicateValues" dxfId="408" priority="532"/>
  </conditionalFormatting>
  <conditionalFormatting sqref="B52">
    <cfRule type="duplicateValues" dxfId="407" priority="533"/>
    <cfRule type="duplicateValues" dxfId="406" priority="534"/>
    <cfRule type="duplicateValues" dxfId="405" priority="535"/>
    <cfRule type="duplicateValues" dxfId="404" priority="536"/>
  </conditionalFormatting>
  <conditionalFormatting sqref="B45">
    <cfRule type="duplicateValues" dxfId="403" priority="546"/>
  </conditionalFormatting>
  <conditionalFormatting sqref="B45">
    <cfRule type="duplicateValues" dxfId="402" priority="547"/>
  </conditionalFormatting>
  <conditionalFormatting sqref="B45">
    <cfRule type="duplicateValues" dxfId="401" priority="548"/>
    <cfRule type="duplicateValues" dxfId="400" priority="549"/>
    <cfRule type="duplicateValues" dxfId="399" priority="550"/>
    <cfRule type="duplicateValues" dxfId="398" priority="551"/>
  </conditionalFormatting>
  <conditionalFormatting sqref="B45">
    <cfRule type="duplicateValues" dxfId="397" priority="552"/>
  </conditionalFormatting>
  <conditionalFormatting sqref="B45">
    <cfRule type="duplicateValues" dxfId="396" priority="553"/>
  </conditionalFormatting>
  <conditionalFormatting sqref="B46">
    <cfRule type="cellIs" dxfId="395" priority="507" operator="equal">
      <formula>22099.125</formula>
    </cfRule>
  </conditionalFormatting>
  <conditionalFormatting sqref="B46">
    <cfRule type="duplicateValues" dxfId="394" priority="508"/>
  </conditionalFormatting>
  <conditionalFormatting sqref="B46">
    <cfRule type="duplicateValues" dxfId="393" priority="509"/>
  </conditionalFormatting>
  <conditionalFormatting sqref="B46">
    <cfRule type="duplicateValues" dxfId="392" priority="510"/>
    <cfRule type="duplicateValues" dxfId="391" priority="511"/>
    <cfRule type="duplicateValues" dxfId="390" priority="512"/>
    <cfRule type="duplicateValues" dxfId="389" priority="513"/>
  </conditionalFormatting>
  <conditionalFormatting sqref="B46">
    <cfRule type="duplicateValues" dxfId="388" priority="504"/>
    <cfRule type="duplicateValues" dxfId="387" priority="505"/>
  </conditionalFormatting>
  <conditionalFormatting sqref="B46">
    <cfRule type="duplicateValues" dxfId="386" priority="517"/>
  </conditionalFormatting>
  <conditionalFormatting sqref="B46">
    <cfRule type="duplicateValues" dxfId="385" priority="518"/>
  </conditionalFormatting>
  <conditionalFormatting sqref="B46">
    <cfRule type="duplicateValues" dxfId="384" priority="503"/>
  </conditionalFormatting>
  <conditionalFormatting sqref="B46">
    <cfRule type="cellIs" dxfId="383" priority="494" operator="equal">
      <formula>22099.125</formula>
    </cfRule>
  </conditionalFormatting>
  <conditionalFormatting sqref="B46">
    <cfRule type="duplicateValues" dxfId="382" priority="493"/>
  </conditionalFormatting>
  <conditionalFormatting sqref="B46">
    <cfRule type="duplicateValues" dxfId="381" priority="495"/>
  </conditionalFormatting>
  <conditionalFormatting sqref="B46">
    <cfRule type="duplicateValues" dxfId="380" priority="497"/>
    <cfRule type="duplicateValues" dxfId="379" priority="498"/>
    <cfRule type="duplicateValues" dxfId="378" priority="499"/>
    <cfRule type="duplicateValues" dxfId="377" priority="500"/>
  </conditionalFormatting>
  <conditionalFormatting sqref="B46">
    <cfRule type="duplicateValues" dxfId="376" priority="501"/>
  </conditionalFormatting>
  <conditionalFormatting sqref="B46">
    <cfRule type="duplicateValues" dxfId="375" priority="502"/>
  </conditionalFormatting>
  <conditionalFormatting sqref="B53">
    <cfRule type="cellIs" dxfId="374" priority="487" operator="equal">
      <formula>22099.125</formula>
    </cfRule>
  </conditionalFormatting>
  <conditionalFormatting sqref="B53">
    <cfRule type="duplicateValues" dxfId="373" priority="485"/>
    <cfRule type="duplicateValues" dxfId="372" priority="486"/>
  </conditionalFormatting>
  <conditionalFormatting sqref="B53">
    <cfRule type="duplicateValues" dxfId="371" priority="484"/>
  </conditionalFormatting>
  <conditionalFormatting sqref="B53">
    <cfRule type="duplicateValues" dxfId="370" priority="488"/>
  </conditionalFormatting>
  <conditionalFormatting sqref="B53">
    <cfRule type="duplicateValues" dxfId="369" priority="489"/>
    <cfRule type="duplicateValues" dxfId="368" priority="490"/>
    <cfRule type="duplicateValues" dxfId="367" priority="491"/>
    <cfRule type="duplicateValues" dxfId="366" priority="492"/>
  </conditionalFormatting>
  <conditionalFormatting sqref="B53">
    <cfRule type="duplicateValues" dxfId="365" priority="483"/>
  </conditionalFormatting>
  <conditionalFormatting sqref="B48">
    <cfRule type="cellIs" dxfId="364" priority="477" operator="equal">
      <formula>22099.125</formula>
    </cfRule>
  </conditionalFormatting>
  <conditionalFormatting sqref="B48">
    <cfRule type="duplicateValues" dxfId="363" priority="475"/>
    <cfRule type="duplicateValues" dxfId="362" priority="476"/>
  </conditionalFormatting>
  <conditionalFormatting sqref="B48">
    <cfRule type="duplicateValues" dxfId="361" priority="478"/>
  </conditionalFormatting>
  <conditionalFormatting sqref="B48">
    <cfRule type="duplicateValues" dxfId="360" priority="479"/>
    <cfRule type="duplicateValues" dxfId="359" priority="480"/>
    <cfRule type="duplicateValues" dxfId="358" priority="481"/>
    <cfRule type="duplicateValues" dxfId="357" priority="482"/>
  </conditionalFormatting>
  <conditionalFormatting sqref="B47">
    <cfRule type="cellIs" dxfId="356" priority="467" operator="equal">
      <formula>22099.125</formula>
    </cfRule>
  </conditionalFormatting>
  <conditionalFormatting sqref="B47">
    <cfRule type="duplicateValues" dxfId="355" priority="465"/>
    <cfRule type="duplicateValues" dxfId="354" priority="466"/>
  </conditionalFormatting>
  <conditionalFormatting sqref="B47">
    <cfRule type="duplicateValues" dxfId="353" priority="464"/>
  </conditionalFormatting>
  <conditionalFormatting sqref="B47">
    <cfRule type="duplicateValues" dxfId="352" priority="468"/>
  </conditionalFormatting>
  <conditionalFormatting sqref="B47">
    <cfRule type="duplicateValues" dxfId="351" priority="469"/>
    <cfRule type="duplicateValues" dxfId="350" priority="470"/>
    <cfRule type="duplicateValues" dxfId="349" priority="471"/>
    <cfRule type="duplicateValues" dxfId="348" priority="472"/>
  </conditionalFormatting>
  <conditionalFormatting sqref="B47">
    <cfRule type="duplicateValues" dxfId="347" priority="463"/>
  </conditionalFormatting>
  <conditionalFormatting sqref="E45">
    <cfRule type="duplicateValues" dxfId="346" priority="458"/>
    <cfRule type="duplicateValues" dxfId="345" priority="459"/>
  </conditionalFormatting>
  <conditionalFormatting sqref="E45">
    <cfRule type="duplicateValues" dxfId="344" priority="457"/>
  </conditionalFormatting>
  <conditionalFormatting sqref="E52">
    <cfRule type="duplicateValues" dxfId="343" priority="455"/>
    <cfRule type="duplicateValues" dxfId="342" priority="456"/>
  </conditionalFormatting>
  <conditionalFormatting sqref="E52">
    <cfRule type="duplicateValues" dxfId="341" priority="454"/>
  </conditionalFormatting>
  <conditionalFormatting sqref="E46">
    <cfRule type="duplicateValues" dxfId="340" priority="460"/>
    <cfRule type="duplicateValues" dxfId="339" priority="461"/>
  </conditionalFormatting>
  <conditionalFormatting sqref="E46">
    <cfRule type="duplicateValues" dxfId="338" priority="462"/>
  </conditionalFormatting>
  <conditionalFormatting sqref="E53">
    <cfRule type="duplicateValues" dxfId="337" priority="446"/>
  </conditionalFormatting>
  <conditionalFormatting sqref="E53">
    <cfRule type="duplicateValues" dxfId="336" priority="447"/>
    <cfRule type="duplicateValues" dxfId="335" priority="448"/>
  </conditionalFormatting>
  <conditionalFormatting sqref="E53">
    <cfRule type="duplicateValues" dxfId="334" priority="449"/>
  </conditionalFormatting>
  <conditionalFormatting sqref="E48">
    <cfRule type="duplicateValues" dxfId="333" priority="442"/>
  </conditionalFormatting>
  <conditionalFormatting sqref="E48">
    <cfRule type="duplicateValues" dxfId="332" priority="443"/>
    <cfRule type="duplicateValues" dxfId="331" priority="444"/>
  </conditionalFormatting>
  <conditionalFormatting sqref="E48">
    <cfRule type="duplicateValues" dxfId="330" priority="445"/>
  </conditionalFormatting>
  <conditionalFormatting sqref="E47">
    <cfRule type="duplicateValues" dxfId="329" priority="438"/>
  </conditionalFormatting>
  <conditionalFormatting sqref="E47">
    <cfRule type="duplicateValues" dxfId="328" priority="439"/>
    <cfRule type="duplicateValues" dxfId="327" priority="440"/>
  </conditionalFormatting>
  <conditionalFormatting sqref="E47">
    <cfRule type="duplicateValues" dxfId="326" priority="441"/>
  </conditionalFormatting>
  <conditionalFormatting sqref="B54 B38:B44 B27:B29 B1:B8 B11:B13">
    <cfRule type="duplicateValues" dxfId="325" priority="578"/>
    <cfRule type="duplicateValues" dxfId="324" priority="579"/>
  </conditionalFormatting>
  <conditionalFormatting sqref="B54 B38:B44 B27:B29 B1:B8 B11:B13">
    <cfRule type="duplicateValues" dxfId="323" priority="580"/>
  </conditionalFormatting>
  <conditionalFormatting sqref="B54">
    <cfRule type="duplicateValues" dxfId="322" priority="581"/>
  </conditionalFormatting>
  <conditionalFormatting sqref="E54 E38:E44 E27:E30 E1:E8 E11:E13">
    <cfRule type="duplicateValues" dxfId="321" priority="582"/>
  </conditionalFormatting>
  <conditionalFormatting sqref="B49">
    <cfRule type="cellIs" dxfId="320" priority="432" operator="equal">
      <formula>22099.125</formula>
    </cfRule>
  </conditionalFormatting>
  <conditionalFormatting sqref="B49">
    <cfRule type="duplicateValues" dxfId="319" priority="431"/>
  </conditionalFormatting>
  <conditionalFormatting sqref="B49">
    <cfRule type="duplicateValues" dxfId="318" priority="433"/>
    <cfRule type="duplicateValues" dxfId="317" priority="434"/>
    <cfRule type="duplicateValues" dxfId="316" priority="435"/>
    <cfRule type="duplicateValues" dxfId="315" priority="436"/>
  </conditionalFormatting>
  <conditionalFormatting sqref="B49">
    <cfRule type="duplicateValues" dxfId="314" priority="429"/>
    <cfRule type="duplicateValues" dxfId="313" priority="430"/>
  </conditionalFormatting>
  <conditionalFormatting sqref="B49">
    <cfRule type="duplicateValues" dxfId="312" priority="437"/>
  </conditionalFormatting>
  <conditionalFormatting sqref="B49">
    <cfRule type="cellIs" dxfId="311" priority="428" operator="equal">
      <formula>22099.125</formula>
    </cfRule>
  </conditionalFormatting>
  <conditionalFormatting sqref="B49">
    <cfRule type="cellIs" dxfId="310" priority="422" operator="equal">
      <formula>22099.125</formula>
    </cfRule>
  </conditionalFormatting>
  <conditionalFormatting sqref="B49">
    <cfRule type="duplicateValues" dxfId="309" priority="420"/>
    <cfRule type="duplicateValues" dxfId="308" priority="421"/>
  </conditionalFormatting>
  <conditionalFormatting sqref="B49">
    <cfRule type="duplicateValues" dxfId="307" priority="419"/>
  </conditionalFormatting>
  <conditionalFormatting sqref="B49">
    <cfRule type="duplicateValues" dxfId="306" priority="423"/>
  </conditionalFormatting>
  <conditionalFormatting sqref="B49">
    <cfRule type="duplicateValues" dxfId="305" priority="424"/>
    <cfRule type="duplicateValues" dxfId="304" priority="425"/>
    <cfRule type="duplicateValues" dxfId="303" priority="426"/>
    <cfRule type="duplicateValues" dxfId="302" priority="427"/>
  </conditionalFormatting>
  <conditionalFormatting sqref="B49">
    <cfRule type="duplicateValues" dxfId="301" priority="418"/>
  </conditionalFormatting>
  <conditionalFormatting sqref="E49">
    <cfRule type="duplicateValues" dxfId="300" priority="414"/>
  </conditionalFormatting>
  <conditionalFormatting sqref="E49">
    <cfRule type="duplicateValues" dxfId="299" priority="415"/>
    <cfRule type="duplicateValues" dxfId="298" priority="416"/>
  </conditionalFormatting>
  <conditionalFormatting sqref="E49">
    <cfRule type="duplicateValues" dxfId="297" priority="417"/>
  </conditionalFormatting>
  <conditionalFormatting sqref="B17">
    <cfRule type="duplicateValues" dxfId="296" priority="413"/>
  </conditionalFormatting>
  <conditionalFormatting sqref="B17">
    <cfRule type="duplicateValues" dxfId="295" priority="411"/>
    <cfRule type="duplicateValues" dxfId="294" priority="412"/>
  </conditionalFormatting>
  <conditionalFormatting sqref="E17">
    <cfRule type="duplicateValues" dxfId="293" priority="410"/>
  </conditionalFormatting>
  <conditionalFormatting sqref="E17">
    <cfRule type="duplicateValues" dxfId="292" priority="407"/>
    <cfRule type="duplicateValues" dxfId="291" priority="408"/>
    <cfRule type="duplicateValues" dxfId="290" priority="409"/>
  </conditionalFormatting>
  <conditionalFormatting sqref="E17">
    <cfRule type="duplicateValues" dxfId="289" priority="405"/>
    <cfRule type="duplicateValues" dxfId="288" priority="406"/>
  </conditionalFormatting>
  <conditionalFormatting sqref="B18">
    <cfRule type="duplicateValues" dxfId="287" priority="404"/>
  </conditionalFormatting>
  <conditionalFormatting sqref="B18">
    <cfRule type="duplicateValues" dxfId="286" priority="402"/>
    <cfRule type="duplicateValues" dxfId="285" priority="403"/>
  </conditionalFormatting>
  <conditionalFormatting sqref="E18">
    <cfRule type="duplicateValues" dxfId="284" priority="401"/>
  </conditionalFormatting>
  <conditionalFormatting sqref="E18">
    <cfRule type="duplicateValues" dxfId="283" priority="398"/>
    <cfRule type="duplicateValues" dxfId="282" priority="399"/>
    <cfRule type="duplicateValues" dxfId="281" priority="400"/>
  </conditionalFormatting>
  <conditionalFormatting sqref="E18">
    <cfRule type="duplicateValues" dxfId="280" priority="396"/>
    <cfRule type="duplicateValues" dxfId="279" priority="397"/>
  </conditionalFormatting>
  <conditionalFormatting sqref="B50">
    <cfRule type="cellIs" dxfId="278" priority="390" operator="equal">
      <formula>22099.125</formula>
    </cfRule>
  </conditionalFormatting>
  <conditionalFormatting sqref="B50">
    <cfRule type="duplicateValues" dxfId="277" priority="389"/>
  </conditionalFormatting>
  <conditionalFormatting sqref="B50">
    <cfRule type="duplicateValues" dxfId="276" priority="391"/>
    <cfRule type="duplicateValues" dxfId="275" priority="392"/>
    <cfRule type="duplicateValues" dxfId="274" priority="393"/>
    <cfRule type="duplicateValues" dxfId="273" priority="394"/>
  </conditionalFormatting>
  <conditionalFormatting sqref="B50">
    <cfRule type="duplicateValues" dxfId="272" priority="387"/>
    <cfRule type="duplicateValues" dxfId="271" priority="388"/>
  </conditionalFormatting>
  <conditionalFormatting sqref="B50">
    <cfRule type="duplicateValues" dxfId="270" priority="395"/>
  </conditionalFormatting>
  <conditionalFormatting sqref="B50">
    <cfRule type="cellIs" dxfId="269" priority="386" operator="equal">
      <formula>22099.125</formula>
    </cfRule>
  </conditionalFormatting>
  <conditionalFormatting sqref="B50">
    <cfRule type="cellIs" dxfId="268" priority="380" operator="equal">
      <formula>22099.125</formula>
    </cfRule>
  </conditionalFormatting>
  <conditionalFormatting sqref="B50">
    <cfRule type="duplicateValues" dxfId="267" priority="378"/>
    <cfRule type="duplicateValues" dxfId="266" priority="379"/>
  </conditionalFormatting>
  <conditionalFormatting sqref="B50">
    <cfRule type="duplicateValues" dxfId="265" priority="377"/>
  </conditionalFormatting>
  <conditionalFormatting sqref="B50">
    <cfRule type="duplicateValues" dxfId="264" priority="381"/>
  </conditionalFormatting>
  <conditionalFormatting sqref="B50">
    <cfRule type="duplicateValues" dxfId="263" priority="382"/>
    <cfRule type="duplicateValues" dxfId="262" priority="383"/>
    <cfRule type="duplicateValues" dxfId="261" priority="384"/>
    <cfRule type="duplicateValues" dxfId="260" priority="385"/>
  </conditionalFormatting>
  <conditionalFormatting sqref="B50">
    <cfRule type="duplicateValues" dxfId="259" priority="376"/>
  </conditionalFormatting>
  <conditionalFormatting sqref="E50">
    <cfRule type="duplicateValues" dxfId="258" priority="372"/>
  </conditionalFormatting>
  <conditionalFormatting sqref="E50">
    <cfRule type="duplicateValues" dxfId="257" priority="373"/>
    <cfRule type="duplicateValues" dxfId="256" priority="374"/>
  </conditionalFormatting>
  <conditionalFormatting sqref="E50">
    <cfRule type="duplicateValues" dxfId="255" priority="375"/>
  </conditionalFormatting>
  <conditionalFormatting sqref="B19">
    <cfRule type="duplicateValues" dxfId="254" priority="371"/>
  </conditionalFormatting>
  <conditionalFormatting sqref="B19">
    <cfRule type="duplicateValues" dxfId="253" priority="369"/>
    <cfRule type="duplicateValues" dxfId="252" priority="370"/>
  </conditionalFormatting>
  <conditionalFormatting sqref="E19">
    <cfRule type="duplicateValues" dxfId="251" priority="368"/>
  </conditionalFormatting>
  <conditionalFormatting sqref="E19">
    <cfRule type="duplicateValues" dxfId="250" priority="365"/>
    <cfRule type="duplicateValues" dxfId="249" priority="366"/>
    <cfRule type="duplicateValues" dxfId="248" priority="367"/>
  </conditionalFormatting>
  <conditionalFormatting sqref="E19">
    <cfRule type="duplicateValues" dxfId="247" priority="363"/>
    <cfRule type="duplicateValues" dxfId="246" priority="364"/>
  </conditionalFormatting>
  <conditionalFormatting sqref="B20">
    <cfRule type="duplicateValues" dxfId="245" priority="362"/>
  </conditionalFormatting>
  <conditionalFormatting sqref="B20">
    <cfRule type="duplicateValues" dxfId="244" priority="360"/>
    <cfRule type="duplicateValues" dxfId="243" priority="361"/>
  </conditionalFormatting>
  <conditionalFormatting sqref="E20">
    <cfRule type="duplicateValues" dxfId="242" priority="359"/>
  </conditionalFormatting>
  <conditionalFormatting sqref="E20">
    <cfRule type="duplicateValues" dxfId="241" priority="356"/>
    <cfRule type="duplicateValues" dxfId="240" priority="357"/>
    <cfRule type="duplicateValues" dxfId="239" priority="358"/>
  </conditionalFormatting>
  <conditionalFormatting sqref="E20">
    <cfRule type="duplicateValues" dxfId="238" priority="354"/>
    <cfRule type="duplicateValues" dxfId="237" priority="355"/>
  </conditionalFormatting>
  <conditionalFormatting sqref="B20">
    <cfRule type="duplicateValues" dxfId="236" priority="353"/>
  </conditionalFormatting>
  <conditionalFormatting sqref="B51">
    <cfRule type="duplicateValues" dxfId="235" priority="342"/>
  </conditionalFormatting>
  <conditionalFormatting sqref="B51">
    <cfRule type="duplicateValues" dxfId="234" priority="350"/>
  </conditionalFormatting>
  <conditionalFormatting sqref="B51">
    <cfRule type="duplicateValues" dxfId="233" priority="351"/>
  </conditionalFormatting>
  <conditionalFormatting sqref="B51">
    <cfRule type="duplicateValues" dxfId="232" priority="352"/>
  </conditionalFormatting>
  <conditionalFormatting sqref="B51">
    <cfRule type="duplicateValues" dxfId="231" priority="336"/>
  </conditionalFormatting>
  <conditionalFormatting sqref="B51">
    <cfRule type="duplicateValues" dxfId="230" priority="329"/>
  </conditionalFormatting>
  <conditionalFormatting sqref="B51">
    <cfRule type="duplicateValues" dxfId="229" priority="335"/>
  </conditionalFormatting>
  <conditionalFormatting sqref="B51">
    <cfRule type="cellIs" dxfId="228" priority="341" operator="equal">
      <formula>22099.125</formula>
    </cfRule>
  </conditionalFormatting>
  <conditionalFormatting sqref="B51">
    <cfRule type="duplicateValues" dxfId="227" priority="340"/>
  </conditionalFormatting>
  <conditionalFormatting sqref="B51">
    <cfRule type="duplicateValues" dxfId="226" priority="343"/>
  </conditionalFormatting>
  <conditionalFormatting sqref="B51">
    <cfRule type="duplicateValues" dxfId="225" priority="344"/>
    <cfRule type="duplicateValues" dxfId="224" priority="345"/>
    <cfRule type="duplicateValues" dxfId="223" priority="346"/>
    <cfRule type="duplicateValues" dxfId="222" priority="347"/>
  </conditionalFormatting>
  <conditionalFormatting sqref="B51">
    <cfRule type="duplicateValues" dxfId="221" priority="348"/>
  </conditionalFormatting>
  <conditionalFormatting sqref="B51">
    <cfRule type="duplicateValues" dxfId="220" priority="349"/>
  </conditionalFormatting>
  <conditionalFormatting sqref="B51">
    <cfRule type="duplicateValues" dxfId="219" priority="338"/>
    <cfRule type="duplicateValues" dxfId="218" priority="339"/>
  </conditionalFormatting>
  <conditionalFormatting sqref="B51">
    <cfRule type="duplicateValues" dxfId="217" priority="337"/>
  </conditionalFormatting>
  <conditionalFormatting sqref="B51">
    <cfRule type="cellIs" dxfId="216" priority="328" operator="equal">
      <formula>22099.125</formula>
    </cfRule>
  </conditionalFormatting>
  <conditionalFormatting sqref="B51">
    <cfRule type="duplicateValues" dxfId="215" priority="327"/>
  </conditionalFormatting>
  <conditionalFormatting sqref="B51">
    <cfRule type="duplicateValues" dxfId="214" priority="330"/>
  </conditionalFormatting>
  <conditionalFormatting sqref="B51">
    <cfRule type="duplicateValues" dxfId="213" priority="331"/>
    <cfRule type="duplicateValues" dxfId="212" priority="332"/>
    <cfRule type="duplicateValues" dxfId="211" priority="333"/>
    <cfRule type="duplicateValues" dxfId="210" priority="334"/>
  </conditionalFormatting>
  <conditionalFormatting sqref="E51">
    <cfRule type="duplicateValues" dxfId="209" priority="323"/>
    <cfRule type="duplicateValues" dxfId="208" priority="324"/>
  </conditionalFormatting>
  <conditionalFormatting sqref="E51">
    <cfRule type="duplicateValues" dxfId="207" priority="325"/>
  </conditionalFormatting>
  <conditionalFormatting sqref="E51">
    <cfRule type="duplicateValues" dxfId="206" priority="326"/>
  </conditionalFormatting>
  <conditionalFormatting sqref="B51">
    <cfRule type="duplicateValues" dxfId="205" priority="322"/>
  </conditionalFormatting>
  <conditionalFormatting sqref="B51">
    <cfRule type="duplicateValues" dxfId="204" priority="321"/>
  </conditionalFormatting>
  <conditionalFormatting sqref="B21">
    <cfRule type="duplicateValues" dxfId="203" priority="320"/>
  </conditionalFormatting>
  <conditionalFormatting sqref="B21">
    <cfRule type="duplicateValues" dxfId="202" priority="318"/>
    <cfRule type="duplicateValues" dxfId="201" priority="319"/>
  </conditionalFormatting>
  <conditionalFormatting sqref="E21">
    <cfRule type="duplicateValues" dxfId="200" priority="317"/>
  </conditionalFormatting>
  <conditionalFormatting sqref="E21">
    <cfRule type="duplicateValues" dxfId="199" priority="314"/>
    <cfRule type="duplicateValues" dxfId="198" priority="315"/>
    <cfRule type="duplicateValues" dxfId="197" priority="316"/>
  </conditionalFormatting>
  <conditionalFormatting sqref="E21">
    <cfRule type="duplicateValues" dxfId="196" priority="312"/>
    <cfRule type="duplicateValues" dxfId="195" priority="313"/>
  </conditionalFormatting>
  <conditionalFormatting sqref="B21">
    <cfRule type="duplicateValues" dxfId="194" priority="311"/>
  </conditionalFormatting>
  <conditionalFormatting sqref="B21">
    <cfRule type="duplicateValues" dxfId="193" priority="310"/>
  </conditionalFormatting>
  <conditionalFormatting sqref="B22">
    <cfRule type="duplicateValues" dxfId="192" priority="309"/>
  </conditionalFormatting>
  <conditionalFormatting sqref="B22">
    <cfRule type="duplicateValues" dxfId="191" priority="307"/>
    <cfRule type="duplicateValues" dxfId="190" priority="308"/>
  </conditionalFormatting>
  <conditionalFormatting sqref="E22">
    <cfRule type="duplicateValues" dxfId="189" priority="306"/>
  </conditionalFormatting>
  <conditionalFormatting sqref="E22">
    <cfRule type="duplicateValues" dxfId="188" priority="303"/>
    <cfRule type="duplicateValues" dxfId="187" priority="304"/>
    <cfRule type="duplicateValues" dxfId="186" priority="305"/>
  </conditionalFormatting>
  <conditionalFormatting sqref="E22">
    <cfRule type="duplicateValues" dxfId="185" priority="301"/>
    <cfRule type="duplicateValues" dxfId="184" priority="302"/>
  </conditionalFormatting>
  <conditionalFormatting sqref="B22">
    <cfRule type="duplicateValues" dxfId="183" priority="300"/>
  </conditionalFormatting>
  <conditionalFormatting sqref="B22">
    <cfRule type="duplicateValues" dxfId="182" priority="299"/>
  </conditionalFormatting>
  <conditionalFormatting sqref="B22">
    <cfRule type="duplicateValues" dxfId="181" priority="296"/>
    <cfRule type="duplicateValues" dxfId="180" priority="297"/>
    <cfRule type="duplicateValues" dxfId="179" priority="298"/>
  </conditionalFormatting>
  <conditionalFormatting sqref="E31">
    <cfRule type="duplicateValues" dxfId="178" priority="289"/>
  </conditionalFormatting>
  <conditionalFormatting sqref="E31">
    <cfRule type="duplicateValues" dxfId="177" priority="290"/>
    <cfRule type="duplicateValues" dxfId="176" priority="291"/>
    <cfRule type="duplicateValues" dxfId="175" priority="292"/>
  </conditionalFormatting>
  <conditionalFormatting sqref="E31">
    <cfRule type="duplicateValues" dxfId="174" priority="293"/>
    <cfRule type="duplicateValues" dxfId="173" priority="294"/>
  </conditionalFormatting>
  <conditionalFormatting sqref="E31">
    <cfRule type="duplicateValues" dxfId="172" priority="295"/>
  </conditionalFormatting>
  <conditionalFormatting sqref="B31">
    <cfRule type="duplicateValues" dxfId="171" priority="288"/>
  </conditionalFormatting>
  <conditionalFormatting sqref="B31">
    <cfRule type="duplicateValues" dxfId="170" priority="286"/>
    <cfRule type="duplicateValues" dxfId="169" priority="287"/>
  </conditionalFormatting>
  <conditionalFormatting sqref="B31">
    <cfRule type="duplicateValues" dxfId="168" priority="285"/>
  </conditionalFormatting>
  <conditionalFormatting sqref="B31">
    <cfRule type="duplicateValues" dxfId="167" priority="284"/>
  </conditionalFormatting>
  <conditionalFormatting sqref="B31">
    <cfRule type="duplicateValues" dxfId="166" priority="281"/>
    <cfRule type="duplicateValues" dxfId="165" priority="282"/>
    <cfRule type="duplicateValues" dxfId="164" priority="283"/>
  </conditionalFormatting>
  <conditionalFormatting sqref="E32">
    <cfRule type="duplicateValues" dxfId="163" priority="274"/>
  </conditionalFormatting>
  <conditionalFormatting sqref="E32">
    <cfRule type="duplicateValues" dxfId="162" priority="275"/>
    <cfRule type="duplicateValues" dxfId="161" priority="276"/>
    <cfRule type="duplicateValues" dxfId="160" priority="277"/>
  </conditionalFormatting>
  <conditionalFormatting sqref="E32">
    <cfRule type="duplicateValues" dxfId="159" priority="278"/>
    <cfRule type="duplicateValues" dxfId="158" priority="279"/>
  </conditionalFormatting>
  <conditionalFormatting sqref="E32">
    <cfRule type="duplicateValues" dxfId="157" priority="280"/>
  </conditionalFormatting>
  <conditionalFormatting sqref="B32:B37">
    <cfRule type="duplicateValues" dxfId="156" priority="273"/>
  </conditionalFormatting>
  <conditionalFormatting sqref="B32:B37">
    <cfRule type="duplicateValues" dxfId="155" priority="271"/>
    <cfRule type="duplicateValues" dxfId="154" priority="272"/>
  </conditionalFormatting>
  <conditionalFormatting sqref="B32:B37">
    <cfRule type="duplicateValues" dxfId="153" priority="270"/>
  </conditionalFormatting>
  <conditionalFormatting sqref="B32:B37">
    <cfRule type="duplicateValues" dxfId="152" priority="269"/>
  </conditionalFormatting>
  <conditionalFormatting sqref="B32:B37">
    <cfRule type="duplicateValues" dxfId="151" priority="266"/>
    <cfRule type="duplicateValues" dxfId="150" priority="267"/>
    <cfRule type="duplicateValues" dxfId="149" priority="268"/>
  </conditionalFormatting>
  <conditionalFormatting sqref="E33">
    <cfRule type="duplicateValues" dxfId="148" priority="259"/>
  </conditionalFormatting>
  <conditionalFormatting sqref="E33">
    <cfRule type="duplicateValues" dxfId="147" priority="260"/>
    <cfRule type="duplicateValues" dxfId="146" priority="261"/>
    <cfRule type="duplicateValues" dxfId="145" priority="262"/>
  </conditionalFormatting>
  <conditionalFormatting sqref="E33">
    <cfRule type="duplicateValues" dxfId="144" priority="263"/>
    <cfRule type="duplicateValues" dxfId="143" priority="264"/>
  </conditionalFormatting>
  <conditionalFormatting sqref="E33">
    <cfRule type="duplicateValues" dxfId="142" priority="265"/>
  </conditionalFormatting>
  <conditionalFormatting sqref="B33">
    <cfRule type="duplicateValues" dxfId="141" priority="258"/>
  </conditionalFormatting>
  <conditionalFormatting sqref="B33">
    <cfRule type="duplicateValues" dxfId="140" priority="256"/>
    <cfRule type="duplicateValues" dxfId="139" priority="257"/>
  </conditionalFormatting>
  <conditionalFormatting sqref="B33">
    <cfRule type="duplicateValues" dxfId="138" priority="255"/>
  </conditionalFormatting>
  <conditionalFormatting sqref="B33">
    <cfRule type="duplicateValues" dxfId="137" priority="254"/>
  </conditionalFormatting>
  <conditionalFormatting sqref="B33">
    <cfRule type="duplicateValues" dxfId="136" priority="251"/>
    <cfRule type="duplicateValues" dxfId="135" priority="252"/>
    <cfRule type="duplicateValues" dxfId="134" priority="253"/>
  </conditionalFormatting>
  <conditionalFormatting sqref="B52 B45">
    <cfRule type="duplicateValues" dxfId="133" priority="583"/>
  </conditionalFormatting>
  <conditionalFormatting sqref="B11">
    <cfRule type="duplicateValues" dxfId="132" priority="231"/>
  </conditionalFormatting>
  <conditionalFormatting sqref="B10">
    <cfRule type="duplicateValues" dxfId="131" priority="11"/>
  </conditionalFormatting>
  <conditionalFormatting sqref="B10">
    <cfRule type="duplicateValues" dxfId="130" priority="9"/>
    <cfRule type="duplicateValues" dxfId="129" priority="10"/>
  </conditionalFormatting>
  <conditionalFormatting sqref="E10">
    <cfRule type="duplicateValues" dxfId="128" priority="8"/>
  </conditionalFormatting>
  <conditionalFormatting sqref="E10">
    <cfRule type="duplicateValues" dxfId="127" priority="5"/>
    <cfRule type="duplicateValues" dxfId="126" priority="6"/>
    <cfRule type="duplicateValues" dxfId="125" priority="7"/>
  </conditionalFormatting>
  <conditionalFormatting sqref="E10">
    <cfRule type="duplicateValues" dxfId="124" priority="3"/>
    <cfRule type="duplicateValues" dxfId="123" priority="4"/>
  </conditionalFormatting>
  <conditionalFormatting sqref="B10">
    <cfRule type="duplicateValues" dxfId="122" priority="2"/>
  </conditionalFormatting>
  <conditionalFormatting sqref="B10">
    <cfRule type="duplicateValues" dxfId="121" priority="12"/>
  </conditionalFormatting>
  <conditionalFormatting sqref="B10">
    <cfRule type="duplicateValues" dxfId="120" priority="13"/>
  </conditionalFormatting>
  <conditionalFormatting sqref="B10">
    <cfRule type="duplicateValues" dxfId="119" priority="14"/>
    <cfRule type="duplicateValues" dxfId="118" priority="15"/>
    <cfRule type="duplicateValues" dxfId="117" priority="16"/>
  </conditionalFormatting>
  <conditionalFormatting sqref="B47:B48">
    <cfRule type="duplicateValues" dxfId="116" priority="589"/>
  </conditionalFormatting>
  <conditionalFormatting sqref="B47:B48">
    <cfRule type="duplicateValues" dxfId="115" priority="590"/>
    <cfRule type="duplicateValues" dxfId="114" priority="591"/>
    <cfRule type="duplicateValues" dxfId="113" priority="592"/>
    <cfRule type="duplicateValues" dxfId="112" priority="593"/>
  </conditionalFormatting>
  <conditionalFormatting sqref="B47:B48">
    <cfRule type="duplicateValues" dxfId="111" priority="594"/>
    <cfRule type="duplicateValues" dxfId="110" priority="595"/>
  </conditionalFormatting>
  <conditionalFormatting sqref="E52 E45:E46">
    <cfRule type="duplicateValues" dxfId="109" priority="596"/>
  </conditionalFormatting>
  <conditionalFormatting sqref="B53">
    <cfRule type="duplicateValues" dxfId="108" priority="597"/>
  </conditionalFormatting>
  <conditionalFormatting sqref="B53">
    <cfRule type="duplicateValues" dxfId="107" priority="598"/>
    <cfRule type="duplicateValues" dxfId="106" priority="599"/>
    <cfRule type="duplicateValues" dxfId="105" priority="600"/>
    <cfRule type="duplicateValues" dxfId="104" priority="601"/>
  </conditionalFormatting>
  <conditionalFormatting sqref="B25">
    <cfRule type="duplicateValues" dxfId="103" priority="605"/>
  </conditionalFormatting>
  <conditionalFormatting sqref="B25">
    <cfRule type="duplicateValues" dxfId="102" priority="606"/>
    <cfRule type="duplicateValues" dxfId="101" priority="607"/>
  </conditionalFormatting>
  <conditionalFormatting sqref="E25">
    <cfRule type="duplicateValues" dxfId="100" priority="608"/>
  </conditionalFormatting>
  <conditionalFormatting sqref="E25">
    <cfRule type="duplicateValues" dxfId="99" priority="609"/>
    <cfRule type="duplicateValues" dxfId="98" priority="610"/>
    <cfRule type="duplicateValues" dxfId="97" priority="611"/>
  </conditionalFormatting>
  <conditionalFormatting sqref="E25">
    <cfRule type="duplicateValues" dxfId="96" priority="612"/>
    <cfRule type="duplicateValues" dxfId="95" priority="613"/>
  </conditionalFormatting>
  <conditionalFormatting sqref="B23:B24 B15:B16 B26">
    <cfRule type="duplicateValues" dxfId="94" priority="614"/>
  </conditionalFormatting>
  <conditionalFormatting sqref="B23:B24 B15:B16 B26">
    <cfRule type="duplicateValues" dxfId="93" priority="615"/>
    <cfRule type="duplicateValues" dxfId="92" priority="616"/>
  </conditionalFormatting>
  <conditionalFormatting sqref="E23:E24 E15:E16 E26">
    <cfRule type="duplicateValues" dxfId="91" priority="617"/>
  </conditionalFormatting>
  <conditionalFormatting sqref="E23:E24 E15:E16 E26">
    <cfRule type="duplicateValues" dxfId="90" priority="618"/>
    <cfRule type="duplicateValues" dxfId="89" priority="619"/>
    <cfRule type="duplicateValues" dxfId="88" priority="620"/>
  </conditionalFormatting>
  <conditionalFormatting sqref="E23:E24 E15:E16 E26">
    <cfRule type="duplicateValues" dxfId="87" priority="621"/>
    <cfRule type="duplicateValues" dxfId="86" priority="622"/>
  </conditionalFormatting>
  <conditionalFormatting sqref="B1:B1048576">
    <cfRule type="duplicateValues" dxfId="85" priority="1"/>
  </conditionalFormatting>
  <conditionalFormatting sqref="B1:B9 B11:B54">
    <cfRule type="duplicateValues" dxfId="84" priority="366290"/>
  </conditionalFormatting>
  <conditionalFormatting sqref="B52:B54 B34:B50 B1:B9 B11:B19 B23:B30">
    <cfRule type="duplicateValues" dxfId="83" priority="366294"/>
  </conditionalFormatting>
  <conditionalFormatting sqref="B52:B54 B34:B50 B1:B9 B11:B20 B23:B30">
    <cfRule type="duplicateValues" dxfId="82" priority="366299"/>
  </conditionalFormatting>
  <conditionalFormatting sqref="B34:B54 B1:B9 B11:B21 B23:B30">
    <cfRule type="duplicateValues" dxfId="81" priority="366304"/>
    <cfRule type="duplicateValues" dxfId="80" priority="366305"/>
    <cfRule type="duplicateValues" dxfId="79" priority="366306"/>
  </conditionalFormatting>
  <conditionalFormatting sqref="B52:B53 B45">
    <cfRule type="duplicateValues" dxfId="78" priority="366320"/>
    <cfRule type="duplicateValues" dxfId="77" priority="366321"/>
  </conditionalFormatting>
  <conditionalFormatting sqref="B52:B53 B45">
    <cfRule type="duplicateValues" dxfId="76" priority="3663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7:B39">
    <cfRule type="duplicateValues" dxfId="70" priority="219"/>
    <cfRule type="duplicateValues" dxfId="69" priority="220"/>
  </conditionalFormatting>
  <conditionalFormatting sqref="B37:B39">
    <cfRule type="duplicateValues" dxfId="68" priority="218"/>
  </conditionalFormatting>
  <conditionalFormatting sqref="B37:B39">
    <cfRule type="duplicateValues" dxfId="67" priority="217"/>
  </conditionalFormatting>
  <conditionalFormatting sqref="B37:B39">
    <cfRule type="duplicateValues" dxfId="66" priority="215"/>
    <cfRule type="duplicateValues" dxfId="65" priority="216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51"/>
  </conditionalFormatting>
  <conditionalFormatting sqref="E9:E1048576 E1:E2">
    <cfRule type="duplicateValues" dxfId="41" priority="99232"/>
  </conditionalFormatting>
  <conditionalFormatting sqref="E4">
    <cfRule type="duplicateValues" dxfId="40" priority="44"/>
  </conditionalFormatting>
  <conditionalFormatting sqref="E5:E8">
    <cfRule type="duplicateValues" dxfId="39" priority="42"/>
  </conditionalFormatting>
  <conditionalFormatting sqref="B12">
    <cfRule type="duplicateValues" dxfId="38" priority="16"/>
    <cfRule type="duplicateValues" dxfId="37" priority="17"/>
    <cfRule type="duplicateValues" dxfId="36" priority="18"/>
  </conditionalFormatting>
  <conditionalFormatting sqref="B12">
    <cfRule type="duplicateValues" dxfId="35" priority="15"/>
  </conditionalFormatting>
  <conditionalFormatting sqref="B12">
    <cfRule type="duplicateValues" dxfId="34" priority="13"/>
    <cfRule type="duplicateValues" dxfId="33" priority="14"/>
  </conditionalFormatting>
  <conditionalFormatting sqref="B12">
    <cfRule type="duplicateValues" dxfId="32" priority="10"/>
    <cfRule type="duplicateValues" dxfId="31" priority="11"/>
    <cfRule type="duplicateValues" dxfId="30" priority="12"/>
  </conditionalFormatting>
  <conditionalFormatting sqref="B12">
    <cfRule type="duplicateValues" dxfId="29" priority="9"/>
  </conditionalFormatting>
  <conditionalFormatting sqref="B12">
    <cfRule type="duplicateValues" dxfId="28" priority="7"/>
    <cfRule type="duplicateValues" dxfId="27" priority="8"/>
  </conditionalFormatting>
  <conditionalFormatting sqref="B12">
    <cfRule type="duplicateValues" dxfId="26" priority="6"/>
  </conditionalFormatting>
  <conditionalFormatting sqref="B12">
    <cfRule type="duplicateValues" dxfId="25" priority="3"/>
    <cfRule type="duplicateValues" dxfId="24" priority="4"/>
    <cfRule type="duplicateValues" dxfId="23" priority="5"/>
  </conditionalFormatting>
  <conditionalFormatting sqref="B12">
    <cfRule type="duplicateValues" dxfId="22" priority="2"/>
  </conditionalFormatting>
  <conditionalFormatting sqref="B12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2021-02-07T09:10:01Z</dcterms:modified>
</cp:coreProperties>
</file>