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7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63" i="16" l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A47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F25" i="1" l="1"/>
  <c r="G25" i="1"/>
  <c r="H25" i="1"/>
  <c r="I25" i="1"/>
  <c r="J25" i="1"/>
  <c r="K25" i="1"/>
  <c r="F58" i="1"/>
  <c r="G58" i="1"/>
  <c r="H58" i="1"/>
  <c r="I58" i="1"/>
  <c r="J58" i="1"/>
  <c r="K58" i="1"/>
  <c r="F8" i="1"/>
  <c r="G8" i="1"/>
  <c r="H8" i="1"/>
  <c r="I8" i="1"/>
  <c r="J8" i="1"/>
  <c r="K8" i="1"/>
  <c r="F49" i="1"/>
  <c r="G49" i="1"/>
  <c r="H49" i="1"/>
  <c r="I49" i="1"/>
  <c r="J49" i="1"/>
  <c r="K49" i="1"/>
  <c r="F10" i="1"/>
  <c r="G10" i="1"/>
  <c r="H10" i="1"/>
  <c r="I10" i="1"/>
  <c r="J10" i="1"/>
  <c r="K10" i="1"/>
  <c r="F9" i="1"/>
  <c r="G9" i="1"/>
  <c r="H9" i="1"/>
  <c r="I9" i="1"/>
  <c r="J9" i="1"/>
  <c r="K9" i="1"/>
  <c r="F45" i="1"/>
  <c r="G45" i="1"/>
  <c r="H45" i="1"/>
  <c r="I45" i="1"/>
  <c r="J45" i="1"/>
  <c r="K45" i="1"/>
  <c r="F28" i="1"/>
  <c r="G28" i="1"/>
  <c r="H28" i="1"/>
  <c r="I28" i="1"/>
  <c r="J28" i="1"/>
  <c r="K28" i="1"/>
  <c r="A25" i="1"/>
  <c r="A58" i="1"/>
  <c r="A8" i="1"/>
  <c r="A49" i="1"/>
  <c r="A10" i="1"/>
  <c r="A9" i="1"/>
  <c r="A45" i="1"/>
  <c r="A28" i="1"/>
  <c r="F33" i="1"/>
  <c r="G33" i="1"/>
  <c r="H33" i="1"/>
  <c r="I33" i="1"/>
  <c r="J33" i="1"/>
  <c r="K33" i="1"/>
  <c r="A33" i="1"/>
  <c r="A53" i="1" l="1"/>
  <c r="A7" i="1"/>
  <c r="A32" i="1"/>
  <c r="F7" i="1"/>
  <c r="G7" i="1"/>
  <c r="H7" i="1"/>
  <c r="I7" i="1"/>
  <c r="J7" i="1"/>
  <c r="K7" i="1"/>
  <c r="F32" i="1"/>
  <c r="G32" i="1"/>
  <c r="H32" i="1"/>
  <c r="I32" i="1"/>
  <c r="J32" i="1"/>
  <c r="K32" i="1"/>
  <c r="F53" i="1"/>
  <c r="G53" i="1"/>
  <c r="H53" i="1"/>
  <c r="I53" i="1"/>
  <c r="J53" i="1"/>
  <c r="K53" i="1"/>
  <c r="A21" i="1" l="1"/>
  <c r="A26" i="1"/>
  <c r="A47" i="1"/>
  <c r="A50" i="1"/>
  <c r="A54" i="1"/>
  <c r="A62" i="1"/>
  <c r="F21" i="1"/>
  <c r="G21" i="1"/>
  <c r="H21" i="1"/>
  <c r="I21" i="1"/>
  <c r="J21" i="1"/>
  <c r="K21" i="1"/>
  <c r="F26" i="1"/>
  <c r="G26" i="1"/>
  <c r="H26" i="1"/>
  <c r="I26" i="1"/>
  <c r="J26" i="1"/>
  <c r="K26" i="1"/>
  <c r="F47" i="1"/>
  <c r="G47" i="1"/>
  <c r="H47" i="1"/>
  <c r="I47" i="1"/>
  <c r="J47" i="1"/>
  <c r="K47" i="1"/>
  <c r="F50" i="1"/>
  <c r="G50" i="1"/>
  <c r="H50" i="1"/>
  <c r="I50" i="1"/>
  <c r="J50" i="1"/>
  <c r="K50" i="1"/>
  <c r="F54" i="1"/>
  <c r="G54" i="1"/>
  <c r="H54" i="1"/>
  <c r="I54" i="1"/>
  <c r="J54" i="1"/>
  <c r="K54" i="1"/>
  <c r="F62" i="1"/>
  <c r="G62" i="1"/>
  <c r="H62" i="1"/>
  <c r="I62" i="1"/>
  <c r="J62" i="1"/>
  <c r="K62" i="1"/>
  <c r="A15" i="1"/>
  <c r="A40" i="1"/>
  <c r="A27" i="1"/>
  <c r="A12" i="1"/>
  <c r="A52" i="1"/>
  <c r="A19" i="1"/>
  <c r="A60" i="1"/>
  <c r="A18" i="1"/>
  <c r="A24" i="1"/>
  <c r="A46" i="1"/>
  <c r="A14" i="1"/>
  <c r="A17" i="1"/>
  <c r="A20" i="1"/>
  <c r="A56" i="1"/>
  <c r="A61" i="1"/>
  <c r="F15" i="1"/>
  <c r="G15" i="1"/>
  <c r="H15" i="1"/>
  <c r="I15" i="1"/>
  <c r="J15" i="1"/>
  <c r="K15" i="1"/>
  <c r="F40" i="1"/>
  <c r="G40" i="1"/>
  <c r="H40" i="1"/>
  <c r="I40" i="1"/>
  <c r="J40" i="1"/>
  <c r="K40" i="1"/>
  <c r="F27" i="1"/>
  <c r="G27" i="1"/>
  <c r="H27" i="1"/>
  <c r="I27" i="1"/>
  <c r="J27" i="1"/>
  <c r="K27" i="1"/>
  <c r="F12" i="1"/>
  <c r="G12" i="1"/>
  <c r="H12" i="1"/>
  <c r="I12" i="1"/>
  <c r="J12" i="1"/>
  <c r="K12" i="1"/>
  <c r="F52" i="1"/>
  <c r="G52" i="1"/>
  <c r="H52" i="1"/>
  <c r="I52" i="1"/>
  <c r="J52" i="1"/>
  <c r="K52" i="1"/>
  <c r="F19" i="1"/>
  <c r="G19" i="1"/>
  <c r="H19" i="1"/>
  <c r="I19" i="1"/>
  <c r="J19" i="1"/>
  <c r="K19" i="1"/>
  <c r="F60" i="1"/>
  <c r="G60" i="1"/>
  <c r="H60" i="1"/>
  <c r="I60" i="1"/>
  <c r="J60" i="1"/>
  <c r="K60" i="1"/>
  <c r="F18" i="1"/>
  <c r="G18" i="1"/>
  <c r="H18" i="1"/>
  <c r="I18" i="1"/>
  <c r="J18" i="1"/>
  <c r="K18" i="1"/>
  <c r="F24" i="1"/>
  <c r="G24" i="1"/>
  <c r="H24" i="1"/>
  <c r="I24" i="1"/>
  <c r="J24" i="1"/>
  <c r="K24" i="1"/>
  <c r="F46" i="1"/>
  <c r="G46" i="1"/>
  <c r="H46" i="1"/>
  <c r="I46" i="1"/>
  <c r="J46" i="1"/>
  <c r="K46" i="1"/>
  <c r="F14" i="1"/>
  <c r="G14" i="1"/>
  <c r="H14" i="1"/>
  <c r="I14" i="1"/>
  <c r="J14" i="1"/>
  <c r="K14" i="1"/>
  <c r="F17" i="1"/>
  <c r="G17" i="1"/>
  <c r="H17" i="1"/>
  <c r="I17" i="1"/>
  <c r="J17" i="1"/>
  <c r="K17" i="1"/>
  <c r="F20" i="1"/>
  <c r="G20" i="1"/>
  <c r="H20" i="1"/>
  <c r="I20" i="1"/>
  <c r="J20" i="1"/>
  <c r="K20" i="1"/>
  <c r="F56" i="1"/>
  <c r="G56" i="1"/>
  <c r="H56" i="1"/>
  <c r="I56" i="1"/>
  <c r="J56" i="1"/>
  <c r="K56" i="1"/>
  <c r="F61" i="1"/>
  <c r="G61" i="1"/>
  <c r="H61" i="1"/>
  <c r="I61" i="1"/>
  <c r="J61" i="1"/>
  <c r="K61" i="1"/>
  <c r="F59" i="1" l="1"/>
  <c r="G59" i="1"/>
  <c r="H59" i="1"/>
  <c r="I59" i="1"/>
  <c r="J59" i="1"/>
  <c r="K59" i="1"/>
  <c r="A59" i="1"/>
  <c r="F11" i="1"/>
  <c r="G11" i="1"/>
  <c r="H11" i="1"/>
  <c r="I11" i="1"/>
  <c r="J11" i="1"/>
  <c r="K11" i="1"/>
  <c r="A11" i="1"/>
  <c r="F22" i="1"/>
  <c r="G22" i="1"/>
  <c r="H22" i="1"/>
  <c r="I22" i="1"/>
  <c r="J22" i="1"/>
  <c r="K22" i="1"/>
  <c r="F13" i="1"/>
  <c r="G13" i="1"/>
  <c r="H13" i="1"/>
  <c r="I13" i="1"/>
  <c r="J13" i="1"/>
  <c r="K13" i="1"/>
  <c r="F30" i="1"/>
  <c r="G30" i="1"/>
  <c r="H30" i="1"/>
  <c r="I30" i="1"/>
  <c r="J30" i="1"/>
  <c r="K30" i="1"/>
  <c r="F5" i="1"/>
  <c r="G5" i="1"/>
  <c r="H5" i="1"/>
  <c r="I5" i="1"/>
  <c r="J5" i="1"/>
  <c r="K5" i="1"/>
  <c r="F36" i="1"/>
  <c r="G36" i="1"/>
  <c r="H36" i="1"/>
  <c r="I36" i="1"/>
  <c r="J36" i="1"/>
  <c r="K36" i="1"/>
  <c r="F43" i="1"/>
  <c r="G43" i="1"/>
  <c r="H43" i="1"/>
  <c r="I43" i="1"/>
  <c r="J43" i="1"/>
  <c r="K43" i="1"/>
  <c r="F35" i="1"/>
  <c r="G35" i="1"/>
  <c r="H35" i="1"/>
  <c r="I35" i="1"/>
  <c r="J35" i="1"/>
  <c r="K35" i="1"/>
  <c r="A22" i="1"/>
  <c r="A13" i="1"/>
  <c r="A30" i="1"/>
  <c r="A5" i="1"/>
  <c r="A36" i="1"/>
  <c r="A43" i="1"/>
  <c r="A35" i="1"/>
  <c r="F42" i="1"/>
  <c r="A6" i="1"/>
  <c r="A55" i="1"/>
  <c r="A31" i="1"/>
  <c r="A23" i="1"/>
  <c r="A44" i="1"/>
  <c r="F6" i="1"/>
  <c r="G6" i="1"/>
  <c r="H6" i="1"/>
  <c r="I6" i="1"/>
  <c r="J6" i="1"/>
  <c r="K6" i="1"/>
  <c r="F55" i="1"/>
  <c r="G55" i="1"/>
  <c r="H55" i="1"/>
  <c r="I55" i="1"/>
  <c r="J55" i="1"/>
  <c r="K55" i="1"/>
  <c r="F31" i="1"/>
  <c r="G31" i="1"/>
  <c r="H31" i="1"/>
  <c r="I31" i="1"/>
  <c r="J31" i="1"/>
  <c r="K31" i="1"/>
  <c r="F23" i="1"/>
  <c r="G23" i="1"/>
  <c r="H23" i="1"/>
  <c r="I23" i="1"/>
  <c r="J23" i="1"/>
  <c r="K23" i="1"/>
  <c r="F44" i="1"/>
  <c r="G44" i="1"/>
  <c r="H44" i="1"/>
  <c r="I44" i="1"/>
  <c r="J44" i="1"/>
  <c r="K44" i="1"/>
  <c r="F37" i="1"/>
  <c r="G37" i="1"/>
  <c r="H37" i="1"/>
  <c r="I37" i="1"/>
  <c r="J37" i="1"/>
  <c r="K37" i="1"/>
  <c r="A37" i="1"/>
  <c r="F39" i="1" l="1"/>
  <c r="G39" i="1"/>
  <c r="H39" i="1"/>
  <c r="I39" i="1"/>
  <c r="J39" i="1"/>
  <c r="K39" i="1"/>
  <c r="A39" i="1"/>
  <c r="A51" i="1" l="1"/>
  <c r="F51" i="1"/>
  <c r="G51" i="1"/>
  <c r="H51" i="1"/>
  <c r="I51" i="1"/>
  <c r="J51" i="1"/>
  <c r="K51" i="1"/>
  <c r="A34" i="1"/>
  <c r="F34" i="1"/>
  <c r="G34" i="1"/>
  <c r="H34" i="1"/>
  <c r="I34" i="1"/>
  <c r="J34" i="1"/>
  <c r="K34" i="1"/>
  <c r="A41" i="1"/>
  <c r="F41" i="1"/>
  <c r="G41" i="1"/>
  <c r="H41" i="1"/>
  <c r="I41" i="1"/>
  <c r="J41" i="1"/>
  <c r="K41" i="1"/>
  <c r="F48" i="1" l="1"/>
  <c r="G48" i="1"/>
  <c r="H48" i="1"/>
  <c r="I48" i="1"/>
  <c r="J48" i="1"/>
  <c r="K48" i="1"/>
  <c r="A48" i="1"/>
  <c r="A38" i="1" l="1"/>
  <c r="F38" i="1"/>
  <c r="G38" i="1"/>
  <c r="H38" i="1"/>
  <c r="I38" i="1"/>
  <c r="J38" i="1"/>
  <c r="K38" i="1"/>
  <c r="F16" i="1" l="1"/>
  <c r="G16" i="1"/>
  <c r="H16" i="1"/>
  <c r="I16" i="1"/>
  <c r="J16" i="1"/>
  <c r="K16" i="1"/>
  <c r="A16" i="1"/>
  <c r="F57" i="1" l="1"/>
  <c r="G57" i="1"/>
  <c r="H57" i="1"/>
  <c r="I57" i="1"/>
  <c r="J57" i="1"/>
  <c r="K57" i="1"/>
  <c r="A57" i="1"/>
  <c r="A29" i="1" l="1"/>
  <c r="F29" i="1"/>
  <c r="G29" i="1"/>
  <c r="H29" i="1"/>
  <c r="I29" i="1"/>
  <c r="J29" i="1"/>
  <c r="K29" i="1"/>
  <c r="A42" i="1" l="1"/>
  <c r="H42" i="1"/>
  <c r="I42" i="1"/>
  <c r="J42" i="1"/>
  <c r="K42" i="1"/>
  <c r="G4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<sst xmlns="http://schemas.openxmlformats.org/spreadsheetml/2006/main" count="13087" uniqueCount="2518">
  <si>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</si>
  <si>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</si>
  <si>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</si>
  <si>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</si>
  <si>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</si>
  <si>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</si>
  <si>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</si>
  <si>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</si>
  <si>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</si>
  <si>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</si>
  <si>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</si>
  <si>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</si>
  <si>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</si>
  <si>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</si>
  <si>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</si>
  <si>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</si>
  <si>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</si>
  <si>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</si>
  <si>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</si>
  <si>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</si>
  <si>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</si>
  <si>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</si>
  <si>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</si>
  <si>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</si>
  <si>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</si>
  <si>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</si>
  <si>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</si>
  <si>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</si>
  <si>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</si>
  <si>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</si>
  <si>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</si>
  <si>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</si>
  <si>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</si>
  <si>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</si>
  <si>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</si>
  <si>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</si>
  <si>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</si>
  <si>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</si>
  <si>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</si>
  <si>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</si>
  <si>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</si>
  <si>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</si>
  <si>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</si>
  <si>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</si>
  <si>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</si>
  <si>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</si>
  <si>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</si>
  <si>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</si>
  <si>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</si>
  <si>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</si>
  <si>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</si>
  <si>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</si>
  <si>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</si>
  <si>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</si>
  <si>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</si>
  <si>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</si>
  <si>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</si>
  <si>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</si>
  <si>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</si>
  <si>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</si>
  <si>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</si>
  <si>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</si>
  <si>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</si>
  <si>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</si>
  <si>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</si>
  <si>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</si>
  <si>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</si>
  <si>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</si>
  <si>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</si>
  <si>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</si>
  <si>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</si>
  <si>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</si>
  <si>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</si>
  <si>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</si>
  <si>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</si>
  <si>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</si>
  <si>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</si>
  <si>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</si>
  <si>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</si>
  <si>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</si>
  <si>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</si>
  <si>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</si>
  <si>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</si>
  <si>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</si>
  <si>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</si>
  <si>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</si>
  <si>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</si>
  <si>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</si>
  <si>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</si>
  <si>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</si>
  <si>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</si>
  <si>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</si>
  <si>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</si>
  <si>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</si>
  <si>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</si>
  <si>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</si>
  <si>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</si>
  <si>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</si>
  <si>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</si>
  <si>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</si>
  <si>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</si>
  <si>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</si>
  <si>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</si>
  <si>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</si>
  <si>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</si>
  <si>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</si>
  <si>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</si>
  <si>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</si>
  <si>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</si>
  <si>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</si>
  <si>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</si>
  <si>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</si>
  <si>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</si>
  <si>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</si>
  <si>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</si>
  <si>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</si>
  <si>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</si>
  <si>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</si>
  <si>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</si>
  <si>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</si>
  <si>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</si>
  <si>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</si>
  <si>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</si>
  <si>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</si>
  <si>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</si>
  <si>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</si>
  <si>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</si>
  <si>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</si>
  <si>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</si>
  <si>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</si>
  <si>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</si>
  <si>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</si>
  <si>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</si>
  <si>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</si>
  <si>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</si>
  <si>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</si>
  <si>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</si>
  <si>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</si>
  <si>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</si>
  <si>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</si>
  <si>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</si>
  <si>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</si>
  <si>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</si>
  <si>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</si>
  <si>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</si>
  <si>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</si>
  <si>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</si>
  <si>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</si>
  <si>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</si>
  <si>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</si>
  <si>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</si>
  <si>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</si>
  <si>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</si>
  <si>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</si>
  <si>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</si>
  <si>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</si>
  <si>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</si>
  <si>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</si>
  <si>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</si>
  <si>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</si>
  <si>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</si>
  <si>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</si>
  <si>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</si>
  <si>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</si>
  <si>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</si>
  <si>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</si>
  <si>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</si>
  <si>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</si>
  <si>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</si>
  <si>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</si>
  <si>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</si>
  <si>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</si>
  <si>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</si>
  <si>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</si>
  <si>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</si>
  <si>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</si>
  <si>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</si>
  <si>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</si>
  <si>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</si>
  <si>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</si>
  <si>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</si>
  <si>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</si>
  <si>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</si>
  <si>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</si>
  <si>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</si>
  <si>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</si>
  <si>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</si>
  <si>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</si>
  <si>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</si>
  <si>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</si>
  <si>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</si>
  <si>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</si>
  <si>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</si>
  <si>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</si>
  <si>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</si>
  <si>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</si>
  <si>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</si>
  <si>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</si>
  <si>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</si>
  <si>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</si>
  <si>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</si>
  <si>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</si>
  <si>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</si>
  <si>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</si>
  <si>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</si>
  <si>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</si>
  <si>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</si>
  <si>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</si>
  <si>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</si>
  <si>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</si>
  <si>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</si>
  <si>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</si>
  <si>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</si>
  <si>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</si>
  <si>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</si>
  <si>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</si>
  <si>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</si>
  <si>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</si>
  <si>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</si>
  <si>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</si>
  <si>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</si>
  <si>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</si>
  <si>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</si>
  <si>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</si>
  <si>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</si>
  <si>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</si>
  <si>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</si>
  <si>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</si>
  <si>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</si>
  <si>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</si>
  <si>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</si>
  <si>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</si>
  <si>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</si>
  <si>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</si>
  <si>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</si>
  <si>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</si>
  <si>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</si>
  <si>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</si>
  <si>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</si>
  <si>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</si>
  <si>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</si>
  <si>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</si>
  <si>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</si>
  <si>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</si>
  <si>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</si>
  <si>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</si>
  <si>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</si>
  <si>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</si>
  <si>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</si>
  <si>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</si>
  <si>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</si>
  <si>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</si>
  <si>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</si>
  <si>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</si>
  <si>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</si>
  <si>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</si>
  <si>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</si>
  <si>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</si>
  <si>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</si>
  <si>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</si>
  <si>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</si>
  <si>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</si>
  <si>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</si>
  <si>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</si>
  <si>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</si>
  <si>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</si>
  <si>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</si>
  <si>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</si>
  <si>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</si>
  <si>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</si>
  <si>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</si>
  <si>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</si>
  <si>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</si>
  <si>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</si>
  <si>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</si>
  <si>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</si>
  <si>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</si>
  <si>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</si>
  <si>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</si>
  <si>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</si>
  <si>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</si>
  <si>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</si>
  <si>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</si>
  <si>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</si>
  <si>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</si>
  <si>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</si>
  <si>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</si>
  <si>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</si>
  <si>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</si>
  <si>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</si>
  <si>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</si>
  <si>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</si>
  <si>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</si>
  <si>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</si>
  <si>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</si>
  <si>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</si>
  <si>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</si>
  <si>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</si>
  <si>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</si>
  <si>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</si>
  <si>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</si>
  <si>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</si>
  <si>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</si>
  <si>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</si>
  <si>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</si>
  <si>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</si>
  <si>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</si>
  <si>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</si>
  <si>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</si>
  <si>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</si>
  <si>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</si>
  <si>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</si>
  <si>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</si>
  <si>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</si>
  <si>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</si>
  <si>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</si>
  <si>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</si>
  <si>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</si>
  <si>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</si>
  <si>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</si>
  <si>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</si>
  <si>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</si>
  <si>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</si>
  <si>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</si>
  <si>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</si>
  <si>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</si>
  <si>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</si>
  <si>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</si>
  <si>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</si>
  <si>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</si>
  <si>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</si>
  <si>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</si>
  <si>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</si>
  <si>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</si>
  <si>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</si>
  <si>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</si>
  <si>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</si>
  <si>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</si>
  <si>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</si>
  <si>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</si>
  <si>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</si>
  <si>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</si>
  <si>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</si>
  <si>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</si>
  <si>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</si>
  <si>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</si>
  <si>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</si>
  <si>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</si>
  <si>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</si>
  <si>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</si>
  <si>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</si>
  <si>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</si>
  <si>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</si>
  <si>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</si>
  <si>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</si>
  <si>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</si>
  <si>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</si>
  <si>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</si>
  <si>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</si>
  <si>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</si>
  <si>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</si>
  <si>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</si>
  <si>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</si>
  <si>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</si>
  <si>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</si>
  <si>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</si>
  <si>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</si>
  <si>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</si>
  <si>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</si>
  <si>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</si>
  <si>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</si>
  <si>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</si>
  <si>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</si>
  <si>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</si>
  <si>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</si>
  <si>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</si>
  <si>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</si>
  <si>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</si>
  <si>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</si>
  <si>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</si>
  <si>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</si>
  <si>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</si>
  <si>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</si>
  <si>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</si>
  <si>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</si>
  <si>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</si>
  <si>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</si>
  <si>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</si>
  <si>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</si>
  <si>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</si>
  <si>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</si>
  <si>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</si>
  <si>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</si>
  <si>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</si>
  <si>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</si>
  <si>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</si>
  <si>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</si>
  <si>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</si>
  <si>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</si>
  <si>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</si>
  <si>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</si>
  <si>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</si>
  <si>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</si>
  <si>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</si>
  <si>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</si>
  <si>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</si>
  <si>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</si>
  <si>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</si>
  <si>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</si>
  <si>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</si>
  <si>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</si>
  <si>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</si>
  <si>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</si>
  <si>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</si>
  <si>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</si>
  <si>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</si>
  <si>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</si>
  <si>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</si>
  <si>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</si>
  <si>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</si>
  <si>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</si>
  <si>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</si>
  <si>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</si>
  <si>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</si>
  <si>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</si>
  <si>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</si>
  <si>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</si>
  <si>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</si>
  <si>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</si>
  <si>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</si>
  <si>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</si>
  <si>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</si>
  <si>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</si>
  <si>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</si>
  <si>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</si>
  <si>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</si>
  <si>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</si>
  <si>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</si>
  <si>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</si>
  <si>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</si>
  <si>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</si>
  <si>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</si>
  <si>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</si>
  <si>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</si>
  <si>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</si>
  <si>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</si>
  <si>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</si>
  <si>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</si>
  <si>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</si>
  <si>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</si>
  <si>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</si>
  <si>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</si>
  <si>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</si>
  <si>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</si>
  <si>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</si>
  <si>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</si>
  <si>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</si>
  <si>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</si>
  <si>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</si>
  <si>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</si>
  <si>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</si>
  <si>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</si>
  <si>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</si>
  <si>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</si>
  <si>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</si>
  <si>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</si>
  <si>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</si>
  <si>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</si>
  <si>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</si>
  <si>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</si>
  <si>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</si>
  <si>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</si>
  <si>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</si>
  <si>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</si>
  <si>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</si>
  <si>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</si>
  <si>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</si>
  <si>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</si>
  <si>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</si>
  <si>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</si>
  <si>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</si>
  <si>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</si>
  <si>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</si>
  <si>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</si>
  <si>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</si>
  <si>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</si>
  <si>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</si>
  <si>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</si>
  <si>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</si>
  <si>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</si>
  <si>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</si>
  <si>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</si>
  <si>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</si>
  <si>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</si>
  <si>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</si>
  <si>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</si>
  <si>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</si>
  <si>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</si>
  <si>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</si>
  <si>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</si>
  <si>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</si>
  <si>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</si>
  <si>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</si>
  <si>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</si>
  <si>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</si>
  <si>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</si>
  <si>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</si>
  <si>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</si>
  <si>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</si>
  <si>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</si>
  <si>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</si>
  <si>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</si>
  <si>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</si>
  <si>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</si>
  <si>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</si>
  <si>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</si>
  <si>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</si>
  <si>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</si>
  <si>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</si>
  <si>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</si>
  <si>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</si>
  <si>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</si>
  <si>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</si>
  <si>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</si>
  <si>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</si>
  <si>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</si>
  <si>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</si>
  <si>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</si>
  <si>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</si>
  <si>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</si>
  <si>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</si>
  <si>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</si>
  <si>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</si>
  <si>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</si>
  <si>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</si>
  <si>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</si>
  <si>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</si>
  <si>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</si>
  <si>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</si>
  <si>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</si>
  <si>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</si>
  <si>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</si>
  <si>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</si>
  <si>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</si>
  <si>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</si>
  <si>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</si>
  <si>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</si>
  <si>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</si>
  <si>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</si>
  <si>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</si>
  <si>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</si>
  <si>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</si>
  <si>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</si>
  <si>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</si>
  <si>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</si>
  <si>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</si>
  <si>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</si>
  <si>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</si>
  <si>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</si>
  <si>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</si>
  <si>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</si>
  <si>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</si>
  <si>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</si>
  <si>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</si>
  <si>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</si>
  <si>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</si>
  <si>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</si>
  <si>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</si>
  <si>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</si>
  <si>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</si>
  <si>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</si>
  <si>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</si>
  <si>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</si>
  <si>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</si>
  <si>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</si>
  <si>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</si>
  <si>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</si>
  <si>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</si>
  <si>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</si>
  <si>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</si>
  <si>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</si>
  <si>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</si>
  <si>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</si>
  <si>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</si>
  <si>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</si>
  <si>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</si>
  <si>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</si>
  <si>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</si>
  <si>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</si>
  <si>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</si>
  <si>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</si>
  <si>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</si>
  <si>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</si>
  <si>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</si>
  <si>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</si>
  <si>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</si>
  <si>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</si>
  <si>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</si>
  <si>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</si>
  <si>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</si>
  <si>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</si>
  <si>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</si>
  <si>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</si>
  <si>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</si>
  <si>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</si>
  <si>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</si>
  <si>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</si>
  <si>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</si>
  <si>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</si>
  <si>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</si>
  <si>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</si>
  <si>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</si>
  <si>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</si>
  <si>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</si>
  <si>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</si>
  <si>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</si>
  <si>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</si>
  <si>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</si>
  <si>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</si>
  <si>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</si>
  <si>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</si>
  <si>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</si>
  <si>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</si>
  <si>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</si>
  <si>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</si>
  <si>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</si>
  <si>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</si>
  <si>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</si>
  <si>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</si>
  <si>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</si>
  <si>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</si>
  <si>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</si>
  <si>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</si>
  <si>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</si>
  <si>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</si>
  <si>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</si>
  <si>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</si>
  <si>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</si>
  <si>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</si>
  <si>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</si>
  <si>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</si>
  <si>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</si>
  <si>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</si>
  <si>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</si>
  <si>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</si>
  <si>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</si>
  <si>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</si>
  <si>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</si>
  <si>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</si>
  <si>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</si>
  <si>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</si>
  <si>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</si>
  <si>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</si>
  <si>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</si>
  <si>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</si>
  <si>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</si>
  <si>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</si>
  <si>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</si>
  <si>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</si>
  <si>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</si>
  <si>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</si>
  <si>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</si>
  <si>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</si>
  <si>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</si>
  <si>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</si>
  <si>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</si>
  <si>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</si>
  <si>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</si>
  <si>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</si>
  <si>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</si>
  <si>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</si>
  <si>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</si>
  <si>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</si>
  <si>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</si>
  <si>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</si>
  <si>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</si>
  <si>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</si>
  <si>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</si>
  <si>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</si>
  <si>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</si>
  <si>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</si>
  <si>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</si>
  <si>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</si>
  <si>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</si>
  <si>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</si>
  <si>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</si>
  <si>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</si>
  <si>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</si>
  <si>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</si>
  <si>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</si>
  <si>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</si>
  <si>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</si>
  <si>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</si>
  <si>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</si>
  <si>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</si>
  <si>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</si>
  <si>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</si>
  <si>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</si>
  <si>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</si>
  <si>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</si>
  <si>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</si>
  <si>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</si>
  <si>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</si>
  <si>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</si>
  <si>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</si>
  <si>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</si>
  <si>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</si>
  <si>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</si>
  <si>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</si>
  <si>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</si>
  <si>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</si>
  <si>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</si>
  <si>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</si>
  <si>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</si>
  <si>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</si>
  <si>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</si>
  <si>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</si>
  <si>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</si>
  <si>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</si>
  <si>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</si>
  <si>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</si>
  <si>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</si>
  <si>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</si>
  <si>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</si>
  <si>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</si>
  <si>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</si>
  <si>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</si>
  <si>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</si>
  <si>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</si>
  <si>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</si>
  <si>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</si>
  <si>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</si>
  <si>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</si>
  <si>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</si>
  <si>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</si>
  <si>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</si>
  <si>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</si>
  <si>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</si>
  <si>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</si>
  <si>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</si>
  <si>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</si>
  <si>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</si>
  <si>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</si>
  <si>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</si>
  <si>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</si>
  <si>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</si>
  <si>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</si>
  <si>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</si>
  <si>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</si>
  <si>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</si>
  <si>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</si>
  <si>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</si>
  <si>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</si>
  <si>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</si>
  <si>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</si>
  <si>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</si>
  <si>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</si>
  <si>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</si>
  <si>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</si>
  <si>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</si>
  <si>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</si>
  <si>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</si>
  <si>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</si>
  <si>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</si>
  <si>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</si>
  <si>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</si>
  <si>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</si>
  <si>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</si>
  <si>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</si>
  <si>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</si>
  <si>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</si>
  <si>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</si>
  <si>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</si>
  <si>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</si>
  <si>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</si>
  <si>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</si>
  <si>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</si>
  <si>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</si>
  <si>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</si>
  <si>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</si>
  <si>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</si>
  <si>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</si>
  <si>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</si>
  <si>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</si>
  <si>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</si>
  <si>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</si>
  <si>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</si>
  <si>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</si>
  <si>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</si>
  <si>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</si>
  <si>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</si>
  <si>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</si>
  <si>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</si>
  <si>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</si>
  <si>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</si>
  <si>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</si>
  <si>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</si>
  <si>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</si>
  <si>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</si>
  <si>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</si>
  <si>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</si>
  <si>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</si>
  <si>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</si>
  <si>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</si>
  <si>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</si>
  <si>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</si>
  <si>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</si>
  <si>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</si>
  <si>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</si>
  <si>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</si>
  <si>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</si>
  <si>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</si>
  <si>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</si>
  <si>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</si>
  <si>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</si>
  <si>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</si>
  <si>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</si>
  <si>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</si>
  <si>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</si>
  <si>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</si>
  <si>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</si>
  <si>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</si>
  <si>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</si>
  <si>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</si>
  <si>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</si>
  <si>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</si>
  <si>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</si>
  <si>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</si>
  <si>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</si>
  <si>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</si>
  <si>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</si>
  <si>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</si>
  <si>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</si>
  <si>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</si>
  <si>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</si>
  <si>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</si>
  <si>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</si>
  <si>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</si>
  <si>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</si>
  <si>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</si>
  <si>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</si>
  <si>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</si>
  <si>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</si>
  <si>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</si>
  <si>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</si>
  <si>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</si>
  <si>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</si>
  <si>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</si>
  <si>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</si>
  <si>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</si>
  <si>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</si>
  <si>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</si>
  <si>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</si>
  <si>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</si>
  <si>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</si>
  <si>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</si>
  <si>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</si>
  <si>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</si>
  <si>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</si>
  <si>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</si>
  <si>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</si>
  <si>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</si>
  <si>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</si>
  <si>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</si>
  <si>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</si>
  <si>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</si>
  <si>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</si>
  <si>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</si>
  <si>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</si>
  <si>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</si>
  <si>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</si>
  <si>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</si>
  <si>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</si>
  <si>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</si>
  <si>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</si>
  <si>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</si>
  <si>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</si>
  <si>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</si>
  <si>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</si>
  <si>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</si>
  <si>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</si>
  <si>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</si>
  <si>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</si>
  <si>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</si>
  <si>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</si>
  <si>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</si>
  <si>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</si>
  <si>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</si>
  <si>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</si>
  <si>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</si>
  <si>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</si>
  <si>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</si>
  <si>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</si>
  <si>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</si>
  <si>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</si>
  <si>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</si>
  <si>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</si>
  <si>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</si>
  <si>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</si>
  <si>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</si>
  <si>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</si>
  <si>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</si>
  <si>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</si>
  <si>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</si>
  <si>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</si>
  <si>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</si>
  <si>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</si>
  <si>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</si>
  <si>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</si>
  <si>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</si>
  <si>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</si>
  <si>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</si>
  <si>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</si>
  <si>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</si>
  <si>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</si>
  <si>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</si>
  <si>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</si>
  <si>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</si>
  <si>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</si>
  <si>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</si>
  <si>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</si>
  <si>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</si>
  <si>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</si>
  <si>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</si>
  <si>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</si>
  <si>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</si>
  <si>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</si>
  <si>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</si>
  <si>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</si>
  <si>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</si>
  <si>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</si>
  <si>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</si>
  <si>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</si>
  <si>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</si>
  <si>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</si>
  <si>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</si>
  <si>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</si>
  <si>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</si>
  <si>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</si>
  <si>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</si>
  <si>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</si>
  <si>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</si>
  <si>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</si>
  <si>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</si>
  <si>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</si>
  <si>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</si>
  <si>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</si>
  <si>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</si>
  <si>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</si>
  <si>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</si>
  <si>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</si>
  <si>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</si>
  <si>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</si>
  <si>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</si>
  <si>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</si>
  <si>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</si>
  <si>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</si>
  <si>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</si>
  <si>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</si>
  <si>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</si>
  <si>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</si>
  <si>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</si>
  <si>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</si>
  <si>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</si>
  <si>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</si>
  <si>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</si>
  <si>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</si>
  <si>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</si>
  <si>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</si>
  <si>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</si>
  <si>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</si>
  <si>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</si>
  <si>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</si>
  <si>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</si>
  <si>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</si>
  <si>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</si>
  <si>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</si>
  <si>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</si>
  <si>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</si>
  <si>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</si>
  <si>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</si>
  <si>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</si>
  <si>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</si>
  <si>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</si>
  <si>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</si>
  <si>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</si>
  <si>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</si>
  <si>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</si>
  <si>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</si>
  <si>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</si>
  <si>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</si>
  <si>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</si>
  <si>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</si>
  <si>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</si>
  <si>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</si>
  <si>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</si>
  <si>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</si>
  <si>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</si>
  <si>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</si>
  <si>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</si>
  <si>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</si>
  <si>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</si>
  <si>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</si>
  <si>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</si>
  <si>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</si>
  <si>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</si>
  <si>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</si>
  <si>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</si>
  <si>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</si>
  <si>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</si>
  <si>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</si>
  <si>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</si>
  <si>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</si>
  <si>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</si>
  <si>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</si>
  <si>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</si>
  <si>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</si>
  <si>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</si>
  <si>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</si>
  <si>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</si>
  <si>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</si>
  <si>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</si>
  <si>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</si>
  <si>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</si>
  <si>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</si>
  <si>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</si>
  <si>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</si>
  <si>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</si>
  <si>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</si>
  <si>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</si>
  <si>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</si>
  <si>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</si>
  <si>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</si>
  <si>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</si>
  <si>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</si>
  <si>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</si>
  <si>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</si>
  <si>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</si>
  <si>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</si>
  <si>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</si>
  <si>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</si>
  <si>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</si>
  <si>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</si>
  <si>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</si>
  <si>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</si>
  <si>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</si>
  <si>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</si>
  <si>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</si>
  <si>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</si>
  <si>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</si>
  <si>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</si>
  <si>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</si>
  <si>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</si>
  <si>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</si>
  <si>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</si>
  <si>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</si>
  <si>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</si>
  <si>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</si>
  <si>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</si>
  <si>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</si>
  <si>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</si>
  <si>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</si>
  <si>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</si>
  <si>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</si>
  <si>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</si>
  <si>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</si>
  <si>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</si>
  <si>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</si>
  <si>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</si>
  <si>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</si>
  <si>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</si>
  <si>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</si>
  <si>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</si>
  <si>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</si>
  <si>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</si>
  <si>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</si>
  <si>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</si>
  <si>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</si>
  <si>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</si>
  <si>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</si>
  <si>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</si>
  <si>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</si>
  <si>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</si>
  <si>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</si>
  <si>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</si>
  <si>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</si>
  <si>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</si>
  <si>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</si>
  <si>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</si>
  <si>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</si>
  <si>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</si>
  <si>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</si>
  <si>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</si>
  <si>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</si>
  <si>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</si>
  <si>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</si>
  <si>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</si>
  <si>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</si>
  <si>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</si>
  <si>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</si>
  <si>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</si>
  <si>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</si>
  <si>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</si>
  <si>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</si>
  <si>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</si>
  <si>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</si>
  <si>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</si>
  <si>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</si>
  <si>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</si>
  <si>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</si>
  <si>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</si>
  <si>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</si>
  <si>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</si>
  <si>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</si>
  <si>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</si>
  <si>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</si>
  <si>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</si>
  <si>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</si>
  <si>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</si>
  <si>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</si>
  <si>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</si>
  <si>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</si>
  <si>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</si>
  <si>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</si>
  <si>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</si>
  <si>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</si>
  <si>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</si>
  <si>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</si>
  <si>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</si>
  <si>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</si>
  <si>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</si>
  <si>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</si>
  <si>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</si>
  <si>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</si>
  <si>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</si>
  <si>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</si>
  <si>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</si>
  <si>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</si>
  <si>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</si>
  <si>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</si>
  <si>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</si>
  <si>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</si>
  <si>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</si>
  <si>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</si>
  <si>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</si>
  <si>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</si>
  <si>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</si>
  <si>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</si>
  <si>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</si>
  <si>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</si>
  <si>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</si>
  <si>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</si>
  <si>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</si>
  <si>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</si>
  <si>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</si>
  <si>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</si>
  <si>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</si>
  <si>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</si>
  <si>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</si>
  <si>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</si>
  <si>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</si>
  <si>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</si>
  <si>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</si>
  <si>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</si>
  <si>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</si>
  <si>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</si>
  <si>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</si>
  <si>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</si>
  <si>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</si>
  <si>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</si>
  <si>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</si>
  <si>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</si>
  <si>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</si>
  <si>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</si>
  <si>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</si>
  <si>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</si>
  <si>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</si>
  <si>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</si>
  <si>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</si>
  <si>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</si>
  <si>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</si>
  <si>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</si>
  <si>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</si>
  <si>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</si>
  <si>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</si>
  <si>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</si>
  <si>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</si>
  <si>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</si>
  <si>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</si>
  <si>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</si>
  <si>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</si>
  <si>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</si>
  <si>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</si>
  <si>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</si>
  <si>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</si>
  <si>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</si>
  <si>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</si>
  <si>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</si>
  <si>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</si>
  <si>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</si>
  <si>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</si>
  <si>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</si>
  <si>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</si>
  <si>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</si>
  <si>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</si>
  <si>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</si>
  <si>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</si>
  <si>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</si>
  <si>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</si>
  <si>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</si>
  <si>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</si>
  <si>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</si>
  <si>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</si>
  <si>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</si>
  <si>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</si>
  <si>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</si>
  <si>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</si>
  <si>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</si>
  <si>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</si>
  <si>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</si>
  <si>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</si>
  <si>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</si>
  <si>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</si>
  <si>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</si>
  <si>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</si>
  <si>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</si>
  <si>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</si>
  <si>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</si>
  <si>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</si>
  <si>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</si>
  <si>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</si>
  <si>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</si>
  <si>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</si>
  <si>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</si>
  <si>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</si>
  <si>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</si>
  <si>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</si>
  <si>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</si>
  <si>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</si>
  <si>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</si>
  <si>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</si>
  <si>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</si>
  <si>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</si>
  <si>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</si>
  <si>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</si>
  <si>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</si>
  <si>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</si>
  <si>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</si>
  <si>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</si>
  <si>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</si>
  <si>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</si>
  <si>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</si>
  <si>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</si>
  <si>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</si>
  <si>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</si>
  <si>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</si>
  <si>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</si>
  <si>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</si>
  <si>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</si>
  <si>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</si>
  <si>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</si>
  <si>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</si>
  <si>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</si>
  <si>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</si>
  <si>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</si>
  <si>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</si>
  <si>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</si>
  <si>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</si>
  <si>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</si>
  <si>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</si>
  <si>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</si>
  <si>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</si>
  <si>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</si>
  <si>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</si>
  <si>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</si>
  <si>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</si>
  <si>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</si>
  <si>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</si>
  <si>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</si>
  <si>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</si>
  <si>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</si>
  <si>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</si>
  <si>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</si>
  <si>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</si>
  <si>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</si>
  <si>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</si>
  <si>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</si>
  <si>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</si>
  <si>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</si>
  <si>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</si>
  <si>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</si>
  <si>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</si>
  <si>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</si>
  <si>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</si>
  <si>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</si>
  <si>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</si>
  <si>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</si>
  <si>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</si>
  <si>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</si>
  <si>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</si>
  <si>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</si>
  <si>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</si>
  <si>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</si>
  <si>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</si>
  <si>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</si>
  <si>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</si>
  <si>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</si>
  <si>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</si>
  <si>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</si>
  <si>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</si>
  <si>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</si>
  <si>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</si>
  <si>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</si>
  <si>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</si>
  <si>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</si>
  <si>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</si>
  <si>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</si>
  <si>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</si>
  <si>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</si>
  <si>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</si>
  <si>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</si>
  <si>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</si>
  <si>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</si>
  <si>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</si>
  <si>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</si>
  <si>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</si>
  <si>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</si>
  <si>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</si>
  <si>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</si>
  <si>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</si>
  <si>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</si>
  <si>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</si>
  <si>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</si>
  <si>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</si>
  <si>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</si>
  <si>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</si>
  <si>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</si>
  <si>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</si>
  <si>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</si>
  <si>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</si>
  <si>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</si>
  <si>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</si>
  <si>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</si>
  <si>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</si>
  <si>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</si>
  <si>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</si>
  <si>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</si>
  <si>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</si>
  <si>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</si>
  <si>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</si>
  <si>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</si>
  <si>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</si>
  <si>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</si>
  <si>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</si>
  <si>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</si>
  <si>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</si>
  <si>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</si>
  <si>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</si>
  <si>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</si>
  <si>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</si>
  <si>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</si>
  <si>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</si>
  <si>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</si>
  <si>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</si>
  <si>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</si>
  <si>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</si>
  <si>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</si>
  <si>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</si>
  <si>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</si>
  <si>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</si>
  <si>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</si>
  <si>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</si>
  <si>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</si>
  <si>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</si>
  <si>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</si>
  <si>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</si>
  <si>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</si>
  <si>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</si>
  <si>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</si>
  <si>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</si>
  <si>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</si>
  <si>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</si>
  <si>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</si>
  <si>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</si>
  <si>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</si>
  <si>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</si>
  <si>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</si>
  <si>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</si>
  <si>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</si>
  <si>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</si>
  <si>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</si>
  <si>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</si>
  <si>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</si>
  <si>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</si>
  <si>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</si>
  <si>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</si>
  <si>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</si>
  <si>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</si>
  <si>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</si>
  <si>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</si>
  <si>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</si>
  <si>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</si>
  <si>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</si>
  <si>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</si>
  <si>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</si>
  <si>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</si>
  <si>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</si>
  <si>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</si>
  <si>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</si>
  <si>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</si>
  <si>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</si>
  <si>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</si>
  <si>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</si>
  <si>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</si>
  <si>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</si>
  <si>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</si>
  <si>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</si>
  <si>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</si>
  <si>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</si>
  <si>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</si>
  <si>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</si>
  <si>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</si>
  <si>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</si>
  <si>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</si>
  <si>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</si>
  <si>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</si>
  <si>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</si>
  <si>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</si>
  <si>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</si>
  <si>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</si>
  <si>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</si>
  <si>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</si>
  <si>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</si>
  <si>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</si>
  <si>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</si>
  <si>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</si>
  <si>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</si>
  <si>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</si>
  <si>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</si>
  <si>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</si>
  <si>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</si>
  <si>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</si>
  <si>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</si>
  <si>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</si>
  <si>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</si>
  <si>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</si>
  <si>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</si>
  <si>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</si>
  <si>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</si>
  <si>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</si>
  <si>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</si>
  <si>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</si>
  <si>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</si>
  <si>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</si>
  <si>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</si>
  <si>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</si>
  <si>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</si>
  <si>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</si>
  <si>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</si>
  <si>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</si>
  <si>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</si>
  <si>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</si>
  <si>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</si>
  <si>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</si>
  <si>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</si>
  <si>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</si>
  <si>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</si>
  <si>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</si>
  <si>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</si>
  <si>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</si>
  <si>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</si>
  <si>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</si>
  <si>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</si>
  <si>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</si>
  <si>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</si>
  <si>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</si>
  <si>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</si>
  <si>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</si>
  <si>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</si>
  <si>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</si>
  <si>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</si>
  <si>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</si>
  <si>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</si>
  <si>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</si>
  <si>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</si>
  <si>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</si>
  <si>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</si>
  <si>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</si>
  <si>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</si>
  <si>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</si>
  <si>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</si>
  <si>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</si>
  <si>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</si>
  <si>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</si>
  <si>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</si>
  <si>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</si>
  <si>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</si>
  <si>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</si>
  <si>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</si>
  <si>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</si>
  <si>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</si>
  <si>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</si>
  <si>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</si>
  <si>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</si>
  <si>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</si>
  <si>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</si>
  <si>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</si>
  <si>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</si>
  <si>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</si>
  <si>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</si>
  <si>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</si>
  <si>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</si>
  <si>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</si>
  <si>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</si>
  <si>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</si>
  <si>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</si>
  <si>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</si>
  <si>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</si>
  <si>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</si>
  <si>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</si>
  <si>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</si>
  <si>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</si>
  <si>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</si>
  <si>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</si>
  <si>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</si>
  <si>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</si>
  <si>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</si>
  <si>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</si>
  <si>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</si>
  <si>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</si>
  <si>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</si>
  <si>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</si>
  <si>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</si>
  <si>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</si>
  <si>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</si>
  <si>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</si>
  <si>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</si>
  <si>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</si>
  <si>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</si>
  <si>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</si>
  <si>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</si>
  <si>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</si>
  <si>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</si>
  <si>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</si>
  <si>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</si>
  <si>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</si>
  <si>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</si>
  <si>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</si>
  <si>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</si>
  <si>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</si>
  <si>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</si>
  <si>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</si>
  <si>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</si>
  <si>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</si>
  <si>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</si>
  <si>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</si>
  <si>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</si>
  <si>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</si>
  <si>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</si>
  <si>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</si>
  <si>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</si>
  <si>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</si>
  <si>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</si>
  <si>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</si>
  <si>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</si>
  <si>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</si>
  <si>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</si>
  <si>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</si>
  <si>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</si>
  <si>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</si>
  <si>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</si>
  <si>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</si>
  <si>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</si>
  <si>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</si>
  <si>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</si>
  <si>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</si>
  <si>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</si>
  <si>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</si>
  <si>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</si>
  <si>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</si>
  <si>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</si>
  <si>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</si>
  <si>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</si>
  <si>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</si>
  <si>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</si>
  <si>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</si>
  <si>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</si>
  <si>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</si>
  <si>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</si>
  <si>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</si>
  <si>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</si>
  <si>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</si>
  <si>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</si>
  <si>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</si>
  <si>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</si>
  <si>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</si>
  <si>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</si>
  <si>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</si>
  <si>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</si>
  <si>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</si>
  <si>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</si>
  <si>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</si>
  <si>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</si>
  <si>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</si>
  <si>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</si>
  <si>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</si>
  <si>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</si>
  <si>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</si>
  <si>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</si>
  <si>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</si>
  <si>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</si>
  <si>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</si>
  <si>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</si>
  <si>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</si>
  <si>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</si>
  <si>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</si>
  <si>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</si>
  <si>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</si>
  <si>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</si>
  <si>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</si>
  <si>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</si>
  <si>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</si>
  <si>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</si>
  <si>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</si>
  <si>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</si>
  <si>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</si>
  <si>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</si>
  <si>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</si>
  <si>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</si>
  <si>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</si>
  <si>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</si>
  <si>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</si>
  <si>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</si>
  <si>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</si>
  <si>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</si>
  <si>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</si>
  <si>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</si>
  <si>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</si>
  <si>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</si>
  <si>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</si>
  <si>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</si>
  <si>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</si>
  <si>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</si>
  <si>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</si>
  <si>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</si>
  <si>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</si>
  <si>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</si>
  <si>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</si>
  <si>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</si>
  <si>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</si>
  <si>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</si>
  <si>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</si>
  <si>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</si>
  <si>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</si>
  <si>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</si>
  <si>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</si>
  <si>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</si>
  <si>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</si>
  <si>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</si>
  <si>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</si>
  <si>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</si>
  <si>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</si>
  <si>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</si>
  <si>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</si>
  <si>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</si>
  <si>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</si>
  <si>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</si>
  <si>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</si>
  <si>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</si>
  <si>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</si>
  <si>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</si>
  <si>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</si>
  <si>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</si>
  <si>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</si>
  <si>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</si>
  <si>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</si>
  <si>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</si>
  <si>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</si>
  <si>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</si>
  <si>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</si>
  <si>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</si>
  <si>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</si>
  <si>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</si>
  <si>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</si>
  <si>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</si>
  <si>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</si>
  <si>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</si>
  <si>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</si>
  <si>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</si>
  <si>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</si>
  <si>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</si>
  <si>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</si>
  <si>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</si>
  <si>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</si>
  <si>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</si>
  <si>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</si>
  <si>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</si>
  <si>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</si>
  <si>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</si>
  <si>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</si>
  <si>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</si>
  <si>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</si>
  <si>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</si>
  <si>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</si>
  <si>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</si>
  <si>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</si>
  <si>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</si>
  <si>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</si>
  <si>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</si>
  <si>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</si>
  <si>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</si>
  <si>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</si>
  <si>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</si>
  <si>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</si>
  <si>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</si>
  <si>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</si>
  <si>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</si>
  <si>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</si>
  <si>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</si>
  <si>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</si>
  <si>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</si>
  <si>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</si>
  <si>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</si>
  <si>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</si>
  <si>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</si>
  <si>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</si>
  <si>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</si>
  <si>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</si>
  <si>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</si>
  <si>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</si>
  <si>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</si>
  <si>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</si>
  <si>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</si>
  <si>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</si>
  <si>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</si>
  <si>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</si>
  <si>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</si>
  <si>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</si>
  <si>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</si>
  <si>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</si>
  <si>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</si>
  <si>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</si>
  <si>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</si>
  <si>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</si>
  <si>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</si>
  <si>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</si>
  <si>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</si>
  <si>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</si>
  <si>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</si>
  <si>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</si>
  <si>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</si>
  <si>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</si>
  <si>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</si>
  <si>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</si>
  <si>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</si>
  <si>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</si>
  <si>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</si>
  <si>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</si>
  <si>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</si>
  <si>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</si>
  <si>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</si>
  <si>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</si>
  <si>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</si>
  <si>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</si>
  <si>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</si>
  <si>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</si>
  <si>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</si>
  <si>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</si>
  <si>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</si>
  <si>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</si>
  <si>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</si>
  <si>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</si>
  <si>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</si>
  <si>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</si>
  <si>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</si>
  <si>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</si>
  <si>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</si>
  <si>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</si>
  <si>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</si>
  <si>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</si>
  <si>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</si>
  <si>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</si>
  <si>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</si>
  <si>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</si>
  <si>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</si>
  <si>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</si>
  <si>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</si>
  <si>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</si>
  <si>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</si>
  <si>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</si>
  <si>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</si>
  <si>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</si>
  <si>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</si>
  <si>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</si>
  <si>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</si>
  <si>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</si>
  <si>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</si>
  <si>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</si>
  <si>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</si>
  <si>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</si>
  <si>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</si>
  <si>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</si>
  <si>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</si>
  <si>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</si>
  <si>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</si>
  <si>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</si>
  <si>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</si>
  <si>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</si>
  <si>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</si>
  <si>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</si>
  <si>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</si>
  <si>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</si>
  <si>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</si>
  <si>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</si>
  <si>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</si>
  <si>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</si>
  <si>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</si>
  <si>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</si>
  <si>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</si>
  <si>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</si>
  <si>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</si>
  <si>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</si>
  <si>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</si>
  <si>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</si>
  <si>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</si>
  <si>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</si>
  <si>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</si>
  <si>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</si>
  <si>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</si>
  <si>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</si>
  <si>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</si>
  <si>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</si>
  <si>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</si>
  <si>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</si>
  <si>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</si>
  <si>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</si>
  <si>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</si>
  <si>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</si>
  <si>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</si>
  <si>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</si>
  <si>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</si>
  <si>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</si>
  <si>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</si>
  <si>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</si>
  <si>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</si>
  <si>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</si>
  <si>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</si>
  <si>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</si>
  <si>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</si>
  <si>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</si>
  <si>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</si>
  <si>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</si>
  <si>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</si>
  <si>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</si>
  <si>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</si>
  <si>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</si>
  <si>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</si>
  <si>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</si>
  <si>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</si>
  <si>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</si>
  <si>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</si>
  <si>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</si>
  <si>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</si>
  <si>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</si>
  <si>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</si>
  <si>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</si>
  <si>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</si>
  <si>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</si>
  <si>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</si>
  <si>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</si>
  <si>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</si>
  <si>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</si>
  <si>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</si>
  <si>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</si>
  <si>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</si>
  <si>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</si>
  <si>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</si>
  <si>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</si>
  <si>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</si>
  <si>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</si>
  <si>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</si>
  <si>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</si>
  <si>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</si>
  <si>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</si>
  <si>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</si>
  <si>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</si>
  <si>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</si>
  <si>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</si>
  <si>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</si>
  <si>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</si>
  <si>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</si>
  <si>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</si>
  <si>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</si>
  <si>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</si>
  <si>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</si>
  <si>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</si>
  <si>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</si>
  <si>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</si>
  <si>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</si>
  <si>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</si>
  <si>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</si>
  <si>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</si>
  <si>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</si>
  <si>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</si>
  <si>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</si>
  <si>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</si>
  <si>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</si>
  <si>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</si>
  <si>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</si>
  <si>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</si>
  <si>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</si>
  <si>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</si>
  <si>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</si>
  <si>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</si>
  <si>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</si>
  <si>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</si>
  <si>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</si>
  <si>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</si>
  <si>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</si>
  <si>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</si>
  <si>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</si>
  <si>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</si>
  <si>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</si>
  <si>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</si>
  <si>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</si>
  <si>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</si>
  <si>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</si>
  <si>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</si>
  <si>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</si>
  <si>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</si>
  <si>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</si>
  <si>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</si>
  <si>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</si>
  <si>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</si>
  <si>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</si>
  <si>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</si>
  <si>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</si>
  <si>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</si>
  <si>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</si>
  <si>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</si>
  <si>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</si>
  <si>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</si>
  <si>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</si>
  <si>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</si>
  <si>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</si>
  <si>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</si>
  <si>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</si>
  <si>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</si>
  <si>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</si>
  <si>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</si>
  <si>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</si>
  <si>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</si>
  <si>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</si>
  <si>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</si>
  <si>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</si>
  <si>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</si>
  <si>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</si>
  <si>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</si>
  <si>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</si>
  <si>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</si>
  <si>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</si>
  <si>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</si>
  <si>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</si>
  <si>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</si>
  <si>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</si>
  <si>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</si>
  <si>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</si>
  <si>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</si>
  <si>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</si>
  <si>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</si>
  <si>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</si>
  <si>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</si>
  <si>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</si>
  <si>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</si>
  <si>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</si>
  <si>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</si>
  <si>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</si>
  <si>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</si>
  <si>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</si>
  <si>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</si>
  <si>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</si>
  <si>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</si>
  <si>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</si>
  <si>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</si>
  <si>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</si>
  <si>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</si>
  <si>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</si>
  <si>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</si>
  <si>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</si>
  <si>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</si>
  <si>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</si>
  <si>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</si>
  <si>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</si>
  <si>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</si>
  <si>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</si>
  <si>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</si>
  <si>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</si>
  <si>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</si>
  <si>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</si>
  <si>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</si>
  <si>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</si>
  <si>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</si>
  <si>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</si>
  <si>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</si>
  <si>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</si>
  <si>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</si>
  <si>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</si>
  <si>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</si>
  <si>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</si>
  <si>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</si>
  <si>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</si>
  <si>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</si>
  <si>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</si>
  <si>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</si>
  <si>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</si>
  <si>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</si>
  <si>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</si>
  <si>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</si>
  <si>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</si>
  <si>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</si>
  <si>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</si>
  <si>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</si>
  <si>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</si>
  <si>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</si>
  <si>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</si>
  <si>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</si>
  <si>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</si>
  <si>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</si>
  <si>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</si>
  <si>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</si>
  <si>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</si>
  <si>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</si>
  <si>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</si>
  <si>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</si>
  <si>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</si>
  <si>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</si>
  <si>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</si>
  <si>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</si>
  <si>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</si>
  <si>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</si>
  <si>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</si>
  <si>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</si>
  <si>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</si>
  <si>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</si>
  <si>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</si>
  <si>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</si>
  <si>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</si>
  <si>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</si>
  <si>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</si>
  <si>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</si>
  <si>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</si>
  <si>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</si>
  <si>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</si>
  <si>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</si>
  <si>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</si>
  <si>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</si>
  <si>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</si>
  <si>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</si>
  <si>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</si>
  <si>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</si>
  <si>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</si>
  <si>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</si>
  <si>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</si>
  <si>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</si>
  <si>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</si>
  <si>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</si>
  <si>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</si>
  <si>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</si>
  <si>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</si>
  <si>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</si>
  <si>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</si>
  <si>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</si>
  <si>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</si>
  <si>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</si>
  <si>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</si>
  <si>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</si>
  <si>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</si>
  <si>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</si>
  <si>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</si>
  <si>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</si>
  <si>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</si>
  <si>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</si>
  <si>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</si>
  <si>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</si>
  <si>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</si>
  <si>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</si>
  <si>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</si>
  <si>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</si>
  <si>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</si>
  <si>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</si>
  <si>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</si>
  <si>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</si>
  <si>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</si>
  <si>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</si>
  <si>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</si>
  <si>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</si>
  <si>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</si>
  <si>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</si>
  <si>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</si>
  <si>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</si>
  <si>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</si>
  <si>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</si>
  <si>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</si>
  <si>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</si>
  <si>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</si>
  <si>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</si>
  <si>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</si>
  <si>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</si>
  <si>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</si>
  <si>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</si>
  <si>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</si>
  <si>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</si>
  <si>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</si>
  <si>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</si>
  <si>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</si>
  <si>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</si>
  <si>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</si>
  <si>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</si>
  <si>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</si>
  <si>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</si>
  <si>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</si>
  <si>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</si>
  <si>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</si>
  <si>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</si>
  <si>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</si>
  <si>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</si>
  <si>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</si>
  <si>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</si>
  <si>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</si>
  <si>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</si>
  <si>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</si>
  <si>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</si>
  <si>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</si>
  <si>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</si>
  <si>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</si>
  <si>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</si>
  <si>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</si>
  <si>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</si>
  <si>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</si>
  <si>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</si>
  <si>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</si>
  <si>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</si>
  <si>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</si>
  <si>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</si>
  <si>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</si>
  <si>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</si>
  <si>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</si>
  <si>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</si>
  <si>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</si>
  <si>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</si>
  <si>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</si>
  <si>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</si>
  <si>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</si>
  <si>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</si>
  <si>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</si>
  <si>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</si>
  <si>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</si>
  <si>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</si>
  <si>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</si>
  <si>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</si>
  <si>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</si>
  <si>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</si>
  <si>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</si>
  <si>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</si>
  <si>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</si>
  <si>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</si>
  <si>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</si>
  <si>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</si>
  <si>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</si>
  <si>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</si>
  <si>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</si>
  <si>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</si>
  <si>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</si>
  <si>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</si>
  <si>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</si>
  <si>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</si>
  <si>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</si>
  <si>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</si>
  <si>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</si>
  <si>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</si>
  <si>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</si>
  <si>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</si>
  <si>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</si>
  <si>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</si>
  <si>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</si>
  <si>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</si>
  <si>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</si>
  <si>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</si>
  <si>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</si>
  <si>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</si>
  <si>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</si>
  <si>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</si>
  <si>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</si>
  <si>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</si>
  <si>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</si>
  <si>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</si>
  <si>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</si>
  <si>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</si>
  <si>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</si>
  <si>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</si>
  <si>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</si>
  <si>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</si>
  <si>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</si>
  <si>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</si>
  <si>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</si>
  <si>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</si>
  <si>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</si>
  <si>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</si>
  <si>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</si>
  <si>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</si>
  <si>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</si>
  <si>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</si>
  <si>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</si>
  <si>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</si>
  <si>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</si>
  <si>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</si>
  <si>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</si>
  <si>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</si>
  <si>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</si>
  <si>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</si>
  <si>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</si>
  <si>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</si>
  <si>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</si>
  <si>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</si>
  <si>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</si>
  <si>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</si>
  <si>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</si>
  <si>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</si>
  <si>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</si>
  <si>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</si>
  <si>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</si>
  <si>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</si>
  <si>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</si>
  <si>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</si>
  <si>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</si>
  <si>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</si>
  <si>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</si>
  <si>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</si>
  <si>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</si>
  <si>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</si>
  <si>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</si>
  <si>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</si>
  <si>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</si>
  <si>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</si>
  <si>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</si>
  <si>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</si>
  <si>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</si>
  <si>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</si>
  <si>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</si>
  <si>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</si>
  <si>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</si>
  <si>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</si>
  <si>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</si>
  <si>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</si>
  <si>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</si>
  <si>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</si>
  <si>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</si>
  <si>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</si>
  <si>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</si>
  <si>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</si>
  <si>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</si>
  <si>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</si>
  <si>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</si>
  <si>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</si>
  <si>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</si>
  <si>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</si>
  <si>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</si>
  <si>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</si>
  <si>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</si>
  <si>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</si>
  <si>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</si>
  <si>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</si>
  <si>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</si>
  <si>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</si>
  <si>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</si>
  <si>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</si>
  <si>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</si>
  <si>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</si>
  <si>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</si>
  <si>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</si>
  <si>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</si>
  <si>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</si>
  <si>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</si>
  <si>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</si>
  <si>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</si>
  <si>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</si>
  <si>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</si>
  <si>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</si>
  <si>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</si>
  <si>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</si>
  <si>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</si>
  <si>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</si>
  <si>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</si>
  <si>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</si>
  <si>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</si>
  <si>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</si>
  <si>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</si>
  <si>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</si>
  <si>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</si>
  <si>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</si>
  <si>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</si>
  <si>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</si>
  <si>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</si>
  <si>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</si>
  <si>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</si>
  <si>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</si>
  <si>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</si>
  <si>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</si>
  <si>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</si>
  <si>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</si>
  <si>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</si>
  <si>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</si>
  <si>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</si>
  <si>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</si>
  <si>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</si>
  <si>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</si>
  <si>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</si>
  <si>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</si>
  <si>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</si>
  <si>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</si>
  <si>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</si>
  <si>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</si>
  <si>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</si>
  <si>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</si>
  <si>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</si>
  <si>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</si>
  <si>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</si>
  <si>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</si>
  <si>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</si>
  <si>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</si>
  <si>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</si>
  <si>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</si>
  <si>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</si>
  <si>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</si>
  <si>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</si>
  <si>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</si>
  <si>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</si>
  <si>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</si>
  <si>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</si>
  <si>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</si>
  <si>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</si>
  <si>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</si>
  <si>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</si>
  <si>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</si>
  <si>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</si>
  <si>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</si>
  <si>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</si>
  <si>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</si>
  <si>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</si>
  <si>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</si>
  <si>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</si>
  <si>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</si>
  <si>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</si>
  <si>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</si>
  <si>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</si>
  <si>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</si>
  <si>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</si>
  <si>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</si>
  <si>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</si>
  <si>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</si>
  <si>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</si>
  <si>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</si>
  <si>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</si>
  <si>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</si>
  <si>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</si>
  <si>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</si>
  <si>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</si>
  <si>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</si>
  <si>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</si>
  <si>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</si>
  <si>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</si>
  <si>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</si>
  <si>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</si>
  <si>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</si>
  <si>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</si>
  <si>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</si>
  <si>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</si>
  <si>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</si>
  <si>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</si>
  <si>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</si>
  <si>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</si>
  <si>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</si>
  <si>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</si>
  <si>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</si>
  <si>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</si>
  <si>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</si>
  <si>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</si>
  <si>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</si>
  <si>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</si>
  <si>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</si>
  <si>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</si>
  <si>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</si>
  <si>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</si>
  <si>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</si>
  <si>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</si>
  <si>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</si>
  <si>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</si>
  <si>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</si>
  <si>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</si>
  <si>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</si>
  <si>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</si>
  <si>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</si>
  <si>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</si>
  <si>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</si>
  <si>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</si>
  <si>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</si>
  <si>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</si>
  <si>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</si>
  <si>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</si>
  <si>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</si>
  <si>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</si>
  <si>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</si>
  <si>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</si>
  <si>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</si>
  <si>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</si>
  <si>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</si>
  <si>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</si>
  <si>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</si>
  <si>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</si>
  <si>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</si>
  <si>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</si>
  <si>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</si>
  <si>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</si>
  <si>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</si>
  <si>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</si>
  <si>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</si>
  <si>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</si>
  <si>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</si>
  <si>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</si>
  <si>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</si>
  <si>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</si>
  <si>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</si>
  <si>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</si>
  <si>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</si>
  <si>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</si>
  <si>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</si>
  <si>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</si>
  <si>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</si>
  <si>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</si>
  <si>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</si>
  <si>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</si>
  <si>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</si>
  <si>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</si>
  <si>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</si>
  <si>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</si>
  <si>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</si>
  <si>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</si>
  <si>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</si>
  <si>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</si>
  <si>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</si>
  <si>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</si>
  <si>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</si>
  <si>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</si>
  <si>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</si>
  <si>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</si>
  <si>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</si>
  <si>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</si>
  <si>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</si>
  <si>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</si>
  <si>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</si>
  <si>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</si>
  <si>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</si>
  <si>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</si>
  <si>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</si>
  <si>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</si>
  <si>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</si>
  <si>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</si>
  <si>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</si>
  <si>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</si>
  <si>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</si>
  <si>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</si>
  <si>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</si>
  <si>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</si>
  <si>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</si>
  <si>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</si>
  <si>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</si>
  <si>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</si>
  <si>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</si>
  <si>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</si>
  <si>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</si>
  <si>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</si>
  <si>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</si>
  <si>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</si>
  <si>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</si>
  <si>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</si>
  <si>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</si>
  <si>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</si>
  <si>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</si>
  <si>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</si>
  <si>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</si>
  <si>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</si>
  <si>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</si>
  <si>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</si>
  <si>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</si>
  <si>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</si>
  <si>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</si>
  <si>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</si>
  <si>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</si>
  <si>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</si>
  <si>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GAVETA DE DEPOSITO LLENA</t>
  </si>
  <si>
    <t>Closed</t>
  </si>
  <si>
    <t>DSIPENSADOR</t>
  </si>
  <si>
    <t>Abastecido</t>
  </si>
  <si>
    <t xml:space="preserve"> Gil Carrera, Santiago</t>
  </si>
  <si>
    <t>Alvarez Eusebio, Wascar Antonio</t>
  </si>
  <si>
    <t>7 Febrero de 2021</t>
  </si>
  <si>
    <t>Accion Remota</t>
  </si>
  <si>
    <t>335784603</t>
  </si>
  <si>
    <t>335784600</t>
  </si>
  <si>
    <t>335784598</t>
  </si>
  <si>
    <t>335784596</t>
  </si>
  <si>
    <t>335784594</t>
  </si>
  <si>
    <t>335784592</t>
  </si>
  <si>
    <t>335784591</t>
  </si>
  <si>
    <t>335784590</t>
  </si>
  <si>
    <t>FALLA NO CONFIRIMADA.</t>
  </si>
  <si>
    <t>En Servicio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</si>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</sst>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84"/>
      <tableStyleElement type="headerRow" dxfId="883"/>
      <tableStyleElement type="totalRow" dxfId="882"/>
      <tableStyleElement type="firstColumn" dxfId="881"/>
      <tableStyleElement type="lastColumn" dxfId="880"/>
      <tableStyleElement type="firstRowStripe" dxfId="879"/>
      <tableStyleElement type="firstColumnStripe" dxfId="8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23"/>
  <sheetViews>
    <sheetView tabSelected="1" topLeftCell="C1" zoomScale="80" zoomScaleNormal="80" workbookViewId="0">
      <pane ySplit="4" topLeftCell="A5" activePane="bottomLeft" state="frozen"/>
      <selection pane="bottomLeft" activeCell="M5" sqref="M5:M1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customWidth="1"/>
    <col min="7" max="7" width="51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customWidth="1"/>
    <col min="15" max="15" width="37.8554687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2506</v>
      </c>
      <c r="Q4" s="76" t="s">
        <v>2457</v>
      </c>
    </row>
    <row r="5" spans="1:17" s="119" customFormat="1" ht="18" x14ac:dyDescent="0.25">
      <c r="A5" s="115" t="str">
        <f>VLOOKUP(E5,'LISTADO ATM'!$A$2:$C$896,3,0)</f>
        <v>SUR</v>
      </c>
      <c r="B5" s="109">
        <v>335784481</v>
      </c>
      <c r="C5" s="101">
        <v>44233.49417824074</v>
      </c>
      <c r="D5" s="115" t="s">
        <v>2189</v>
      </c>
      <c r="E5" s="99">
        <v>890</v>
      </c>
      <c r="F5" s="84" t="str">
        <f>VLOOKUP(E5,VIP!$A$2:$O11364,2,0)</f>
        <v>DRBR890</v>
      </c>
      <c r="G5" s="98" t="str">
        <f>VLOOKUP(E5,'LISTADO ATM'!$A$2:$B$895,2,0)</f>
        <v xml:space="preserve">ATM Escuela Penitenciaria (San Cristóbal) </v>
      </c>
      <c r="H5" s="98" t="str">
        <f>VLOOKUP(E5,VIP!$A$2:$O16285,7,FALSE)</f>
        <v>Si</v>
      </c>
      <c r="I5" s="98" t="str">
        <f>VLOOKUP(E5,VIP!$A$2:$O8250,8,FALSE)</f>
        <v>Si</v>
      </c>
      <c r="J5" s="98" t="str">
        <f>VLOOKUP(E5,VIP!$A$2:$O8200,8,FALSE)</f>
        <v>Si</v>
      </c>
      <c r="K5" s="98" t="str">
        <f>VLOOKUP(E5,VIP!$A$2:$O11774,6,0)</f>
        <v>NO</v>
      </c>
      <c r="L5" s="104" t="s">
        <v>2254</v>
      </c>
      <c r="M5" s="118" t="s">
        <v>2516</v>
      </c>
      <c r="N5" s="102" t="s">
        <v>2480</v>
      </c>
      <c r="O5" s="115" t="s">
        <v>2482</v>
      </c>
      <c r="P5" s="118"/>
      <c r="Q5" s="164">
        <v>44234.315358796295</v>
      </c>
    </row>
    <row r="6" spans="1:17" s="119" customFormat="1" ht="18" x14ac:dyDescent="0.25">
      <c r="A6" s="115" t="str">
        <f>VLOOKUP(E6,'LISTADO ATM'!$A$2:$C$896,3,0)</f>
        <v>DISTRITO NACIONAL</v>
      </c>
      <c r="B6" s="109">
        <v>335784399</v>
      </c>
      <c r="C6" s="101">
        <v>44233.431041666663</v>
      </c>
      <c r="D6" s="115" t="s">
        <v>2189</v>
      </c>
      <c r="E6" s="99">
        <v>784</v>
      </c>
      <c r="F6" s="84" t="str">
        <f>VLOOKUP(E6,VIP!$A$2:$O11358,2,0)</f>
        <v>DRBR762</v>
      </c>
      <c r="G6" s="98" t="str">
        <f>VLOOKUP(E6,'LISTADO ATM'!$A$2:$B$895,2,0)</f>
        <v xml:space="preserve">ATM Tribunal Superior Electoral </v>
      </c>
      <c r="H6" s="98" t="str">
        <f>VLOOKUP(E6,VIP!$A$2:$O16279,7,FALSE)</f>
        <v>Si</v>
      </c>
      <c r="I6" s="98" t="str">
        <f>VLOOKUP(E6,VIP!$A$2:$O8244,8,FALSE)</f>
        <v>Si</v>
      </c>
      <c r="J6" s="98" t="str">
        <f>VLOOKUP(E6,VIP!$A$2:$O8194,8,FALSE)</f>
        <v>Si</v>
      </c>
      <c r="K6" s="98" t="str">
        <f>VLOOKUP(E6,VIP!$A$2:$O11768,6,0)</f>
        <v>NO</v>
      </c>
      <c r="L6" s="104" t="s">
        <v>2254</v>
      </c>
      <c r="M6" s="118" t="s">
        <v>2516</v>
      </c>
      <c r="N6" s="102" t="s">
        <v>2480</v>
      </c>
      <c r="O6" s="115" t="s">
        <v>2482</v>
      </c>
      <c r="P6" s="118"/>
      <c r="Q6" s="164">
        <v>44234.385092592594</v>
      </c>
    </row>
    <row r="7" spans="1:17" s="119" customFormat="1" ht="18" x14ac:dyDescent="0.25">
      <c r="A7" s="115" t="str">
        <f>VLOOKUP(E7,'LISTADO ATM'!$A$2:$C$896,3,0)</f>
        <v>DISTRITO NACIONAL</v>
      </c>
      <c r="B7" s="109">
        <v>335784586</v>
      </c>
      <c r="C7" s="101">
        <v>44234.087789351855</v>
      </c>
      <c r="D7" s="115" t="s">
        <v>2189</v>
      </c>
      <c r="E7" s="99">
        <v>580</v>
      </c>
      <c r="F7" s="84" t="str">
        <f>VLOOKUP(E7,VIP!$A$2:$O11647,2,0)</f>
        <v>DRBR523</v>
      </c>
      <c r="G7" s="98" t="str">
        <f>VLOOKUP(E7,'LISTADO ATM'!$A$2:$B$895,2,0)</f>
        <v xml:space="preserve">ATM Edificio Propagas </v>
      </c>
      <c r="H7" s="98" t="str">
        <f>VLOOKUP(E7,VIP!$A$2:$O16567,7,FALSE)</f>
        <v>Si</v>
      </c>
      <c r="I7" s="98" t="str">
        <f>VLOOKUP(E7,VIP!$A$2:$O8532,8,FALSE)</f>
        <v>Si</v>
      </c>
      <c r="J7" s="98" t="str">
        <f>VLOOKUP(E7,VIP!$A$2:$O8482,8,FALSE)</f>
        <v>Si</v>
      </c>
      <c r="K7" s="98" t="str">
        <f>VLOOKUP(E7,VIP!$A$2:$O12056,6,0)</f>
        <v>NO</v>
      </c>
      <c r="L7" s="104" t="s">
        <v>2228</v>
      </c>
      <c r="M7" s="118" t="s">
        <v>2516</v>
      </c>
      <c r="N7" s="102" t="s">
        <v>2480</v>
      </c>
      <c r="O7" s="115" t="s">
        <v>2482</v>
      </c>
      <c r="P7" s="118"/>
      <c r="Q7" s="164">
        <v>44234.458333333336</v>
      </c>
    </row>
    <row r="8" spans="1:17" s="119" customFormat="1" ht="18" x14ac:dyDescent="0.25">
      <c r="A8" s="115" t="str">
        <f>VLOOKUP(E8,'LISTADO ATM'!$A$2:$C$896,3,0)</f>
        <v>DISTRITO NACIONAL</v>
      </c>
      <c r="B8" s="109" t="s">
        <v>2509</v>
      </c>
      <c r="C8" s="101">
        <v>44234.419907407406</v>
      </c>
      <c r="D8" s="115" t="s">
        <v>2476</v>
      </c>
      <c r="E8" s="99">
        <v>325</v>
      </c>
      <c r="F8" s="84" t="str">
        <f>VLOOKUP(E8,VIP!$A$2:$O11360,2,0)</f>
        <v>DRBR325</v>
      </c>
      <c r="G8" s="98" t="str">
        <f>VLOOKUP(E8,'LISTADO ATM'!$A$2:$B$895,2,0)</f>
        <v>ATM Casa Edwin</v>
      </c>
      <c r="H8" s="98" t="str">
        <f>VLOOKUP(E8,VIP!$A$2:$O16281,7,FALSE)</f>
        <v>Si</v>
      </c>
      <c r="I8" s="98" t="str">
        <f>VLOOKUP(E8,VIP!$A$2:$O8246,8,FALSE)</f>
        <v>Si</v>
      </c>
      <c r="J8" s="98" t="str">
        <f>VLOOKUP(E8,VIP!$A$2:$O8196,8,FALSE)</f>
        <v>Si</v>
      </c>
      <c r="K8" s="98" t="str">
        <f>VLOOKUP(E8,VIP!$A$2:$O11770,6,0)</f>
        <v>NO</v>
      </c>
      <c r="L8" s="104" t="s">
        <v>2430</v>
      </c>
      <c r="M8" s="118" t="s">
        <v>2516</v>
      </c>
      <c r="N8" s="102" t="s">
        <v>2480</v>
      </c>
      <c r="O8" s="115" t="s">
        <v>2481</v>
      </c>
      <c r="P8" s="118"/>
      <c r="Q8" s="164">
        <v>44234.406111111108</v>
      </c>
    </row>
    <row r="9" spans="1:17" s="119" customFormat="1" ht="18" x14ac:dyDescent="0.25">
      <c r="A9" s="115" t="str">
        <f>VLOOKUP(E9,'LISTADO ATM'!$A$2:$C$896,3,0)</f>
        <v>NORTE</v>
      </c>
      <c r="B9" s="109" t="s">
        <v>2512</v>
      </c>
      <c r="C9" s="101">
        <v>44234.362291666665</v>
      </c>
      <c r="D9" s="115" t="s">
        <v>2190</v>
      </c>
      <c r="E9" s="99">
        <v>142</v>
      </c>
      <c r="F9" s="84" t="str">
        <f>VLOOKUP(E9,VIP!$A$2:$O11363,2,0)</f>
        <v>DRBR142</v>
      </c>
      <c r="G9" s="98" t="str">
        <f>VLOOKUP(E9,'LISTADO ATM'!$A$2:$B$895,2,0)</f>
        <v xml:space="preserve">ATM Centro de Caja Galerías Bonao </v>
      </c>
      <c r="H9" s="98" t="str">
        <f>VLOOKUP(E9,VIP!$A$2:$O16284,7,FALSE)</f>
        <v>Si</v>
      </c>
      <c r="I9" s="98" t="str">
        <f>VLOOKUP(E9,VIP!$A$2:$O8249,8,FALSE)</f>
        <v>Si</v>
      </c>
      <c r="J9" s="98" t="str">
        <f>VLOOKUP(E9,VIP!$A$2:$O8199,8,FALSE)</f>
        <v>Si</v>
      </c>
      <c r="K9" s="98" t="str">
        <f>VLOOKUP(E9,VIP!$A$2:$O11773,6,0)</f>
        <v>SI</v>
      </c>
      <c r="L9" s="104" t="s">
        <v>2463</v>
      </c>
      <c r="M9" s="118" t="s">
        <v>2516</v>
      </c>
      <c r="N9" s="102" t="s">
        <v>2480</v>
      </c>
      <c r="O9" s="115" t="s">
        <v>2488</v>
      </c>
      <c r="P9" s="118"/>
      <c r="Q9" s="164">
        <v>44234.466145833336</v>
      </c>
    </row>
    <row r="10" spans="1:17" s="119" customFormat="1" ht="18" x14ac:dyDescent="0.25">
      <c r="A10" s="115" t="str">
        <f>VLOOKUP(E10,'LISTADO ATM'!$A$2:$C$896,3,0)</f>
        <v>NORTE</v>
      </c>
      <c r="B10" s="109" t="s">
        <v>2511</v>
      </c>
      <c r="C10" s="101">
        <v>44234.398020833331</v>
      </c>
      <c r="D10" s="115" t="s">
        <v>2190</v>
      </c>
      <c r="E10" s="99">
        <v>136</v>
      </c>
      <c r="F10" s="84" t="str">
        <f>VLOOKUP(E10,VIP!$A$2:$O11362,2,0)</f>
        <v>DRBR136</v>
      </c>
      <c r="G10" s="98" t="str">
        <f>VLOOKUP(E10,'LISTADO ATM'!$A$2:$B$895,2,0)</f>
        <v>ATM S/M Xtra (Santiago)</v>
      </c>
      <c r="H10" s="98" t="str">
        <f>VLOOKUP(E10,VIP!$A$2:$O16283,7,FALSE)</f>
        <v>Si</v>
      </c>
      <c r="I10" s="98" t="str">
        <f>VLOOKUP(E10,VIP!$A$2:$O8248,8,FALSE)</f>
        <v>Si</v>
      </c>
      <c r="J10" s="98" t="str">
        <f>VLOOKUP(E10,VIP!$A$2:$O8198,8,FALSE)</f>
        <v>Si</v>
      </c>
      <c r="K10" s="98" t="str">
        <f>VLOOKUP(E10,VIP!$A$2:$O11772,6,0)</f>
        <v>NO</v>
      </c>
      <c r="L10" s="104" t="s">
        <v>2463</v>
      </c>
      <c r="M10" s="118" t="s">
        <v>2516</v>
      </c>
      <c r="N10" s="102" t="s">
        <v>2480</v>
      </c>
      <c r="O10" s="115" t="s">
        <v>2488</v>
      </c>
      <c r="P10" s="118"/>
      <c r="Q10" s="164">
        <v>44234.463576388887</v>
      </c>
    </row>
    <row r="11" spans="1:17" s="119" customFormat="1" ht="18" x14ac:dyDescent="0.25">
      <c r="A11" s="115" t="str">
        <f>VLOOKUP(E11,'LISTADO ATM'!$A$2:$C$896,3,0)</f>
        <v>NORTE</v>
      </c>
      <c r="B11" s="109">
        <v>335784534</v>
      </c>
      <c r="C11" s="101">
        <v>44233.605555555558</v>
      </c>
      <c r="D11" s="115" t="s">
        <v>2190</v>
      </c>
      <c r="E11" s="99">
        <v>64</v>
      </c>
      <c r="F11" s="84" t="str">
        <f>VLOOKUP(E11,VIP!$A$2:$O11358,2,0)</f>
        <v>DRBR064</v>
      </c>
      <c r="G11" s="98" t="str">
        <f>VLOOKUP(E11,'LISTADO ATM'!$A$2:$B$895,2,0)</f>
        <v xml:space="preserve">ATM COOPALINA (Cotuí) </v>
      </c>
      <c r="H11" s="98" t="str">
        <f>VLOOKUP(E11,VIP!$A$2:$O16279,7,FALSE)</f>
        <v>Si</v>
      </c>
      <c r="I11" s="98" t="str">
        <f>VLOOKUP(E11,VIP!$A$2:$O8244,8,FALSE)</f>
        <v>Si</v>
      </c>
      <c r="J11" s="98" t="str">
        <f>VLOOKUP(E11,VIP!$A$2:$O8194,8,FALSE)</f>
        <v>Si</v>
      </c>
      <c r="K11" s="98" t="str">
        <f>VLOOKUP(E11,VIP!$A$2:$O11768,6,0)</f>
        <v>NO</v>
      </c>
      <c r="L11" s="104" t="s">
        <v>2254</v>
      </c>
      <c r="M11" s="118" t="s">
        <v>2516</v>
      </c>
      <c r="N11" s="102" t="s">
        <v>2480</v>
      </c>
      <c r="O11" s="115" t="s">
        <v>2503</v>
      </c>
      <c r="P11" s="118"/>
      <c r="Q11" s="164">
        <v>44234.467847222222</v>
      </c>
    </row>
    <row r="12" spans="1:17" s="119" customFormat="1" ht="18" x14ac:dyDescent="0.25">
      <c r="A12" s="115" t="str">
        <f>VLOOKUP(E12,'LISTADO ATM'!$A$2:$C$896,3,0)</f>
        <v>NORTE</v>
      </c>
      <c r="B12" s="109">
        <v>335784572</v>
      </c>
      <c r="C12" s="101">
        <v>44233.801319444443</v>
      </c>
      <c r="D12" s="115" t="s">
        <v>2495</v>
      </c>
      <c r="E12" s="99">
        <v>3</v>
      </c>
      <c r="F12" s="84" t="str">
        <f>VLOOKUP(E12,VIP!$A$2:$O11648,2,0)</f>
        <v>DRBR003</v>
      </c>
      <c r="G12" s="98" t="str">
        <f>VLOOKUP(E12,'LISTADO ATM'!$A$2:$B$895,2,0)</f>
        <v>ATM Autoservicio La Vega Real</v>
      </c>
      <c r="H12" s="98" t="str">
        <f>VLOOKUP(E12,VIP!$A$2:$O16568,7,FALSE)</f>
        <v>Si</v>
      </c>
      <c r="I12" s="98" t="str">
        <f>VLOOKUP(E12,VIP!$A$2:$O8533,8,FALSE)</f>
        <v>Si</v>
      </c>
      <c r="J12" s="98" t="str">
        <f>VLOOKUP(E12,VIP!$A$2:$O8483,8,FALSE)</f>
        <v>Si</v>
      </c>
      <c r="K12" s="98" t="str">
        <f>VLOOKUP(E12,VIP!$A$2:$O12057,6,0)</f>
        <v>NO</v>
      </c>
      <c r="L12" s="104" t="s">
        <v>2499</v>
      </c>
      <c r="M12" s="118" t="s">
        <v>2516</v>
      </c>
      <c r="N12" s="102" t="s">
        <v>2480</v>
      </c>
      <c r="O12" s="115" t="s">
        <v>2496</v>
      </c>
      <c r="P12" s="118"/>
      <c r="Q12" s="164">
        <v>44234.461111111108</v>
      </c>
    </row>
    <row r="13" spans="1:17" s="119" customFormat="1" ht="18" x14ac:dyDescent="0.25">
      <c r="A13" s="115" t="str">
        <f>VLOOKUP(E13,'LISTADO ATM'!$A$2:$C$896,3,0)</f>
        <v>DISTRITO NACIONAL</v>
      </c>
      <c r="B13" s="109">
        <v>335784525</v>
      </c>
      <c r="C13" s="101">
        <v>44233.572962962964</v>
      </c>
      <c r="D13" s="115" t="s">
        <v>2476</v>
      </c>
      <c r="E13" s="99">
        <v>970</v>
      </c>
      <c r="F13" s="84" t="str">
        <f>VLOOKUP(E13,VIP!$A$2:$O11359,2,0)</f>
        <v>DRBR970</v>
      </c>
      <c r="G13" s="98" t="str">
        <f>VLOOKUP(E13,'LISTADO ATM'!$A$2:$B$895,2,0)</f>
        <v xml:space="preserve">ATM S/M Olé Haina </v>
      </c>
      <c r="H13" s="98" t="str">
        <f>VLOOKUP(E13,VIP!$A$2:$O16280,7,FALSE)</f>
        <v>Si</v>
      </c>
      <c r="I13" s="98" t="str">
        <f>VLOOKUP(E13,VIP!$A$2:$O8245,8,FALSE)</f>
        <v>Si</v>
      </c>
      <c r="J13" s="98" t="str">
        <f>VLOOKUP(E13,VIP!$A$2:$O8195,8,FALSE)</f>
        <v>Si</v>
      </c>
      <c r="K13" s="98" t="str">
        <f>VLOOKUP(E13,VIP!$A$2:$O11769,6,0)</f>
        <v>NO</v>
      </c>
      <c r="L13" s="104" t="s">
        <v>2465</v>
      </c>
      <c r="M13" s="103" t="s">
        <v>2472</v>
      </c>
      <c r="N13" s="102" t="s">
        <v>2480</v>
      </c>
      <c r="O13" s="115" t="s">
        <v>2481</v>
      </c>
      <c r="P13" s="118"/>
      <c r="Q13" s="103" t="s">
        <v>2465</v>
      </c>
    </row>
    <row r="14" spans="1:17" s="119" customFormat="1" ht="18" x14ac:dyDescent="0.25">
      <c r="A14" s="115" t="str">
        <f>VLOOKUP(E14,'LISTADO ATM'!$A$2:$C$896,3,0)</f>
        <v>NORTE</v>
      </c>
      <c r="B14" s="109">
        <v>335784564</v>
      </c>
      <c r="C14" s="101">
        <v>44233.721493055556</v>
      </c>
      <c r="D14" s="115" t="s">
        <v>2492</v>
      </c>
      <c r="E14" s="99">
        <v>969</v>
      </c>
      <c r="F14" s="84" t="str">
        <f>VLOOKUP(E14,VIP!$A$2:$O11655,2,0)</f>
        <v>DRBR12F</v>
      </c>
      <c r="G14" s="98" t="str">
        <f>VLOOKUP(E14,'LISTADO ATM'!$A$2:$B$895,2,0)</f>
        <v xml:space="preserve">ATM Oficina El Sol I (Santiago) </v>
      </c>
      <c r="H14" s="98" t="str">
        <f>VLOOKUP(E14,VIP!$A$2:$O16575,7,FALSE)</f>
        <v>Si</v>
      </c>
      <c r="I14" s="98" t="str">
        <f>VLOOKUP(E14,VIP!$A$2:$O8540,8,FALSE)</f>
        <v>Si</v>
      </c>
      <c r="J14" s="98" t="str">
        <f>VLOOKUP(E14,VIP!$A$2:$O8490,8,FALSE)</f>
        <v>Si</v>
      </c>
      <c r="K14" s="98" t="str">
        <f>VLOOKUP(E14,VIP!$A$2:$O12064,6,0)</f>
        <v>SI</v>
      </c>
      <c r="L14" s="104" t="s">
        <v>2465</v>
      </c>
      <c r="M14" s="103" t="s">
        <v>2472</v>
      </c>
      <c r="N14" s="102" t="s">
        <v>2480</v>
      </c>
      <c r="O14" s="115" t="s">
        <v>2504</v>
      </c>
      <c r="P14" s="118"/>
      <c r="Q14" s="103" t="s">
        <v>2465</v>
      </c>
    </row>
    <row r="15" spans="1:17" s="119" customFormat="1" ht="18" x14ac:dyDescent="0.25">
      <c r="A15" s="115" t="str">
        <f>VLOOKUP(E15,'LISTADO ATM'!$A$2:$C$896,3,0)</f>
        <v>NORTE</v>
      </c>
      <c r="B15" s="109">
        <v>335784576</v>
      </c>
      <c r="C15" s="101">
        <v>44233.832245370373</v>
      </c>
      <c r="D15" s="115" t="s">
        <v>2190</v>
      </c>
      <c r="E15" s="99">
        <v>940</v>
      </c>
      <c r="F15" s="84" t="str">
        <f>VLOOKUP(E15,VIP!$A$2:$O11645,2,0)</f>
        <v>DRBR12C</v>
      </c>
      <c r="G15" s="98" t="str">
        <f>VLOOKUP(E15,'LISTADO ATM'!$A$2:$B$895,2,0)</f>
        <v xml:space="preserve">ATM Oficina El Portal (Santiago) </v>
      </c>
      <c r="H15" s="98" t="str">
        <f>VLOOKUP(E15,VIP!$A$2:$O16565,7,FALSE)</f>
        <v>Si</v>
      </c>
      <c r="I15" s="98" t="str">
        <f>VLOOKUP(E15,VIP!$A$2:$O8530,8,FALSE)</f>
        <v>Si</v>
      </c>
      <c r="J15" s="98" t="str">
        <f>VLOOKUP(E15,VIP!$A$2:$O8480,8,FALSE)</f>
        <v>Si</v>
      </c>
      <c r="K15" s="98" t="str">
        <f>VLOOKUP(E15,VIP!$A$2:$O12054,6,0)</f>
        <v>SI</v>
      </c>
      <c r="L15" s="104" t="s">
        <v>2228</v>
      </c>
      <c r="M15" s="103" t="s">
        <v>2472</v>
      </c>
      <c r="N15" s="102" t="s">
        <v>2480</v>
      </c>
      <c r="O15" s="115" t="s">
        <v>2488</v>
      </c>
      <c r="P15" s="118"/>
      <c r="Q15" s="103" t="s">
        <v>2228</v>
      </c>
    </row>
    <row r="16" spans="1:17" s="119" customFormat="1" ht="18" x14ac:dyDescent="0.25">
      <c r="A16" s="115" t="str">
        <f>VLOOKUP(E16,'LISTADO ATM'!$A$2:$C$896,3,0)</f>
        <v>DISTRITO NACIONAL</v>
      </c>
      <c r="B16" s="109">
        <v>335781222</v>
      </c>
      <c r="C16" s="101">
        <v>44230.598587962966</v>
      </c>
      <c r="D16" s="115" t="s">
        <v>2189</v>
      </c>
      <c r="E16" s="99">
        <v>918</v>
      </c>
      <c r="F16" s="84" t="str">
        <f>VLOOKUP(E16,VIP!$A$2:$O11651,2,0)</f>
        <v>DRBR918</v>
      </c>
      <c r="G16" s="98" t="str">
        <f>VLOOKUP(E16,'LISTADO ATM'!$A$2:$B$895,2,0)</f>
        <v xml:space="preserve">ATM S/M Liverpool de la Jacobo Majluta </v>
      </c>
      <c r="H16" s="98" t="str">
        <f>VLOOKUP(E16,VIP!$A$2:$O16571,7,FALSE)</f>
        <v>Si</v>
      </c>
      <c r="I16" s="98" t="str">
        <f>VLOOKUP(E16,VIP!$A$2:$O8536,8,FALSE)</f>
        <v>Si</v>
      </c>
      <c r="J16" s="98" t="str">
        <f>VLOOKUP(E16,VIP!$A$2:$O8486,8,FALSE)</f>
        <v>Si</v>
      </c>
      <c r="K16" s="98" t="str">
        <f>VLOOKUP(E16,VIP!$A$2:$O12060,6,0)</f>
        <v>NO</v>
      </c>
      <c r="L16" s="104" t="s">
        <v>2228</v>
      </c>
      <c r="M16" s="103" t="s">
        <v>2472</v>
      </c>
      <c r="N16" s="102" t="s">
        <v>2494</v>
      </c>
      <c r="O16" s="115" t="s">
        <v>2482</v>
      </c>
      <c r="P16" s="118"/>
      <c r="Q16" s="103" t="s">
        <v>2228</v>
      </c>
    </row>
    <row r="17" spans="1:17" s="119" customFormat="1" ht="18" x14ac:dyDescent="0.25">
      <c r="A17" s="115" t="str">
        <f>VLOOKUP(E17,'LISTADO ATM'!$A$2:$C$896,3,0)</f>
        <v>DISTRITO NACIONAL</v>
      </c>
      <c r="B17" s="109">
        <v>335784563</v>
      </c>
      <c r="C17" s="101">
        <v>44233.719861111109</v>
      </c>
      <c r="D17" s="115" t="s">
        <v>2492</v>
      </c>
      <c r="E17" s="99">
        <v>911</v>
      </c>
      <c r="F17" s="84" t="str">
        <f>VLOOKUP(E17,VIP!$A$2:$O11656,2,0)</f>
        <v>DRBR911</v>
      </c>
      <c r="G17" s="98" t="str">
        <f>VLOOKUP(E17,'LISTADO ATM'!$A$2:$B$895,2,0)</f>
        <v xml:space="preserve">ATM Oficina Venezuela II </v>
      </c>
      <c r="H17" s="98" t="str">
        <f>VLOOKUP(E17,VIP!$A$2:$O16576,7,FALSE)</f>
        <v>Si</v>
      </c>
      <c r="I17" s="98" t="str">
        <f>VLOOKUP(E17,VIP!$A$2:$O8541,8,FALSE)</f>
        <v>Si</v>
      </c>
      <c r="J17" s="98" t="str">
        <f>VLOOKUP(E17,VIP!$A$2:$O8491,8,FALSE)</f>
        <v>Si</v>
      </c>
      <c r="K17" s="98" t="str">
        <f>VLOOKUP(E17,VIP!$A$2:$O12065,6,0)</f>
        <v>SI</v>
      </c>
      <c r="L17" s="104" t="s">
        <v>2465</v>
      </c>
      <c r="M17" s="103" t="s">
        <v>2472</v>
      </c>
      <c r="N17" s="102" t="s">
        <v>2480</v>
      </c>
      <c r="O17" s="115" t="s">
        <v>2504</v>
      </c>
      <c r="P17" s="118"/>
      <c r="Q17" s="103" t="s">
        <v>2465</v>
      </c>
    </row>
    <row r="18" spans="1:17" s="119" customFormat="1" ht="18" x14ac:dyDescent="0.25">
      <c r="A18" s="115" t="str">
        <f>VLOOKUP(E18,'LISTADO ATM'!$A$2:$C$896,3,0)</f>
        <v>DISTRITO NACIONAL</v>
      </c>
      <c r="B18" s="109">
        <v>335784568</v>
      </c>
      <c r="C18" s="101">
        <v>44233.782731481479</v>
      </c>
      <c r="D18" s="115" t="s">
        <v>2189</v>
      </c>
      <c r="E18" s="99">
        <v>868</v>
      </c>
      <c r="F18" s="84" t="str">
        <f>VLOOKUP(E18,VIP!$A$2:$O11652,2,0)</f>
        <v>DRBR868</v>
      </c>
      <c r="G18" s="98" t="str">
        <f>VLOOKUP(E18,'LISTADO ATM'!$A$2:$B$895,2,0)</f>
        <v xml:space="preserve">ATM Casino Diamante </v>
      </c>
      <c r="H18" s="98" t="str">
        <f>VLOOKUP(E18,VIP!$A$2:$O16572,7,FALSE)</f>
        <v>Si</v>
      </c>
      <c r="I18" s="98" t="str">
        <f>VLOOKUP(E18,VIP!$A$2:$O8537,8,FALSE)</f>
        <v>Si</v>
      </c>
      <c r="J18" s="98" t="str">
        <f>VLOOKUP(E18,VIP!$A$2:$O8487,8,FALSE)</f>
        <v>Si</v>
      </c>
      <c r="K18" s="98" t="str">
        <f>VLOOKUP(E18,VIP!$A$2:$O12061,6,0)</f>
        <v>NO</v>
      </c>
      <c r="L18" s="104" t="s">
        <v>2463</v>
      </c>
      <c r="M18" s="103" t="s">
        <v>2472</v>
      </c>
      <c r="N18" s="102" t="s">
        <v>2480</v>
      </c>
      <c r="O18" s="115" t="s">
        <v>2482</v>
      </c>
      <c r="P18" s="118"/>
      <c r="Q18" s="103" t="s">
        <v>2463</v>
      </c>
    </row>
    <row r="19" spans="1:17" s="119" customFormat="1" ht="18" x14ac:dyDescent="0.25">
      <c r="A19" s="115" t="str">
        <f>VLOOKUP(E19,'LISTADO ATM'!$A$2:$C$896,3,0)</f>
        <v>ESTE</v>
      </c>
      <c r="B19" s="109">
        <v>335784570</v>
      </c>
      <c r="C19" s="101">
        <v>44233.786053240743</v>
      </c>
      <c r="D19" s="115" t="s">
        <v>2189</v>
      </c>
      <c r="E19" s="99">
        <v>843</v>
      </c>
      <c r="F19" s="84" t="str">
        <f>VLOOKUP(E19,VIP!$A$2:$O11650,2,0)</f>
        <v>DRBR843</v>
      </c>
      <c r="G19" s="98" t="str">
        <f>VLOOKUP(E19,'LISTADO ATM'!$A$2:$B$895,2,0)</f>
        <v xml:space="preserve">ATM Oficina Romana Centro </v>
      </c>
      <c r="H19" s="98" t="str">
        <f>VLOOKUP(E19,VIP!$A$2:$O16570,7,FALSE)</f>
        <v>Si</v>
      </c>
      <c r="I19" s="98" t="str">
        <f>VLOOKUP(E19,VIP!$A$2:$O8535,8,FALSE)</f>
        <v>Si</v>
      </c>
      <c r="J19" s="98" t="str">
        <f>VLOOKUP(E19,VIP!$A$2:$O8485,8,FALSE)</f>
        <v>Si</v>
      </c>
      <c r="K19" s="98" t="str">
        <f>VLOOKUP(E19,VIP!$A$2:$O12059,6,0)</f>
        <v>NO</v>
      </c>
      <c r="L19" s="104" t="s">
        <v>2463</v>
      </c>
      <c r="M19" s="103" t="s">
        <v>2472</v>
      </c>
      <c r="N19" s="102" t="s">
        <v>2480</v>
      </c>
      <c r="O19" s="115" t="s">
        <v>2482</v>
      </c>
      <c r="P19" s="118"/>
      <c r="Q19" s="103" t="s">
        <v>2463</v>
      </c>
    </row>
    <row r="20" spans="1:17" s="119" customFormat="1" ht="18" x14ac:dyDescent="0.25">
      <c r="A20" s="115" t="str">
        <f>VLOOKUP(E20,'LISTADO ATM'!$A$2:$C$896,3,0)</f>
        <v>ESTE</v>
      </c>
      <c r="B20" s="109">
        <v>335784562</v>
      </c>
      <c r="C20" s="101">
        <v>44233.716446759259</v>
      </c>
      <c r="D20" s="115" t="s">
        <v>2476</v>
      </c>
      <c r="E20" s="99">
        <v>843</v>
      </c>
      <c r="F20" s="84" t="str">
        <f>VLOOKUP(E20,VIP!$A$2:$O11657,2,0)</f>
        <v>DRBR843</v>
      </c>
      <c r="G20" s="98" t="str">
        <f>VLOOKUP(E20,'LISTADO ATM'!$A$2:$B$895,2,0)</f>
        <v xml:space="preserve">ATM Oficina Romana Centro </v>
      </c>
      <c r="H20" s="98" t="str">
        <f>VLOOKUP(E20,VIP!$A$2:$O16577,7,FALSE)</f>
        <v>Si</v>
      </c>
      <c r="I20" s="98" t="str">
        <f>VLOOKUP(E20,VIP!$A$2:$O8542,8,FALSE)</f>
        <v>Si</v>
      </c>
      <c r="J20" s="98" t="str">
        <f>VLOOKUP(E20,VIP!$A$2:$O8492,8,FALSE)</f>
        <v>Si</v>
      </c>
      <c r="K20" s="98" t="str">
        <f>VLOOKUP(E20,VIP!$A$2:$O12066,6,0)</f>
        <v>NO</v>
      </c>
      <c r="L20" s="104" t="s">
        <v>2430</v>
      </c>
      <c r="M20" s="103" t="s">
        <v>2472</v>
      </c>
      <c r="N20" s="102" t="s">
        <v>2480</v>
      </c>
      <c r="O20" s="115" t="s">
        <v>2481</v>
      </c>
      <c r="P20" s="118"/>
      <c r="Q20" s="103" t="s">
        <v>2430</v>
      </c>
    </row>
    <row r="21" spans="1:17" s="119" customFormat="1" ht="18" x14ac:dyDescent="0.25">
      <c r="A21" s="115" t="str">
        <f>VLOOKUP(E21,'LISTADO ATM'!$A$2:$C$896,3,0)</f>
        <v>DISTRITO NACIONAL</v>
      </c>
      <c r="B21" s="109">
        <v>335784582</v>
      </c>
      <c r="C21" s="101">
        <v>44233.916909722226</v>
      </c>
      <c r="D21" s="115" t="s">
        <v>2476</v>
      </c>
      <c r="E21" s="99">
        <v>813</v>
      </c>
      <c r="F21" s="84" t="str">
        <f>VLOOKUP(E21,VIP!$A$2:$O11646,2,0)</f>
        <v>DRBR815</v>
      </c>
      <c r="G21" s="98" t="str">
        <f>VLOOKUP(E21,'LISTADO ATM'!$A$2:$B$895,2,0)</f>
        <v>ATM Occidental Mall</v>
      </c>
      <c r="H21" s="98" t="str">
        <f>VLOOKUP(E21,VIP!$A$2:$O16566,7,FALSE)</f>
        <v>Si</v>
      </c>
      <c r="I21" s="98" t="str">
        <f>VLOOKUP(E21,VIP!$A$2:$O8531,8,FALSE)</f>
        <v>Si</v>
      </c>
      <c r="J21" s="98" t="str">
        <f>VLOOKUP(E21,VIP!$A$2:$O8481,8,FALSE)</f>
        <v>Si</v>
      </c>
      <c r="K21" s="98" t="str">
        <f>VLOOKUP(E21,VIP!$A$2:$O12055,6,0)</f>
        <v>NO</v>
      </c>
      <c r="L21" s="104" t="s">
        <v>2430</v>
      </c>
      <c r="M21" s="103" t="s">
        <v>2472</v>
      </c>
      <c r="N21" s="102" t="s">
        <v>2480</v>
      </c>
      <c r="O21" s="115" t="s">
        <v>2481</v>
      </c>
      <c r="P21" s="118"/>
      <c r="Q21" s="103" t="s">
        <v>2430</v>
      </c>
    </row>
    <row r="22" spans="1:17" s="119" customFormat="1" ht="18" x14ac:dyDescent="0.25">
      <c r="A22" s="115" t="str">
        <f>VLOOKUP(E22,'LISTADO ATM'!$A$2:$C$896,3,0)</f>
        <v>SUR</v>
      </c>
      <c r="B22" s="109">
        <v>335784526</v>
      </c>
      <c r="C22" s="101">
        <v>44233.574502314812</v>
      </c>
      <c r="D22" s="115" t="s">
        <v>2476</v>
      </c>
      <c r="E22" s="99">
        <v>783</v>
      </c>
      <c r="F22" s="84" t="str">
        <f>VLOOKUP(E22,VIP!$A$2:$O11358,2,0)</f>
        <v>DRBR303</v>
      </c>
      <c r="G22" s="98" t="str">
        <f>VLOOKUP(E22,'LISTADO ATM'!$A$2:$B$895,2,0)</f>
        <v xml:space="preserve">ATM Autobanco Alfa y Omega (Barahona) </v>
      </c>
      <c r="H22" s="98" t="str">
        <f>VLOOKUP(E22,VIP!$A$2:$O16279,7,FALSE)</f>
        <v>Si</v>
      </c>
      <c r="I22" s="98" t="str">
        <f>VLOOKUP(E22,VIP!$A$2:$O8244,8,FALSE)</f>
        <v>Si</v>
      </c>
      <c r="J22" s="98" t="str">
        <f>VLOOKUP(E22,VIP!$A$2:$O8194,8,FALSE)</f>
        <v>Si</v>
      </c>
      <c r="K22" s="98" t="str">
        <f>VLOOKUP(E22,VIP!$A$2:$O11768,6,0)</f>
        <v>NO</v>
      </c>
      <c r="L22" s="104" t="s">
        <v>2430</v>
      </c>
      <c r="M22" s="103" t="s">
        <v>2472</v>
      </c>
      <c r="N22" s="102" t="s">
        <v>2480</v>
      </c>
      <c r="O22" s="115" t="s">
        <v>2481</v>
      </c>
      <c r="P22" s="118"/>
      <c r="Q22" s="103" t="s">
        <v>2430</v>
      </c>
    </row>
    <row r="23" spans="1:17" s="119" customFormat="1" ht="18" x14ac:dyDescent="0.25">
      <c r="A23" s="115" t="str">
        <f>VLOOKUP(E23,'LISTADO ATM'!$A$2:$C$896,3,0)</f>
        <v>DISTRITO NACIONAL</v>
      </c>
      <c r="B23" s="109">
        <v>335784362</v>
      </c>
      <c r="C23" s="101">
        <v>44233.394652777781</v>
      </c>
      <c r="D23" s="115" t="s">
        <v>2189</v>
      </c>
      <c r="E23" s="99">
        <v>745</v>
      </c>
      <c r="F23" s="84" t="str">
        <f>VLOOKUP(E23,VIP!$A$2:$O11363,2,0)</f>
        <v>DRBR027</v>
      </c>
      <c r="G23" s="98" t="str">
        <f>VLOOKUP(E23,'LISTADO ATM'!$A$2:$B$895,2,0)</f>
        <v xml:space="preserve">ATM Oficina Ave. Duarte </v>
      </c>
      <c r="H23" s="98" t="str">
        <f>VLOOKUP(E23,VIP!$A$2:$O16284,7,FALSE)</f>
        <v>No</v>
      </c>
      <c r="I23" s="98" t="str">
        <f>VLOOKUP(E23,VIP!$A$2:$O8249,8,FALSE)</f>
        <v>No</v>
      </c>
      <c r="J23" s="98" t="str">
        <f>VLOOKUP(E23,VIP!$A$2:$O8199,8,FALSE)</f>
        <v>No</v>
      </c>
      <c r="K23" s="98" t="str">
        <f>VLOOKUP(E23,VIP!$A$2:$O11773,6,0)</f>
        <v>NO</v>
      </c>
      <c r="L23" s="104" t="s">
        <v>2254</v>
      </c>
      <c r="M23" s="103" t="s">
        <v>2472</v>
      </c>
      <c r="N23" s="102" t="s">
        <v>2480</v>
      </c>
      <c r="O23" s="115" t="s">
        <v>2482</v>
      </c>
      <c r="P23" s="118"/>
      <c r="Q23" s="103" t="s">
        <v>2254</v>
      </c>
    </row>
    <row r="24" spans="1:17" s="119" customFormat="1" ht="18" x14ac:dyDescent="0.25">
      <c r="A24" s="115" t="str">
        <f>VLOOKUP(E24,'LISTADO ATM'!$A$2:$C$896,3,0)</f>
        <v>NORTE</v>
      </c>
      <c r="B24" s="109">
        <v>335784567</v>
      </c>
      <c r="C24" s="101">
        <v>44233.775810185187</v>
      </c>
      <c r="D24" s="115" t="s">
        <v>2190</v>
      </c>
      <c r="E24" s="99">
        <v>732</v>
      </c>
      <c r="F24" s="84" t="str">
        <f>VLOOKUP(E24,VIP!$A$2:$O11653,2,0)</f>
        <v>DRBR12H</v>
      </c>
      <c r="G24" s="98" t="str">
        <f>VLOOKUP(E24,'LISTADO ATM'!$A$2:$B$895,2,0)</f>
        <v xml:space="preserve">ATM Molino del Valle (Santiago) </v>
      </c>
      <c r="H24" s="98" t="str">
        <f>VLOOKUP(E24,VIP!$A$2:$O16573,7,FALSE)</f>
        <v>Si</v>
      </c>
      <c r="I24" s="98" t="str">
        <f>VLOOKUP(E24,VIP!$A$2:$O8538,8,FALSE)</f>
        <v>Si</v>
      </c>
      <c r="J24" s="98" t="str">
        <f>VLOOKUP(E24,VIP!$A$2:$O8488,8,FALSE)</f>
        <v>Si</v>
      </c>
      <c r="K24" s="98" t="str">
        <f>VLOOKUP(E24,VIP!$A$2:$O12062,6,0)</f>
        <v>NO</v>
      </c>
      <c r="L24" s="104" t="s">
        <v>2435</v>
      </c>
      <c r="M24" s="103" t="s">
        <v>2472</v>
      </c>
      <c r="N24" s="102" t="s">
        <v>2480</v>
      </c>
      <c r="O24" s="115" t="s">
        <v>2497</v>
      </c>
      <c r="P24" s="118"/>
      <c r="Q24" s="103" t="s">
        <v>2435</v>
      </c>
    </row>
    <row r="25" spans="1:17" s="119" customFormat="1" ht="18" x14ac:dyDescent="0.25">
      <c r="A25" s="115" t="str">
        <f>VLOOKUP(E25,'LISTADO ATM'!$A$2:$C$896,3,0)</f>
        <v>NORTE</v>
      </c>
      <c r="B25" s="109" t="s">
        <v>2507</v>
      </c>
      <c r="C25" s="101">
        <v>44234.433599537035</v>
      </c>
      <c r="D25" s="115" t="s">
        <v>2495</v>
      </c>
      <c r="E25" s="99">
        <v>732</v>
      </c>
      <c r="F25" s="84" t="str">
        <f>VLOOKUP(E25,VIP!$A$2:$O11358,2,0)</f>
        <v>DRBR12H</v>
      </c>
      <c r="G25" s="98" t="str">
        <f>VLOOKUP(E25,'LISTADO ATM'!$A$2:$B$895,2,0)</f>
        <v xml:space="preserve">ATM Molino del Valle (Santiago) </v>
      </c>
      <c r="H25" s="98" t="str">
        <f>VLOOKUP(E25,VIP!$A$2:$O16279,7,FALSE)</f>
        <v>Si</v>
      </c>
      <c r="I25" s="98" t="str">
        <f>VLOOKUP(E25,VIP!$A$2:$O8244,8,FALSE)</f>
        <v>Si</v>
      </c>
      <c r="J25" s="98" t="str">
        <f>VLOOKUP(E25,VIP!$A$2:$O8194,8,FALSE)</f>
        <v>Si</v>
      </c>
      <c r="K25" s="98" t="str">
        <f>VLOOKUP(E25,VIP!$A$2:$O11768,6,0)</f>
        <v>NO</v>
      </c>
      <c r="L25" s="104" t="s">
        <v>2430</v>
      </c>
      <c r="M25" s="103" t="s">
        <v>2472</v>
      </c>
      <c r="N25" s="102" t="s">
        <v>2480</v>
      </c>
      <c r="O25" s="115" t="s">
        <v>2496</v>
      </c>
      <c r="P25" s="118"/>
      <c r="Q25" s="104" t="s">
        <v>2430</v>
      </c>
    </row>
    <row r="26" spans="1:17" s="119" customFormat="1" ht="18" x14ac:dyDescent="0.25">
      <c r="A26" s="115" t="str">
        <f>VLOOKUP(E26,'LISTADO ATM'!$A$2:$C$896,3,0)</f>
        <v>DISTRITO NACIONAL</v>
      </c>
      <c r="B26" s="109">
        <v>335784581</v>
      </c>
      <c r="C26" s="101">
        <v>44233.915277777778</v>
      </c>
      <c r="D26" s="115" t="s">
        <v>2492</v>
      </c>
      <c r="E26" s="99">
        <v>721</v>
      </c>
      <c r="F26" s="84" t="str">
        <f>VLOOKUP(E26,VIP!$A$2:$O11647,2,0)</f>
        <v>DRBR23A</v>
      </c>
      <c r="G26" s="98" t="str">
        <f>VLOOKUP(E26,'LISTADO ATM'!$A$2:$B$895,2,0)</f>
        <v xml:space="preserve">ATM Oficina Charles de Gaulle II </v>
      </c>
      <c r="H26" s="98" t="str">
        <f>VLOOKUP(E26,VIP!$A$2:$O16567,7,FALSE)</f>
        <v>Si</v>
      </c>
      <c r="I26" s="98" t="str">
        <f>VLOOKUP(E26,VIP!$A$2:$O8532,8,FALSE)</f>
        <v>Si</v>
      </c>
      <c r="J26" s="98" t="str">
        <f>VLOOKUP(E26,VIP!$A$2:$O8482,8,FALSE)</f>
        <v>Si</v>
      </c>
      <c r="K26" s="98" t="str">
        <f>VLOOKUP(E26,VIP!$A$2:$O12056,6,0)</f>
        <v>NO</v>
      </c>
      <c r="L26" s="104" t="s">
        <v>2430</v>
      </c>
      <c r="M26" s="103" t="s">
        <v>2472</v>
      </c>
      <c r="N26" s="102" t="s">
        <v>2480</v>
      </c>
      <c r="O26" s="115" t="s">
        <v>2504</v>
      </c>
      <c r="P26" s="118"/>
      <c r="Q26" s="103" t="s">
        <v>2430</v>
      </c>
    </row>
    <row r="27" spans="1:17" s="119" customFormat="1" ht="18" x14ac:dyDescent="0.25">
      <c r="A27" s="115" t="str">
        <f>VLOOKUP(E27,'LISTADO ATM'!$A$2:$C$896,3,0)</f>
        <v>DISTRITO NACIONAL</v>
      </c>
      <c r="B27" s="109">
        <v>335784573</v>
      </c>
      <c r="C27" s="101">
        <v>44233.808530092596</v>
      </c>
      <c r="D27" s="115" t="s">
        <v>2189</v>
      </c>
      <c r="E27" s="99">
        <v>717</v>
      </c>
      <c r="F27" s="84" t="str">
        <f>VLOOKUP(E27,VIP!$A$2:$O11647,2,0)</f>
        <v>DRBR24K</v>
      </c>
      <c r="G27" s="98" t="str">
        <f>VLOOKUP(E27,'LISTADO ATM'!$A$2:$B$895,2,0)</f>
        <v xml:space="preserve">ATM Oficina Los Alcarrizos </v>
      </c>
      <c r="H27" s="98" t="str">
        <f>VLOOKUP(E27,VIP!$A$2:$O16567,7,FALSE)</f>
        <v>Si</v>
      </c>
      <c r="I27" s="98" t="str">
        <f>VLOOKUP(E27,VIP!$A$2:$O8532,8,FALSE)</f>
        <v>Si</v>
      </c>
      <c r="J27" s="98" t="str">
        <f>VLOOKUP(E27,VIP!$A$2:$O8482,8,FALSE)</f>
        <v>Si</v>
      </c>
      <c r="K27" s="98" t="str">
        <f>VLOOKUP(E27,VIP!$A$2:$O12056,6,0)</f>
        <v>SI</v>
      </c>
      <c r="L27" s="104" t="s">
        <v>2435</v>
      </c>
      <c r="M27" s="103" t="s">
        <v>2472</v>
      </c>
      <c r="N27" s="102" t="s">
        <v>2480</v>
      </c>
      <c r="O27" s="115" t="s">
        <v>2482</v>
      </c>
      <c r="P27" s="118"/>
      <c r="Q27" s="103" t="s">
        <v>2435</v>
      </c>
    </row>
    <row r="28" spans="1:17" s="119" customFormat="1" ht="18" x14ac:dyDescent="0.25">
      <c r="A28" s="115" t="str">
        <f>VLOOKUP(E28,'LISTADO ATM'!$A$2:$C$896,3,0)</f>
        <v>NORTE</v>
      </c>
      <c r="B28" s="109" t="s">
        <v>2514</v>
      </c>
      <c r="C28" s="101">
        <v>44234.342488425929</v>
      </c>
      <c r="D28" s="115" t="s">
        <v>2492</v>
      </c>
      <c r="E28" s="99">
        <v>712</v>
      </c>
      <c r="F28" s="84" t="str">
        <f>VLOOKUP(E28,VIP!$A$2:$O11365,2,0)</f>
        <v>DRBR128</v>
      </c>
      <c r="G28" s="98" t="str">
        <f>VLOOKUP(E28,'LISTADO ATM'!$A$2:$B$895,2,0)</f>
        <v xml:space="preserve">ATM Oficina Imbert </v>
      </c>
      <c r="H28" s="98" t="str">
        <f>VLOOKUP(E28,VIP!$A$2:$O16286,7,FALSE)</f>
        <v>Si</v>
      </c>
      <c r="I28" s="98" t="str">
        <f>VLOOKUP(E28,VIP!$A$2:$O8251,8,FALSE)</f>
        <v>Si</v>
      </c>
      <c r="J28" s="98" t="str">
        <f>VLOOKUP(E28,VIP!$A$2:$O8201,8,FALSE)</f>
        <v>Si</v>
      </c>
      <c r="K28" s="98" t="str">
        <f>VLOOKUP(E28,VIP!$A$2:$O11775,6,0)</f>
        <v>SI</v>
      </c>
      <c r="L28" s="104" t="s">
        <v>2430</v>
      </c>
      <c r="M28" s="103" t="s">
        <v>2472</v>
      </c>
      <c r="N28" s="102" t="s">
        <v>2480</v>
      </c>
      <c r="O28" s="115" t="s">
        <v>2504</v>
      </c>
      <c r="P28" s="118"/>
      <c r="Q28" s="104" t="s">
        <v>2430</v>
      </c>
    </row>
    <row r="29" spans="1:17" s="119" customFormat="1" ht="18" x14ac:dyDescent="0.25">
      <c r="A29" s="115" t="str">
        <f>VLOOKUP(E29,'LISTADO ATM'!$A$2:$C$896,3,0)</f>
        <v>DISTRITO NACIONAL</v>
      </c>
      <c r="B29" s="109">
        <v>335777040</v>
      </c>
      <c r="C29" s="101">
        <v>44228.251388888886</v>
      </c>
      <c r="D29" s="115" t="s">
        <v>2189</v>
      </c>
      <c r="E29" s="99">
        <v>708</v>
      </c>
      <c r="F29" s="84" t="str">
        <f>VLOOKUP(E29,VIP!$A$2:$O11469,2,0)</f>
        <v>DRBR505</v>
      </c>
      <c r="G29" s="98" t="str">
        <f>VLOOKUP(E29,'LISTADO ATM'!$A$2:$B$895,2,0)</f>
        <v xml:space="preserve">ATM El Vestir De Hoy </v>
      </c>
      <c r="H29" s="98" t="str">
        <f>VLOOKUP(E29,VIP!$A$2:$O16389,7,FALSE)</f>
        <v>Si</v>
      </c>
      <c r="I29" s="98" t="str">
        <f>VLOOKUP(E29,VIP!$A$2:$O8354,8,FALSE)</f>
        <v>Si</v>
      </c>
      <c r="J29" s="98" t="str">
        <f>VLOOKUP(E29,VIP!$A$2:$O8304,8,FALSE)</f>
        <v>Si</v>
      </c>
      <c r="K29" s="98" t="str">
        <f>VLOOKUP(E29,VIP!$A$2:$O11878,6,0)</f>
        <v>NO</v>
      </c>
      <c r="L29" s="104" t="s">
        <v>2228</v>
      </c>
      <c r="M29" s="103" t="s">
        <v>2472</v>
      </c>
      <c r="N29" s="102" t="s">
        <v>2494</v>
      </c>
      <c r="O29" s="115" t="s">
        <v>2482</v>
      </c>
      <c r="P29" s="118"/>
      <c r="Q29" s="103" t="s">
        <v>2228</v>
      </c>
    </row>
    <row r="30" spans="1:17" s="119" customFormat="1" ht="18" x14ac:dyDescent="0.25">
      <c r="A30" s="115" t="str">
        <f>VLOOKUP(E30,'LISTADO ATM'!$A$2:$C$896,3,0)</f>
        <v>ESTE</v>
      </c>
      <c r="B30" s="109">
        <v>335784511</v>
      </c>
      <c r="C30" s="101">
        <v>44233.531006944446</v>
      </c>
      <c r="D30" s="115" t="s">
        <v>2476</v>
      </c>
      <c r="E30" s="99">
        <v>673</v>
      </c>
      <c r="F30" s="84" t="str">
        <f>VLOOKUP(E30,VIP!$A$2:$O11360,2,0)</f>
        <v>DRBR673</v>
      </c>
      <c r="G30" s="98" t="str">
        <f>VLOOKUP(E30,'LISTADO ATM'!$A$2:$B$895,2,0)</f>
        <v>ATM Clínica Dr. Cruz Jiminián</v>
      </c>
      <c r="H30" s="98" t="str">
        <f>VLOOKUP(E30,VIP!$A$2:$O16281,7,FALSE)</f>
        <v>Si</v>
      </c>
      <c r="I30" s="98" t="str">
        <f>VLOOKUP(E30,VIP!$A$2:$O8246,8,FALSE)</f>
        <v>Si</v>
      </c>
      <c r="J30" s="98" t="str">
        <f>VLOOKUP(E30,VIP!$A$2:$O8196,8,FALSE)</f>
        <v>Si</v>
      </c>
      <c r="K30" s="98" t="str">
        <f>VLOOKUP(E30,VIP!$A$2:$O11770,6,0)</f>
        <v>NO</v>
      </c>
      <c r="L30" s="104" t="s">
        <v>2430</v>
      </c>
      <c r="M30" s="103" t="s">
        <v>2472</v>
      </c>
      <c r="N30" s="102" t="s">
        <v>2480</v>
      </c>
      <c r="O30" s="115" t="s">
        <v>2481</v>
      </c>
      <c r="P30" s="118"/>
      <c r="Q30" s="103" t="s">
        <v>2430</v>
      </c>
    </row>
    <row r="31" spans="1:17" s="119" customFormat="1" ht="18" x14ac:dyDescent="0.25">
      <c r="A31" s="115" t="str">
        <f>VLOOKUP(E31,'LISTADO ATM'!$A$2:$C$896,3,0)</f>
        <v>ESTE</v>
      </c>
      <c r="B31" s="109">
        <v>335784381</v>
      </c>
      <c r="C31" s="101">
        <v>44233.411828703705</v>
      </c>
      <c r="D31" s="115" t="s">
        <v>2189</v>
      </c>
      <c r="E31" s="99">
        <v>631</v>
      </c>
      <c r="F31" s="84" t="str">
        <f>VLOOKUP(E31,VIP!$A$2:$O11361,2,0)</f>
        <v>DRBR417</v>
      </c>
      <c r="G31" s="98" t="str">
        <f>VLOOKUP(E31,'LISTADO ATM'!$A$2:$B$895,2,0)</f>
        <v xml:space="preserve">ATM ASOCODEQUI (San Pedro) </v>
      </c>
      <c r="H31" s="98" t="str">
        <f>VLOOKUP(E31,VIP!$A$2:$O16282,7,FALSE)</f>
        <v>Si</v>
      </c>
      <c r="I31" s="98" t="str">
        <f>VLOOKUP(E31,VIP!$A$2:$O8247,8,FALSE)</f>
        <v>Si</v>
      </c>
      <c r="J31" s="98" t="str">
        <f>VLOOKUP(E31,VIP!$A$2:$O8197,8,FALSE)</f>
        <v>Si</v>
      </c>
      <c r="K31" s="98" t="str">
        <f>VLOOKUP(E31,VIP!$A$2:$O11771,6,0)</f>
        <v>NO</v>
      </c>
      <c r="L31" s="104" t="s">
        <v>2228</v>
      </c>
      <c r="M31" s="103" t="s">
        <v>2472</v>
      </c>
      <c r="N31" s="102" t="s">
        <v>2480</v>
      </c>
      <c r="O31" s="115" t="s">
        <v>2482</v>
      </c>
      <c r="P31" s="118"/>
      <c r="Q31" s="103" t="s">
        <v>2228</v>
      </c>
    </row>
    <row r="32" spans="1:17" ht="18" x14ac:dyDescent="0.25">
      <c r="A32" s="115" t="str">
        <f>VLOOKUP(E32,'LISTADO ATM'!$A$2:$C$896,3,0)</f>
        <v>DISTRITO NACIONAL</v>
      </c>
      <c r="B32" s="109">
        <v>335784585</v>
      </c>
      <c r="C32" s="101">
        <v>44234.043402777781</v>
      </c>
      <c r="D32" s="115" t="s">
        <v>2189</v>
      </c>
      <c r="E32" s="99">
        <v>600</v>
      </c>
      <c r="F32" s="84" t="e">
        <f>VLOOKUP(E32,VIP!$A$2:$O11648,2,0)</f>
        <v>#N/A</v>
      </c>
      <c r="G32" s="98" t="str">
        <f>VLOOKUP(E32,'LISTADO ATM'!$A$2:$B$895,2,0)</f>
        <v>ATM S/M Bravo Hipica</v>
      </c>
      <c r="H32" s="98" t="e">
        <f>VLOOKUP(E32,VIP!$A$2:$O16568,7,FALSE)</f>
        <v>#N/A</v>
      </c>
      <c r="I32" s="98" t="e">
        <f>VLOOKUP(E32,VIP!$A$2:$O8533,8,FALSE)</f>
        <v>#N/A</v>
      </c>
      <c r="J32" s="98" t="e">
        <f>VLOOKUP(E32,VIP!$A$2:$O8483,8,FALSE)</f>
        <v>#N/A</v>
      </c>
      <c r="K32" s="98" t="e">
        <f>VLOOKUP(E32,VIP!$A$2:$O12057,6,0)</f>
        <v>#N/A</v>
      </c>
      <c r="L32" s="104" t="s">
        <v>2463</v>
      </c>
      <c r="M32" s="103" t="s">
        <v>2472</v>
      </c>
      <c r="N32" s="102" t="s">
        <v>2480</v>
      </c>
      <c r="O32" s="115" t="s">
        <v>2482</v>
      </c>
      <c r="P32" s="118"/>
      <c r="Q32" s="103" t="s">
        <v>2463</v>
      </c>
    </row>
    <row r="33" spans="1:17" ht="18" x14ac:dyDescent="0.25">
      <c r="A33" s="115" t="str">
        <f>VLOOKUP(E33,'LISTADO ATM'!$A$2:$C$896,3,0)</f>
        <v>DISTRITO NACIONAL</v>
      </c>
      <c r="B33" s="109">
        <v>335784589</v>
      </c>
      <c r="C33" s="101">
        <v>44234.329861111109</v>
      </c>
      <c r="D33" s="115" t="s">
        <v>2189</v>
      </c>
      <c r="E33" s="99">
        <v>573</v>
      </c>
      <c r="F33" s="84" t="str">
        <f>VLOOKUP(E33,VIP!$A$2:$O11358,2,0)</f>
        <v>DRBR038</v>
      </c>
      <c r="G33" s="98" t="str">
        <f>VLOOKUP(E33,'LISTADO ATM'!$A$2:$B$895,2,0)</f>
        <v xml:space="preserve">ATM IDSS </v>
      </c>
      <c r="H33" s="98" t="str">
        <f>VLOOKUP(E33,VIP!$A$2:$O16279,7,FALSE)</f>
        <v>Si</v>
      </c>
      <c r="I33" s="98" t="str">
        <f>VLOOKUP(E33,VIP!$A$2:$O8244,8,FALSE)</f>
        <v>Si</v>
      </c>
      <c r="J33" s="98" t="str">
        <f>VLOOKUP(E33,VIP!$A$2:$O8194,8,FALSE)</f>
        <v>Si</v>
      </c>
      <c r="K33" s="98" t="str">
        <f>VLOOKUP(E33,VIP!$A$2:$O11768,6,0)</f>
        <v>NO</v>
      </c>
      <c r="L33" s="104" t="s">
        <v>2254</v>
      </c>
      <c r="M33" s="103" t="s">
        <v>2472</v>
      </c>
      <c r="N33" s="102" t="s">
        <v>2480</v>
      </c>
      <c r="O33" s="115" t="s">
        <v>2482</v>
      </c>
      <c r="P33" s="118"/>
      <c r="Q33" s="103" t="s">
        <v>2254</v>
      </c>
    </row>
    <row r="34" spans="1:17" ht="18" x14ac:dyDescent="0.25">
      <c r="A34" s="115" t="str">
        <f>VLOOKUP(E34,'LISTADO ATM'!$A$2:$C$896,3,0)</f>
        <v>DISTRITO NACIONAL</v>
      </c>
      <c r="B34" s="109">
        <v>335784204</v>
      </c>
      <c r="C34" s="101">
        <v>44232.760671296295</v>
      </c>
      <c r="D34" s="115" t="s">
        <v>2476</v>
      </c>
      <c r="E34" s="99">
        <v>563</v>
      </c>
      <c r="F34" s="84" t="str">
        <f>VLOOKUP(E34,VIP!$A$2:$O11517,2,0)</f>
        <v>DRBR233</v>
      </c>
      <c r="G34" s="98" t="str">
        <f>VLOOKUP(E34,'LISTADO ATM'!$A$2:$B$895,2,0)</f>
        <v xml:space="preserve">ATM Base Aérea San Isidro </v>
      </c>
      <c r="H34" s="98" t="str">
        <f>VLOOKUP(E34,VIP!$A$2:$O16437,7,FALSE)</f>
        <v>Si</v>
      </c>
      <c r="I34" s="98" t="str">
        <f>VLOOKUP(E34,VIP!$A$2:$O8402,8,FALSE)</f>
        <v>Si</v>
      </c>
      <c r="J34" s="98" t="str">
        <f>VLOOKUP(E34,VIP!$A$2:$O8352,8,FALSE)</f>
        <v>Si</v>
      </c>
      <c r="K34" s="98" t="str">
        <f>VLOOKUP(E34,VIP!$A$2:$O11926,6,0)</f>
        <v>NO</v>
      </c>
      <c r="L34" s="104" t="s">
        <v>2430</v>
      </c>
      <c r="M34" s="103" t="s">
        <v>2472</v>
      </c>
      <c r="N34" s="102" t="s">
        <v>2480</v>
      </c>
      <c r="O34" s="115" t="s">
        <v>2481</v>
      </c>
      <c r="P34" s="118"/>
      <c r="Q34" s="103" t="s">
        <v>2430</v>
      </c>
    </row>
    <row r="35" spans="1:17" ht="18" x14ac:dyDescent="0.25">
      <c r="A35" s="115" t="str">
        <f>VLOOKUP(E35,'LISTADO ATM'!$A$2:$C$896,3,0)</f>
        <v>DISTRITO NACIONAL</v>
      </c>
      <c r="B35" s="109">
        <v>335784466</v>
      </c>
      <c r="C35" s="101">
        <v>44233.48746527778</v>
      </c>
      <c r="D35" s="115" t="s">
        <v>2189</v>
      </c>
      <c r="E35" s="99">
        <v>558</v>
      </c>
      <c r="F35" s="84" t="str">
        <f>VLOOKUP(E35,VIP!$A$2:$O11367,2,0)</f>
        <v>DRBR106</v>
      </c>
      <c r="G35" s="98" t="str">
        <f>VLOOKUP(E35,'LISTADO ATM'!$A$2:$B$895,2,0)</f>
        <v xml:space="preserve">ATM Base Naval 27 de Febrero (Sans Soucí) </v>
      </c>
      <c r="H35" s="98" t="str">
        <f>VLOOKUP(E35,VIP!$A$2:$O16288,7,FALSE)</f>
        <v>Si</v>
      </c>
      <c r="I35" s="98" t="str">
        <f>VLOOKUP(E35,VIP!$A$2:$O8253,8,FALSE)</f>
        <v>Si</v>
      </c>
      <c r="J35" s="98" t="str">
        <f>VLOOKUP(E35,VIP!$A$2:$O8203,8,FALSE)</f>
        <v>Si</v>
      </c>
      <c r="K35" s="98" t="str">
        <f>VLOOKUP(E35,VIP!$A$2:$O11777,6,0)</f>
        <v>NO</v>
      </c>
      <c r="L35" s="104" t="s">
        <v>2228</v>
      </c>
      <c r="M35" s="103" t="s">
        <v>2472</v>
      </c>
      <c r="N35" s="102" t="s">
        <v>2480</v>
      </c>
      <c r="O35" s="115" t="s">
        <v>2482</v>
      </c>
      <c r="P35" s="118"/>
      <c r="Q35" s="103" t="s">
        <v>2228</v>
      </c>
    </row>
    <row r="36" spans="1:17" ht="18" x14ac:dyDescent="0.25">
      <c r="A36" s="115" t="str">
        <f>VLOOKUP(E36,'LISTADO ATM'!$A$2:$C$896,3,0)</f>
        <v>NORTE</v>
      </c>
      <c r="B36" s="109">
        <v>335784475</v>
      </c>
      <c r="C36" s="101">
        <v>44233.490833333337</v>
      </c>
      <c r="D36" s="115" t="s">
        <v>2190</v>
      </c>
      <c r="E36" s="99">
        <v>538</v>
      </c>
      <c r="F36" s="84" t="str">
        <f>VLOOKUP(E36,VIP!$A$2:$O11365,2,0)</f>
        <v>DRBR538</v>
      </c>
      <c r="G36" s="98" t="str">
        <f>VLOOKUP(E36,'LISTADO ATM'!$A$2:$B$895,2,0)</f>
        <v>ATM  Autoservicio San Fco. Macorís</v>
      </c>
      <c r="H36" s="98" t="str">
        <f>VLOOKUP(E36,VIP!$A$2:$O16286,7,FALSE)</f>
        <v>Si</v>
      </c>
      <c r="I36" s="98" t="str">
        <f>VLOOKUP(E36,VIP!$A$2:$O8251,8,FALSE)</f>
        <v>Si</v>
      </c>
      <c r="J36" s="98" t="str">
        <f>VLOOKUP(E36,VIP!$A$2:$O8201,8,FALSE)</f>
        <v>Si</v>
      </c>
      <c r="K36" s="98" t="str">
        <f>VLOOKUP(E36,VIP!$A$2:$O11775,6,0)</f>
        <v>NO</v>
      </c>
      <c r="L36" s="104" t="s">
        <v>2228</v>
      </c>
      <c r="M36" s="103" t="s">
        <v>2472</v>
      </c>
      <c r="N36" s="102" t="s">
        <v>2480</v>
      </c>
      <c r="O36" s="115" t="s">
        <v>2488</v>
      </c>
      <c r="P36" s="118"/>
      <c r="Q36" s="103" t="s">
        <v>2228</v>
      </c>
    </row>
    <row r="37" spans="1:17" ht="18" x14ac:dyDescent="0.25">
      <c r="A37" s="115" t="str">
        <f>VLOOKUP(E37,'LISTADO ATM'!$A$2:$C$896,3,0)</f>
        <v>SUR</v>
      </c>
      <c r="B37" s="109">
        <v>335784284</v>
      </c>
      <c r="C37" s="101">
        <v>44233.316759259258</v>
      </c>
      <c r="D37" s="115" t="s">
        <v>2189</v>
      </c>
      <c r="E37" s="99">
        <v>537</v>
      </c>
      <c r="F37" s="84" t="str">
        <f>VLOOKUP(E37,VIP!$A$2:$O11539,2,0)</f>
        <v>DRBR537</v>
      </c>
      <c r="G37" s="98" t="str">
        <f>VLOOKUP(E37,'LISTADO ATM'!$A$2:$B$895,2,0)</f>
        <v xml:space="preserve">ATM Estación Texaco Enriquillo (Barahona) </v>
      </c>
      <c r="H37" s="98" t="str">
        <f>VLOOKUP(E37,VIP!$A$2:$O16459,7,FALSE)</f>
        <v>Si</v>
      </c>
      <c r="I37" s="98" t="str">
        <f>VLOOKUP(E37,VIP!$A$2:$O8424,8,FALSE)</f>
        <v>Si</v>
      </c>
      <c r="J37" s="98" t="str">
        <f>VLOOKUP(E37,VIP!$A$2:$O8374,8,FALSE)</f>
        <v>Si</v>
      </c>
      <c r="K37" s="98" t="str">
        <f>VLOOKUP(E37,VIP!$A$2:$O11948,6,0)</f>
        <v>NO</v>
      </c>
      <c r="L37" s="104" t="s">
        <v>2228</v>
      </c>
      <c r="M37" s="103" t="s">
        <v>2472</v>
      </c>
      <c r="N37" s="102" t="s">
        <v>2480</v>
      </c>
      <c r="O37" s="115" t="s">
        <v>2482</v>
      </c>
      <c r="P37" s="118"/>
      <c r="Q37" s="103" t="s">
        <v>2228</v>
      </c>
    </row>
    <row r="38" spans="1:17" ht="18" x14ac:dyDescent="0.25">
      <c r="A38" s="115" t="str">
        <f>VLOOKUP(E38,'LISTADO ATM'!$A$2:$C$896,3,0)</f>
        <v>DISTRITO NACIONAL</v>
      </c>
      <c r="B38" s="109">
        <v>335781545</v>
      </c>
      <c r="C38" s="101">
        <v>44230.706909722219</v>
      </c>
      <c r="D38" s="115" t="s">
        <v>2189</v>
      </c>
      <c r="E38" s="99">
        <v>517</v>
      </c>
      <c r="F38" s="84" t="str">
        <f>VLOOKUP(E38,VIP!$A$2:$O11673,2,0)</f>
        <v>DRBR517</v>
      </c>
      <c r="G38" s="98" t="str">
        <f>VLOOKUP(E38,'LISTADO ATM'!$A$2:$B$895,2,0)</f>
        <v xml:space="preserve">ATM Autobanco Oficina Sans Soucí </v>
      </c>
      <c r="H38" s="98" t="str">
        <f>VLOOKUP(E38,VIP!$A$2:$O16593,7,FALSE)</f>
        <v>Si</v>
      </c>
      <c r="I38" s="98" t="str">
        <f>VLOOKUP(E38,VIP!$A$2:$O8558,8,FALSE)</f>
        <v>Si</v>
      </c>
      <c r="J38" s="98" t="str">
        <f>VLOOKUP(E38,VIP!$A$2:$O8508,8,FALSE)</f>
        <v>Si</v>
      </c>
      <c r="K38" s="98" t="str">
        <f>VLOOKUP(E38,VIP!$A$2:$O12082,6,0)</f>
        <v>SI</v>
      </c>
      <c r="L38" s="104" t="s">
        <v>2228</v>
      </c>
      <c r="M38" s="103" t="s">
        <v>2472</v>
      </c>
      <c r="N38" s="102" t="s">
        <v>2494</v>
      </c>
      <c r="O38" s="115" t="s">
        <v>2482</v>
      </c>
      <c r="P38" s="118"/>
      <c r="Q38" s="103" t="s">
        <v>2228</v>
      </c>
    </row>
    <row r="39" spans="1:17" ht="18" x14ac:dyDescent="0.25">
      <c r="A39" s="115" t="str">
        <f>VLOOKUP(E39,'LISTADO ATM'!$A$2:$C$896,3,0)</f>
        <v>ESTE</v>
      </c>
      <c r="B39" s="109">
        <v>335784280</v>
      </c>
      <c r="C39" s="101">
        <v>44233.051944444444</v>
      </c>
      <c r="D39" s="115" t="s">
        <v>2189</v>
      </c>
      <c r="E39" s="99">
        <v>480</v>
      </c>
      <c r="F39" s="84" t="str">
        <f>VLOOKUP(E39,VIP!$A$2:$O11538,2,0)</f>
        <v>DRBR480</v>
      </c>
      <c r="G39" s="98" t="str">
        <f>VLOOKUP(E39,'LISTADO ATM'!$A$2:$B$895,2,0)</f>
        <v>ATM UNP Farmaconal Higuey</v>
      </c>
      <c r="H39" s="98" t="str">
        <f>VLOOKUP(E39,VIP!$A$2:$O16458,7,FALSE)</f>
        <v>N/A</v>
      </c>
      <c r="I39" s="98" t="str">
        <f>VLOOKUP(E39,VIP!$A$2:$O8423,8,FALSE)</f>
        <v>N/A</v>
      </c>
      <c r="J39" s="98" t="str">
        <f>VLOOKUP(E39,VIP!$A$2:$O8373,8,FALSE)</f>
        <v>N/A</v>
      </c>
      <c r="K39" s="98" t="str">
        <f>VLOOKUP(E39,VIP!$A$2:$O11947,6,0)</f>
        <v>N/A</v>
      </c>
      <c r="L39" s="104" t="s">
        <v>2228</v>
      </c>
      <c r="M39" s="103" t="s">
        <v>2472</v>
      </c>
      <c r="N39" s="102" t="s">
        <v>2480</v>
      </c>
      <c r="O39" s="115" t="s">
        <v>2482</v>
      </c>
      <c r="P39" s="118"/>
      <c r="Q39" s="103" t="s">
        <v>2228</v>
      </c>
    </row>
    <row r="40" spans="1:17" ht="18" x14ac:dyDescent="0.25">
      <c r="A40" s="115" t="str">
        <f>VLOOKUP(E40,'LISTADO ATM'!$A$2:$C$896,3,0)</f>
        <v>DISTRITO NACIONAL</v>
      </c>
      <c r="B40" s="109">
        <v>335784574</v>
      </c>
      <c r="C40" s="101">
        <v>44233.826388888891</v>
      </c>
      <c r="D40" s="115" t="s">
        <v>2189</v>
      </c>
      <c r="E40" s="99">
        <v>473</v>
      </c>
      <c r="F40" s="84" t="str">
        <f>VLOOKUP(E40,VIP!$A$2:$O11646,2,0)</f>
        <v>DRBR473</v>
      </c>
      <c r="G40" s="98" t="str">
        <f>VLOOKUP(E40,'LISTADO ATM'!$A$2:$B$895,2,0)</f>
        <v xml:space="preserve">ATM Oficina Carrefour II </v>
      </c>
      <c r="H40" s="98" t="str">
        <f>VLOOKUP(E40,VIP!$A$2:$O16566,7,FALSE)</f>
        <v>Si</v>
      </c>
      <c r="I40" s="98" t="str">
        <f>VLOOKUP(E40,VIP!$A$2:$O8531,8,FALSE)</f>
        <v>Si</v>
      </c>
      <c r="J40" s="98" t="str">
        <f>VLOOKUP(E40,VIP!$A$2:$O8481,8,FALSE)</f>
        <v>Si</v>
      </c>
      <c r="K40" s="98" t="str">
        <f>VLOOKUP(E40,VIP!$A$2:$O12055,6,0)</f>
        <v>NO</v>
      </c>
      <c r="L40" s="104" t="s">
        <v>2228</v>
      </c>
      <c r="M40" s="103" t="s">
        <v>2472</v>
      </c>
      <c r="N40" s="102" t="s">
        <v>2480</v>
      </c>
      <c r="O40" s="115" t="s">
        <v>2482</v>
      </c>
      <c r="P40" s="118"/>
      <c r="Q40" s="103" t="s">
        <v>2228</v>
      </c>
    </row>
    <row r="41" spans="1:17" ht="18" x14ac:dyDescent="0.25">
      <c r="A41" s="115" t="str">
        <f>VLOOKUP(E41,'LISTADO ATM'!$A$2:$C$896,3,0)</f>
        <v>DISTRITO NACIONAL</v>
      </c>
      <c r="B41" s="109">
        <v>335784039</v>
      </c>
      <c r="C41" s="101">
        <v>44232.65792824074</v>
      </c>
      <c r="D41" s="115" t="s">
        <v>2189</v>
      </c>
      <c r="E41" s="99">
        <v>415</v>
      </c>
      <c r="F41" s="84" t="str">
        <f>VLOOKUP(E41,VIP!$A$2:$O11524,2,0)</f>
        <v>DRBR415</v>
      </c>
      <c r="G41" s="98" t="str">
        <f>VLOOKUP(E41,'LISTADO ATM'!$A$2:$B$895,2,0)</f>
        <v xml:space="preserve">ATM Autobanco San Martín I </v>
      </c>
      <c r="H41" s="98" t="str">
        <f>VLOOKUP(E41,VIP!$A$2:$O16444,7,FALSE)</f>
        <v>Si</v>
      </c>
      <c r="I41" s="98" t="str">
        <f>VLOOKUP(E41,VIP!$A$2:$O8409,8,FALSE)</f>
        <v>Si</v>
      </c>
      <c r="J41" s="98" t="str">
        <f>VLOOKUP(E41,VIP!$A$2:$O8359,8,FALSE)</f>
        <v>Si</v>
      </c>
      <c r="K41" s="98" t="str">
        <f>VLOOKUP(E41,VIP!$A$2:$O11933,6,0)</f>
        <v>NO</v>
      </c>
      <c r="L41" s="104" t="s">
        <v>2228</v>
      </c>
      <c r="M41" s="103" t="s">
        <v>2472</v>
      </c>
      <c r="N41" s="102" t="s">
        <v>2494</v>
      </c>
      <c r="O41" s="115" t="s">
        <v>2482</v>
      </c>
      <c r="P41" s="118"/>
      <c r="Q41" s="103" t="s">
        <v>2501</v>
      </c>
    </row>
    <row r="42" spans="1:17" ht="18" x14ac:dyDescent="0.25">
      <c r="A42" s="115" t="str">
        <f>VLOOKUP(E42,'LISTADO ATM'!$A$2:$C$896,3,0)</f>
        <v>DISTRITO NACIONAL</v>
      </c>
      <c r="B42" s="109">
        <v>335766639</v>
      </c>
      <c r="C42" s="101">
        <v>44214.57099537037</v>
      </c>
      <c r="D42" s="115" t="s">
        <v>2189</v>
      </c>
      <c r="E42" s="99">
        <v>384</v>
      </c>
      <c r="F42" s="84" t="e">
        <f>VLOOKUP(E42,VIP!$A$2:$O11357,2,0)</f>
        <v>#N/A</v>
      </c>
      <c r="G42" s="98" t="str">
        <f>VLOOKUP(E42,'LISTADO ATM'!$A$2:$B$895,2,0)</f>
        <v>ATM Sotano Torre Banreservas</v>
      </c>
      <c r="H42" s="98" t="e">
        <f>VLOOKUP(E42,VIP!$A$2:$O16278,7,FALSE)</f>
        <v>#N/A</v>
      </c>
      <c r="I42" s="98" t="e">
        <f>VLOOKUP(E42,VIP!$A$2:$O8243,8,FALSE)</f>
        <v>#N/A</v>
      </c>
      <c r="J42" s="98" t="e">
        <f>VLOOKUP(E42,VIP!$A$2:$O8193,8,FALSE)</f>
        <v>#N/A</v>
      </c>
      <c r="K42" s="98" t="e">
        <f>VLOOKUP(E42,VIP!$A$2:$O11767,6,0)</f>
        <v>#N/A</v>
      </c>
      <c r="L42" s="104" t="s">
        <v>2228</v>
      </c>
      <c r="M42" s="103" t="s">
        <v>2472</v>
      </c>
      <c r="N42" s="102" t="s">
        <v>2494</v>
      </c>
      <c r="O42" s="115" t="s">
        <v>2482</v>
      </c>
      <c r="P42" s="118"/>
      <c r="Q42" s="103" t="s">
        <v>2228</v>
      </c>
    </row>
    <row r="43" spans="1:17" ht="18" x14ac:dyDescent="0.25">
      <c r="A43" s="115" t="str">
        <f>VLOOKUP(E43,'LISTADO ATM'!$A$2:$C$896,3,0)</f>
        <v>DISTRITO NACIONAL</v>
      </c>
      <c r="B43" s="109">
        <v>335784474</v>
      </c>
      <c r="C43" s="101">
        <v>44233.489502314813</v>
      </c>
      <c r="D43" s="115" t="s">
        <v>2189</v>
      </c>
      <c r="E43" s="99">
        <v>354</v>
      </c>
      <c r="F43" s="84" t="str">
        <f>VLOOKUP(E43,VIP!$A$2:$O11366,2,0)</f>
        <v>DRBR354</v>
      </c>
      <c r="G43" s="98" t="str">
        <f>VLOOKUP(E43,'LISTADO ATM'!$A$2:$B$895,2,0)</f>
        <v xml:space="preserve">ATM Oficina Núñez de Cáceres II </v>
      </c>
      <c r="H43" s="98" t="str">
        <f>VLOOKUP(E43,VIP!$A$2:$O16287,7,FALSE)</f>
        <v>Si</v>
      </c>
      <c r="I43" s="98" t="str">
        <f>VLOOKUP(E43,VIP!$A$2:$O8252,8,FALSE)</f>
        <v>Si</v>
      </c>
      <c r="J43" s="98" t="str">
        <f>VLOOKUP(E43,VIP!$A$2:$O8202,8,FALSE)</f>
        <v>Si</v>
      </c>
      <c r="K43" s="98" t="str">
        <f>VLOOKUP(E43,VIP!$A$2:$O11776,6,0)</f>
        <v>NO</v>
      </c>
      <c r="L43" s="104" t="s">
        <v>2228</v>
      </c>
      <c r="M43" s="103" t="s">
        <v>2472</v>
      </c>
      <c r="N43" s="102" t="s">
        <v>2480</v>
      </c>
      <c r="O43" s="115" t="s">
        <v>2482</v>
      </c>
      <c r="P43" s="118"/>
      <c r="Q43" s="103" t="s">
        <v>2228</v>
      </c>
    </row>
    <row r="44" spans="1:17" ht="18" x14ac:dyDescent="0.25">
      <c r="A44" s="115" t="str">
        <f>VLOOKUP(E44,'LISTADO ATM'!$A$2:$C$896,3,0)</f>
        <v>ESTE</v>
      </c>
      <c r="B44" s="109">
        <v>335784308</v>
      </c>
      <c r="C44" s="101">
        <v>44233.374189814815</v>
      </c>
      <c r="D44" s="115" t="s">
        <v>2476</v>
      </c>
      <c r="E44" s="99">
        <v>353</v>
      </c>
      <c r="F44" s="84" t="str">
        <f>VLOOKUP(E44,VIP!$A$2:$O11367,2,0)</f>
        <v>DRBR353</v>
      </c>
      <c r="G44" s="98" t="str">
        <f>VLOOKUP(E44,'LISTADO ATM'!$A$2:$B$895,2,0)</f>
        <v xml:space="preserve">ATM Estación Boulevard Juan Dolio </v>
      </c>
      <c r="H44" s="98" t="str">
        <f>VLOOKUP(E44,VIP!$A$2:$O16288,7,FALSE)</f>
        <v>Si</v>
      </c>
      <c r="I44" s="98" t="str">
        <f>VLOOKUP(E44,VIP!$A$2:$O8253,8,FALSE)</f>
        <v>Si</v>
      </c>
      <c r="J44" s="98" t="str">
        <f>VLOOKUP(E44,VIP!$A$2:$O8203,8,FALSE)</f>
        <v>Si</v>
      </c>
      <c r="K44" s="98" t="str">
        <f>VLOOKUP(E44,VIP!$A$2:$O11777,6,0)</f>
        <v>NO</v>
      </c>
      <c r="L44" s="104" t="s">
        <v>2430</v>
      </c>
      <c r="M44" s="103" t="s">
        <v>2472</v>
      </c>
      <c r="N44" s="102" t="s">
        <v>2480</v>
      </c>
      <c r="O44" s="115" t="s">
        <v>2481</v>
      </c>
      <c r="P44" s="118"/>
      <c r="Q44" s="103" t="s">
        <v>2430</v>
      </c>
    </row>
    <row r="45" spans="1:17" ht="18" x14ac:dyDescent="0.25">
      <c r="A45" s="115" t="str">
        <f>VLOOKUP(E45,'LISTADO ATM'!$A$2:$C$896,3,0)</f>
        <v>DISTRITO NACIONAL</v>
      </c>
      <c r="B45" s="109" t="s">
        <v>2513</v>
      </c>
      <c r="C45" s="101">
        <v>44234.351423611108</v>
      </c>
      <c r="D45" s="115" t="s">
        <v>2476</v>
      </c>
      <c r="E45" s="99">
        <v>338</v>
      </c>
      <c r="F45" s="84" t="str">
        <f>VLOOKUP(E45,VIP!$A$2:$O11364,2,0)</f>
        <v>DRBR338</v>
      </c>
      <c r="G45" s="98" t="str">
        <f>VLOOKUP(E45,'LISTADO ATM'!$A$2:$B$895,2,0)</f>
        <v>ATM S/M Aprezio Pantoja</v>
      </c>
      <c r="H45" s="98" t="str">
        <f>VLOOKUP(E45,VIP!$A$2:$O16285,7,FALSE)</f>
        <v>Si</v>
      </c>
      <c r="I45" s="98" t="str">
        <f>VLOOKUP(E45,VIP!$A$2:$O8250,8,FALSE)</f>
        <v>Si</v>
      </c>
      <c r="J45" s="98" t="str">
        <f>VLOOKUP(E45,VIP!$A$2:$O8200,8,FALSE)</f>
        <v>Si</v>
      </c>
      <c r="K45" s="98" t="str">
        <f>VLOOKUP(E45,VIP!$A$2:$O11774,6,0)</f>
        <v>NO</v>
      </c>
      <c r="L45" s="104" t="s">
        <v>2430</v>
      </c>
      <c r="M45" s="103" t="s">
        <v>2472</v>
      </c>
      <c r="N45" s="102" t="s">
        <v>2480</v>
      </c>
      <c r="O45" s="115" t="s">
        <v>2481</v>
      </c>
      <c r="P45" s="118"/>
      <c r="Q45" s="104" t="s">
        <v>2430</v>
      </c>
    </row>
    <row r="46" spans="1:17" ht="18" x14ac:dyDescent="0.25">
      <c r="A46" s="115" t="str">
        <f>VLOOKUP(E46,'LISTADO ATM'!$A$2:$C$896,3,0)</f>
        <v>DISTRITO NACIONAL</v>
      </c>
      <c r="B46" s="109">
        <v>335784566</v>
      </c>
      <c r="C46" s="101">
        <v>44233.771747685183</v>
      </c>
      <c r="D46" s="115" t="s">
        <v>2189</v>
      </c>
      <c r="E46" s="99">
        <v>300</v>
      </c>
      <c r="F46" s="84" t="str">
        <f>VLOOKUP(E46,VIP!$A$2:$O11654,2,0)</f>
        <v>DRBR300</v>
      </c>
      <c r="G46" s="98" t="str">
        <f>VLOOKUP(E46,'LISTADO ATM'!$A$2:$B$895,2,0)</f>
        <v xml:space="preserve">ATM S/M Aprezio Los Guaricanos </v>
      </c>
      <c r="H46" s="98" t="str">
        <f>VLOOKUP(E46,VIP!$A$2:$O16574,7,FALSE)</f>
        <v>Si</v>
      </c>
      <c r="I46" s="98" t="str">
        <f>VLOOKUP(E46,VIP!$A$2:$O8539,8,FALSE)</f>
        <v>Si</v>
      </c>
      <c r="J46" s="98" t="str">
        <f>VLOOKUP(E46,VIP!$A$2:$O8489,8,FALSE)</f>
        <v>Si</v>
      </c>
      <c r="K46" s="98" t="str">
        <f>VLOOKUP(E46,VIP!$A$2:$O12063,6,0)</f>
        <v>NO</v>
      </c>
      <c r="L46" s="104" t="s">
        <v>2254</v>
      </c>
      <c r="M46" s="103" t="s">
        <v>2472</v>
      </c>
      <c r="N46" s="102" t="s">
        <v>2480</v>
      </c>
      <c r="O46" s="115" t="s">
        <v>2482</v>
      </c>
      <c r="P46" s="118"/>
      <c r="Q46" s="103" t="s">
        <v>2254</v>
      </c>
    </row>
    <row r="47" spans="1:17" ht="18" x14ac:dyDescent="0.25">
      <c r="A47" s="115" t="str">
        <f>VLOOKUP(E47,'LISTADO ATM'!$A$2:$C$896,3,0)</f>
        <v>NORTE</v>
      </c>
      <c r="B47" s="109">
        <v>335784580</v>
      </c>
      <c r="C47" s="101">
        <v>44233.909699074073</v>
      </c>
      <c r="D47" s="115" t="s">
        <v>2190</v>
      </c>
      <c r="E47" s="99">
        <v>288</v>
      </c>
      <c r="F47" s="84" t="str">
        <f>VLOOKUP(E47,VIP!$A$2:$O11648,2,0)</f>
        <v>DRBR288</v>
      </c>
      <c r="G47" s="98" t="str">
        <f>VLOOKUP(E47,'LISTADO ATM'!$A$2:$B$895,2,0)</f>
        <v xml:space="preserve">ATM Oficina Camino Real II (Puerto Plata) </v>
      </c>
      <c r="H47" s="98" t="str">
        <f>VLOOKUP(E47,VIP!$A$2:$O16568,7,FALSE)</f>
        <v>N/A</v>
      </c>
      <c r="I47" s="98" t="str">
        <f>VLOOKUP(E47,VIP!$A$2:$O8533,8,FALSE)</f>
        <v>N/A</v>
      </c>
      <c r="J47" s="98" t="str">
        <f>VLOOKUP(E47,VIP!$A$2:$O8483,8,FALSE)</f>
        <v>N/A</v>
      </c>
      <c r="K47" s="98" t="str">
        <f>VLOOKUP(E47,VIP!$A$2:$O12057,6,0)</f>
        <v>N/A</v>
      </c>
      <c r="L47" s="104" t="s">
        <v>2254</v>
      </c>
      <c r="M47" s="103" t="s">
        <v>2472</v>
      </c>
      <c r="N47" s="102" t="s">
        <v>2480</v>
      </c>
      <c r="O47" s="115" t="s">
        <v>2497</v>
      </c>
      <c r="P47" s="118"/>
      <c r="Q47" s="103" t="s">
        <v>2254</v>
      </c>
    </row>
    <row r="48" spans="1:17" ht="18" x14ac:dyDescent="0.25">
      <c r="A48" s="115" t="str">
        <f>VLOOKUP(E48,'LISTADO ATM'!$A$2:$C$896,3,0)</f>
        <v>NORTE</v>
      </c>
      <c r="B48" s="109">
        <v>335783193</v>
      </c>
      <c r="C48" s="101">
        <v>44232.369560185187</v>
      </c>
      <c r="D48" s="115" t="s">
        <v>2495</v>
      </c>
      <c r="E48" s="99">
        <v>288</v>
      </c>
      <c r="F48" s="84" t="str">
        <f>VLOOKUP(E48,VIP!$A$2:$O11519,2,0)</f>
        <v>DRBR288</v>
      </c>
      <c r="G48" s="98" t="str">
        <f>VLOOKUP(E48,'LISTADO ATM'!$A$2:$B$895,2,0)</f>
        <v xml:space="preserve">ATM Oficina Camino Real II (Puerto Plata) </v>
      </c>
      <c r="H48" s="98" t="str">
        <f>VLOOKUP(E48,VIP!$A$2:$O16439,7,FALSE)</f>
        <v>N/A</v>
      </c>
      <c r="I48" s="98" t="str">
        <f>VLOOKUP(E48,VIP!$A$2:$O8404,8,FALSE)</f>
        <v>N/A</v>
      </c>
      <c r="J48" s="98" t="str">
        <f>VLOOKUP(E48,VIP!$A$2:$O8354,8,FALSE)</f>
        <v>N/A</v>
      </c>
      <c r="K48" s="98" t="str">
        <f>VLOOKUP(E48,VIP!$A$2:$O11928,6,0)</f>
        <v>N/A</v>
      </c>
      <c r="L48" s="104" t="s">
        <v>2430</v>
      </c>
      <c r="M48" s="103" t="s">
        <v>2472</v>
      </c>
      <c r="N48" s="102" t="s">
        <v>2500</v>
      </c>
      <c r="O48" s="115" t="s">
        <v>2496</v>
      </c>
      <c r="P48" s="118"/>
      <c r="Q48" s="103" t="s">
        <v>2430</v>
      </c>
    </row>
    <row r="49" spans="1:17" ht="18" x14ac:dyDescent="0.25">
      <c r="A49" s="115" t="str">
        <f>VLOOKUP(E49,'LISTADO ATM'!$A$2:$C$896,3,0)</f>
        <v>DISTRITO NACIONAL</v>
      </c>
      <c r="B49" s="109" t="s">
        <v>2510</v>
      </c>
      <c r="C49" s="101">
        <v>44234.408263888887</v>
      </c>
      <c r="D49" s="115" t="s">
        <v>2189</v>
      </c>
      <c r="E49" s="99">
        <v>280</v>
      </c>
      <c r="F49" s="84" t="str">
        <f>VLOOKUP(E49,VIP!$A$2:$O11361,2,0)</f>
        <v>DRBR752</v>
      </c>
      <c r="G49" s="98" t="str">
        <f>VLOOKUP(E49,'LISTADO ATM'!$A$2:$B$895,2,0)</f>
        <v xml:space="preserve">ATM Cooperativa BR </v>
      </c>
      <c r="H49" s="98" t="str">
        <f>VLOOKUP(E49,VIP!$A$2:$O16282,7,FALSE)</f>
        <v>Si</v>
      </c>
      <c r="I49" s="98" t="str">
        <f>VLOOKUP(E49,VIP!$A$2:$O8247,8,FALSE)</f>
        <v>Si</v>
      </c>
      <c r="J49" s="98" t="str">
        <f>VLOOKUP(E49,VIP!$A$2:$O8197,8,FALSE)</f>
        <v>Si</v>
      </c>
      <c r="K49" s="98" t="str">
        <f>VLOOKUP(E49,VIP!$A$2:$O11771,6,0)</f>
        <v>NO</v>
      </c>
      <c r="L49" s="104" t="s">
        <v>2515</v>
      </c>
      <c r="M49" s="103" t="s">
        <v>2472</v>
      </c>
      <c r="N49" s="102" t="s">
        <v>2480</v>
      </c>
      <c r="O49" s="115" t="s">
        <v>2482</v>
      </c>
      <c r="P49" s="118"/>
      <c r="Q49" s="104" t="s">
        <v>2515</v>
      </c>
    </row>
    <row r="50" spans="1:17" ht="18" x14ac:dyDescent="0.25">
      <c r="A50" s="115" t="str">
        <f>VLOOKUP(E50,'LISTADO ATM'!$A$2:$C$896,3,0)</f>
        <v>DISTRITO NACIONAL</v>
      </c>
      <c r="B50" s="109">
        <v>335784579</v>
      </c>
      <c r="C50" s="101">
        <v>44233.908009259256</v>
      </c>
      <c r="D50" s="115" t="s">
        <v>2476</v>
      </c>
      <c r="E50" s="99">
        <v>267</v>
      </c>
      <c r="F50" s="84" t="str">
        <f>VLOOKUP(E50,VIP!$A$2:$O11649,2,0)</f>
        <v>DRBR267</v>
      </c>
      <c r="G50" s="98" t="str">
        <f>VLOOKUP(E50,'LISTADO ATM'!$A$2:$B$895,2,0)</f>
        <v xml:space="preserve">ATM Centro de Caja México </v>
      </c>
      <c r="H50" s="98" t="str">
        <f>VLOOKUP(E50,VIP!$A$2:$O16569,7,FALSE)</f>
        <v>Si</v>
      </c>
      <c r="I50" s="98" t="str">
        <f>VLOOKUP(E50,VIP!$A$2:$O8534,8,FALSE)</f>
        <v>Si</v>
      </c>
      <c r="J50" s="98" t="str">
        <f>VLOOKUP(E50,VIP!$A$2:$O8484,8,FALSE)</f>
        <v>Si</v>
      </c>
      <c r="K50" s="98" t="str">
        <f>VLOOKUP(E50,VIP!$A$2:$O12058,6,0)</f>
        <v>NO</v>
      </c>
      <c r="L50" s="104" t="s">
        <v>2465</v>
      </c>
      <c r="M50" s="103" t="s">
        <v>2472</v>
      </c>
      <c r="N50" s="102" t="s">
        <v>2480</v>
      </c>
      <c r="O50" s="115" t="s">
        <v>2481</v>
      </c>
      <c r="P50" s="118"/>
      <c r="Q50" s="103" t="s">
        <v>2465</v>
      </c>
    </row>
    <row r="51" spans="1:17" ht="18" x14ac:dyDescent="0.25">
      <c r="A51" s="115" t="str">
        <f>VLOOKUP(E51,'LISTADO ATM'!$A$2:$C$896,3,0)</f>
        <v>SUR</v>
      </c>
      <c r="B51" s="109">
        <v>335784223</v>
      </c>
      <c r="C51" s="101">
        <v>44232.788101851853</v>
      </c>
      <c r="D51" s="115" t="s">
        <v>2189</v>
      </c>
      <c r="E51" s="99">
        <v>252</v>
      </c>
      <c r="F51" s="84" t="str">
        <f>VLOOKUP(E51,VIP!$A$2:$O11512,2,0)</f>
        <v>DRBR252</v>
      </c>
      <c r="G51" s="98" t="str">
        <f>VLOOKUP(E51,'LISTADO ATM'!$A$2:$B$895,2,0)</f>
        <v xml:space="preserve">ATM Banco Agrícola (Barahona) </v>
      </c>
      <c r="H51" s="98" t="str">
        <f>VLOOKUP(E51,VIP!$A$2:$O16432,7,FALSE)</f>
        <v>Si</v>
      </c>
      <c r="I51" s="98" t="str">
        <f>VLOOKUP(E51,VIP!$A$2:$O8397,8,FALSE)</f>
        <v>Si</v>
      </c>
      <c r="J51" s="98" t="str">
        <f>VLOOKUP(E51,VIP!$A$2:$O8347,8,FALSE)</f>
        <v>Si</v>
      </c>
      <c r="K51" s="98" t="str">
        <f>VLOOKUP(E51,VIP!$A$2:$O11921,6,0)</f>
        <v>NO</v>
      </c>
      <c r="L51" s="104" t="s">
        <v>2463</v>
      </c>
      <c r="M51" s="103" t="s">
        <v>2472</v>
      </c>
      <c r="N51" s="102" t="s">
        <v>2480</v>
      </c>
      <c r="O51" s="115" t="s">
        <v>2482</v>
      </c>
      <c r="P51" s="118"/>
      <c r="Q51" s="103" t="s">
        <v>2463</v>
      </c>
    </row>
    <row r="52" spans="1:17" ht="18" x14ac:dyDescent="0.25">
      <c r="A52" s="115" t="str">
        <f>VLOOKUP(E52,'LISTADO ATM'!$A$2:$C$896,3,0)</f>
        <v>DISTRITO NACIONAL</v>
      </c>
      <c r="B52" s="109">
        <v>335784571</v>
      </c>
      <c r="C52" s="101">
        <v>44233.786840277775</v>
      </c>
      <c r="D52" s="115" t="s">
        <v>2189</v>
      </c>
      <c r="E52" s="99">
        <v>238</v>
      </c>
      <c r="F52" s="84" t="str">
        <f>VLOOKUP(E52,VIP!$A$2:$O11649,2,0)</f>
        <v>DRBR238</v>
      </c>
      <c r="G52" s="98" t="str">
        <f>VLOOKUP(E52,'LISTADO ATM'!$A$2:$B$895,2,0)</f>
        <v xml:space="preserve">ATM Multicentro La Sirena Charles de Gaulle </v>
      </c>
      <c r="H52" s="98" t="str">
        <f>VLOOKUP(E52,VIP!$A$2:$O16569,7,FALSE)</f>
        <v>Si</v>
      </c>
      <c r="I52" s="98" t="str">
        <f>VLOOKUP(E52,VIP!$A$2:$O8534,8,FALSE)</f>
        <v>Si</v>
      </c>
      <c r="J52" s="98" t="str">
        <f>VLOOKUP(E52,VIP!$A$2:$O8484,8,FALSE)</f>
        <v>Si</v>
      </c>
      <c r="K52" s="98" t="str">
        <f>VLOOKUP(E52,VIP!$A$2:$O12058,6,0)</f>
        <v>No</v>
      </c>
      <c r="L52" s="104" t="s">
        <v>2463</v>
      </c>
      <c r="M52" s="103" t="s">
        <v>2472</v>
      </c>
      <c r="N52" s="102" t="s">
        <v>2480</v>
      </c>
      <c r="O52" s="115" t="s">
        <v>2482</v>
      </c>
      <c r="P52" s="118"/>
      <c r="Q52" s="103" t="s">
        <v>2463</v>
      </c>
    </row>
    <row r="53" spans="1:17" ht="18" x14ac:dyDescent="0.25">
      <c r="A53" s="115" t="str">
        <f>VLOOKUP(E53,'LISTADO ATM'!$A$2:$C$896,3,0)</f>
        <v>ESTE</v>
      </c>
      <c r="B53" s="109">
        <v>335784583</v>
      </c>
      <c r="C53" s="101">
        <v>44233.954363425924</v>
      </c>
      <c r="D53" s="115" t="s">
        <v>2189</v>
      </c>
      <c r="E53" s="99">
        <v>219</v>
      </c>
      <c r="F53" s="84" t="str">
        <f>VLOOKUP(E53,VIP!$A$2:$O11649,2,0)</f>
        <v>DRBR219</v>
      </c>
      <c r="G53" s="98" t="str">
        <f>VLOOKUP(E53,'LISTADO ATM'!$A$2:$B$895,2,0)</f>
        <v xml:space="preserve">ATM Oficina La Altagracia (Higuey) </v>
      </c>
      <c r="H53" s="98" t="str">
        <f>VLOOKUP(E53,VIP!$A$2:$O16569,7,FALSE)</f>
        <v>Si</v>
      </c>
      <c r="I53" s="98" t="str">
        <f>VLOOKUP(E53,VIP!$A$2:$O8534,8,FALSE)</f>
        <v>Si</v>
      </c>
      <c r="J53" s="98" t="str">
        <f>VLOOKUP(E53,VIP!$A$2:$O8484,8,FALSE)</f>
        <v>Si</v>
      </c>
      <c r="K53" s="98" t="str">
        <f>VLOOKUP(E53,VIP!$A$2:$O12058,6,0)</f>
        <v>NO</v>
      </c>
      <c r="L53" s="104" t="s">
        <v>2228</v>
      </c>
      <c r="M53" s="103" t="s">
        <v>2472</v>
      </c>
      <c r="N53" s="102" t="s">
        <v>2480</v>
      </c>
      <c r="O53" s="115" t="s">
        <v>2482</v>
      </c>
      <c r="P53" s="118"/>
      <c r="Q53" s="103" t="s">
        <v>2228</v>
      </c>
    </row>
    <row r="54" spans="1:17" s="119" customFormat="1" ht="18" x14ac:dyDescent="0.25">
      <c r="A54" s="115" t="str">
        <f>VLOOKUP(E54,'LISTADO ATM'!$A$2:$C$896,3,0)</f>
        <v>DISTRITO NACIONAL</v>
      </c>
      <c r="B54" s="109">
        <v>335784578</v>
      </c>
      <c r="C54" s="101">
        <v>44233.905231481483</v>
      </c>
      <c r="D54" s="115" t="s">
        <v>2476</v>
      </c>
      <c r="E54" s="99">
        <v>183</v>
      </c>
      <c r="F54" s="84" t="str">
        <f>VLOOKUP(E54,VIP!$A$2:$O11650,2,0)</f>
        <v>DRBR183</v>
      </c>
      <c r="G54" s="98" t="str">
        <f>VLOOKUP(E54,'LISTADO ATM'!$A$2:$B$895,2,0)</f>
        <v>ATM Estación Nativa Km. 22 Aut. Duarte.</v>
      </c>
      <c r="H54" s="98" t="str">
        <f>VLOOKUP(E54,VIP!$A$2:$O16570,7,FALSE)</f>
        <v>N/A</v>
      </c>
      <c r="I54" s="98" t="str">
        <f>VLOOKUP(E54,VIP!$A$2:$O8535,8,FALSE)</f>
        <v>N/A</v>
      </c>
      <c r="J54" s="98" t="str">
        <f>VLOOKUP(E54,VIP!$A$2:$O8485,8,FALSE)</f>
        <v>N/A</v>
      </c>
      <c r="K54" s="98" t="str">
        <f>VLOOKUP(E54,VIP!$A$2:$O12059,6,0)</f>
        <v>N/A</v>
      </c>
      <c r="L54" s="104" t="s">
        <v>2430</v>
      </c>
      <c r="M54" s="103" t="s">
        <v>2472</v>
      </c>
      <c r="N54" s="102" t="s">
        <v>2480</v>
      </c>
      <c r="O54" s="115" t="s">
        <v>2481</v>
      </c>
      <c r="P54" s="118"/>
      <c r="Q54" s="103" t="s">
        <v>2430</v>
      </c>
    </row>
    <row r="55" spans="1:17" s="119" customFormat="1" ht="18" x14ac:dyDescent="0.25">
      <c r="A55" s="115" t="str">
        <f>VLOOKUP(E55,'LISTADO ATM'!$A$2:$C$896,3,0)</f>
        <v>DISTRITO NACIONAL</v>
      </c>
      <c r="B55" s="109">
        <v>335784392</v>
      </c>
      <c r="C55" s="101">
        <v>44233.427164351851</v>
      </c>
      <c r="D55" s="115" t="s">
        <v>2189</v>
      </c>
      <c r="E55" s="99">
        <v>169</v>
      </c>
      <c r="F55" s="84" t="str">
        <f>VLOOKUP(E55,VIP!$A$2:$O11360,2,0)</f>
        <v>DRBR169</v>
      </c>
      <c r="G55" s="98" t="str">
        <f>VLOOKUP(E55,'LISTADO ATM'!$A$2:$B$895,2,0)</f>
        <v xml:space="preserve">ATM Oficina Caonabo </v>
      </c>
      <c r="H55" s="98" t="str">
        <f>VLOOKUP(E55,VIP!$A$2:$O16281,7,FALSE)</f>
        <v>Si</v>
      </c>
      <c r="I55" s="98" t="str">
        <f>VLOOKUP(E55,VIP!$A$2:$O8246,8,FALSE)</f>
        <v>Si</v>
      </c>
      <c r="J55" s="98" t="str">
        <f>VLOOKUP(E55,VIP!$A$2:$O8196,8,FALSE)</f>
        <v>Si</v>
      </c>
      <c r="K55" s="98" t="str">
        <f>VLOOKUP(E55,VIP!$A$2:$O11770,6,0)</f>
        <v>NO</v>
      </c>
      <c r="L55" s="104" t="s">
        <v>2228</v>
      </c>
      <c r="M55" s="103" t="s">
        <v>2472</v>
      </c>
      <c r="N55" s="102" t="s">
        <v>2480</v>
      </c>
      <c r="O55" s="115" t="s">
        <v>2482</v>
      </c>
      <c r="P55" s="118"/>
      <c r="Q55" s="103" t="s">
        <v>2228</v>
      </c>
    </row>
    <row r="56" spans="1:17" s="119" customFormat="1" ht="18" x14ac:dyDescent="0.25">
      <c r="A56" s="115" t="str">
        <f>VLOOKUP(E56,'LISTADO ATM'!$A$2:$C$896,3,0)</f>
        <v>NORTE</v>
      </c>
      <c r="B56" s="109">
        <v>335784560</v>
      </c>
      <c r="C56" s="101">
        <v>44233.694571759261</v>
      </c>
      <c r="D56" s="115" t="s">
        <v>2492</v>
      </c>
      <c r="E56" s="99">
        <v>157</v>
      </c>
      <c r="F56" s="84" t="str">
        <f>VLOOKUP(E56,VIP!$A$2:$O11658,2,0)</f>
        <v>DRBR157</v>
      </c>
      <c r="G56" s="98" t="str">
        <f>VLOOKUP(E56,'LISTADO ATM'!$A$2:$B$895,2,0)</f>
        <v xml:space="preserve">ATM Oficina Samaná </v>
      </c>
      <c r="H56" s="98" t="str">
        <f>VLOOKUP(E56,VIP!$A$2:$O16578,7,FALSE)</f>
        <v>Si</v>
      </c>
      <c r="I56" s="98" t="str">
        <f>VLOOKUP(E56,VIP!$A$2:$O8543,8,FALSE)</f>
        <v>Si</v>
      </c>
      <c r="J56" s="98" t="str">
        <f>VLOOKUP(E56,VIP!$A$2:$O8493,8,FALSE)</f>
        <v>Si</v>
      </c>
      <c r="K56" s="98" t="str">
        <f>VLOOKUP(E56,VIP!$A$2:$O12067,6,0)</f>
        <v>SI</v>
      </c>
      <c r="L56" s="104" t="s">
        <v>2430</v>
      </c>
      <c r="M56" s="103" t="s">
        <v>2472</v>
      </c>
      <c r="N56" s="102" t="s">
        <v>2480</v>
      </c>
      <c r="O56" s="115" t="s">
        <v>2504</v>
      </c>
      <c r="P56" s="118"/>
      <c r="Q56" s="103" t="s">
        <v>2430</v>
      </c>
    </row>
    <row r="57" spans="1:17" s="119" customFormat="1" ht="18" x14ac:dyDescent="0.25">
      <c r="A57" s="115" t="str">
        <f>VLOOKUP(E57,'LISTADO ATM'!$A$2:$C$896,3,0)</f>
        <v>DISTRITO NACIONAL</v>
      </c>
      <c r="B57" s="109">
        <v>335781000</v>
      </c>
      <c r="C57" s="101">
        <v>44230.512916666667</v>
      </c>
      <c r="D57" s="115" t="s">
        <v>2476</v>
      </c>
      <c r="E57" s="99">
        <v>149</v>
      </c>
      <c r="F57" s="84" t="str">
        <f>VLOOKUP(E57,VIP!$A$2:$O11653,2,0)</f>
        <v>DRBR149</v>
      </c>
      <c r="G57" s="98" t="str">
        <f>VLOOKUP(E57,'LISTADO ATM'!$A$2:$B$895,2,0)</f>
        <v>ATM Estación Metro Concepción</v>
      </c>
      <c r="H57" s="98" t="str">
        <f>VLOOKUP(E57,VIP!$A$2:$O16573,7,FALSE)</f>
        <v>N/A</v>
      </c>
      <c r="I57" s="98" t="str">
        <f>VLOOKUP(E57,VIP!$A$2:$O8538,8,FALSE)</f>
        <v>N/A</v>
      </c>
      <c r="J57" s="98" t="str">
        <f>VLOOKUP(E57,VIP!$A$2:$O8488,8,FALSE)</f>
        <v>N/A</v>
      </c>
      <c r="K57" s="98" t="str">
        <f>VLOOKUP(E57,VIP!$A$2:$O12062,6,0)</f>
        <v>N/A</v>
      </c>
      <c r="L57" s="104" t="s">
        <v>2465</v>
      </c>
      <c r="M57" s="103" t="s">
        <v>2472</v>
      </c>
      <c r="N57" s="102" t="s">
        <v>2480</v>
      </c>
      <c r="O57" s="115" t="s">
        <v>2481</v>
      </c>
      <c r="P57" s="118"/>
      <c r="Q57" s="103" t="s">
        <v>2465</v>
      </c>
    </row>
    <row r="58" spans="1:17" s="119" customFormat="1" ht="18" x14ac:dyDescent="0.25">
      <c r="A58" s="115" t="str">
        <f>VLOOKUP(E58,'LISTADO ATM'!$A$2:$C$896,3,0)</f>
        <v>NORTE</v>
      </c>
      <c r="B58" s="109" t="s">
        <v>2508</v>
      </c>
      <c r="C58" s="101">
        <v>44234.428379629629</v>
      </c>
      <c r="D58" s="115" t="s">
        <v>2492</v>
      </c>
      <c r="E58" s="99">
        <v>119</v>
      </c>
      <c r="F58" s="84" t="str">
        <f>VLOOKUP(E58,VIP!$A$2:$O11359,2,0)</f>
        <v>DRBR119</v>
      </c>
      <c r="G58" s="98" t="str">
        <f>VLOOKUP(E58,'LISTADO ATM'!$A$2:$B$895,2,0)</f>
        <v>ATM Oficina La Barranquita</v>
      </c>
      <c r="H58" s="98" t="str">
        <f>VLOOKUP(E58,VIP!$A$2:$O16280,7,FALSE)</f>
        <v>N/A</v>
      </c>
      <c r="I58" s="98" t="str">
        <f>VLOOKUP(E58,VIP!$A$2:$O8245,8,FALSE)</f>
        <v>N/A</v>
      </c>
      <c r="J58" s="98" t="str">
        <f>VLOOKUP(E58,VIP!$A$2:$O8195,8,FALSE)</f>
        <v>N/A</v>
      </c>
      <c r="K58" s="98" t="str">
        <f>VLOOKUP(E58,VIP!$A$2:$O11769,6,0)</f>
        <v>N/A</v>
      </c>
      <c r="L58" s="104" t="s">
        <v>2430</v>
      </c>
      <c r="M58" s="103" t="s">
        <v>2472</v>
      </c>
      <c r="N58" s="102" t="s">
        <v>2480</v>
      </c>
      <c r="O58" s="115" t="s">
        <v>2504</v>
      </c>
      <c r="P58" s="118"/>
      <c r="Q58" s="104" t="s">
        <v>2430</v>
      </c>
    </row>
    <row r="59" spans="1:17" s="119" customFormat="1" ht="18" x14ac:dyDescent="0.25">
      <c r="A59" s="115" t="str">
        <f>VLOOKUP(E59,'LISTADO ATM'!$A$2:$C$896,3,0)</f>
        <v>ESTE</v>
      </c>
      <c r="B59" s="109">
        <v>335784535</v>
      </c>
      <c r="C59" s="101">
        <v>44233.60833333333</v>
      </c>
      <c r="D59" s="115" t="s">
        <v>2476</v>
      </c>
      <c r="E59" s="99">
        <v>114</v>
      </c>
      <c r="F59" s="84" t="str">
        <f>VLOOKUP(E59,VIP!$A$2:$O11359,2,0)</f>
        <v>DRBR114</v>
      </c>
      <c r="G59" s="98" t="str">
        <f>VLOOKUP(E59,'LISTADO ATM'!$A$2:$B$895,2,0)</f>
        <v xml:space="preserve">ATM Oficina Hato Mayor </v>
      </c>
      <c r="H59" s="98" t="str">
        <f>VLOOKUP(E59,VIP!$A$2:$O16280,7,FALSE)</f>
        <v>Si</v>
      </c>
      <c r="I59" s="98" t="str">
        <f>VLOOKUP(E59,VIP!$A$2:$O8245,8,FALSE)</f>
        <v>Si</v>
      </c>
      <c r="J59" s="98" t="str">
        <f>VLOOKUP(E59,VIP!$A$2:$O8195,8,FALSE)</f>
        <v>Si</v>
      </c>
      <c r="K59" s="98" t="str">
        <f>VLOOKUP(E59,VIP!$A$2:$O11769,6,0)</f>
        <v>NO</v>
      </c>
      <c r="L59" s="104" t="s">
        <v>2430</v>
      </c>
      <c r="M59" s="103" t="s">
        <v>2472</v>
      </c>
      <c r="N59" s="102" t="s">
        <v>2480</v>
      </c>
      <c r="O59" s="115" t="s">
        <v>2481</v>
      </c>
      <c r="P59" s="118"/>
      <c r="Q59" s="103" t="s">
        <v>2430</v>
      </c>
    </row>
    <row r="60" spans="1:17" s="119" customFormat="1" ht="18" x14ac:dyDescent="0.25">
      <c r="A60" s="115" t="str">
        <f>VLOOKUP(E60,'LISTADO ATM'!$A$2:$C$896,3,0)</f>
        <v>DISTRITO NACIONAL</v>
      </c>
      <c r="B60" s="109">
        <v>335784569</v>
      </c>
      <c r="C60" s="101">
        <v>44233.784375000003</v>
      </c>
      <c r="D60" s="115" t="s">
        <v>2189</v>
      </c>
      <c r="E60" s="99">
        <v>85</v>
      </c>
      <c r="F60" s="84" t="str">
        <f>VLOOKUP(E60,VIP!$A$2:$O11651,2,0)</f>
        <v>DRBR085</v>
      </c>
      <c r="G60" s="98" t="str">
        <f>VLOOKUP(E60,'LISTADO ATM'!$A$2:$B$895,2,0)</f>
        <v xml:space="preserve">ATM Oficina San Isidro (Fuerza Aérea) </v>
      </c>
      <c r="H60" s="98" t="str">
        <f>VLOOKUP(E60,VIP!$A$2:$O16571,7,FALSE)</f>
        <v>Si</v>
      </c>
      <c r="I60" s="98" t="str">
        <f>VLOOKUP(E60,VIP!$A$2:$O8536,8,FALSE)</f>
        <v>Si</v>
      </c>
      <c r="J60" s="98" t="str">
        <f>VLOOKUP(E60,VIP!$A$2:$O8486,8,FALSE)</f>
        <v>Si</v>
      </c>
      <c r="K60" s="98" t="str">
        <f>VLOOKUP(E60,VIP!$A$2:$O12060,6,0)</f>
        <v>NO</v>
      </c>
      <c r="L60" s="104" t="s">
        <v>2463</v>
      </c>
      <c r="M60" s="103" t="s">
        <v>2472</v>
      </c>
      <c r="N60" s="102" t="s">
        <v>2480</v>
      </c>
      <c r="O60" s="115" t="s">
        <v>2482</v>
      </c>
      <c r="P60" s="118"/>
      <c r="Q60" s="103" t="s">
        <v>2463</v>
      </c>
    </row>
    <row r="61" spans="1:17" s="119" customFormat="1" ht="18" x14ac:dyDescent="0.25">
      <c r="A61" s="115" t="str">
        <f>VLOOKUP(E61,'LISTADO ATM'!$A$2:$C$896,3,0)</f>
        <v>DISTRITO NACIONAL</v>
      </c>
      <c r="B61" s="109">
        <v>335784551</v>
      </c>
      <c r="C61" s="101">
        <v>44233.641550925924</v>
      </c>
      <c r="D61" s="115" t="s">
        <v>2189</v>
      </c>
      <c r="E61" s="99">
        <v>54</v>
      </c>
      <c r="F61" s="84" t="str">
        <f>VLOOKUP(E61,VIP!$A$2:$O11659,2,0)</f>
        <v>DRBR054</v>
      </c>
      <c r="G61" s="98" t="str">
        <f>VLOOKUP(E61,'LISTADO ATM'!$A$2:$B$895,2,0)</f>
        <v xml:space="preserve">ATM Autoservicio Galería 360 </v>
      </c>
      <c r="H61" s="98" t="str">
        <f>VLOOKUP(E61,VIP!$A$2:$O16579,7,FALSE)</f>
        <v>Si</v>
      </c>
      <c r="I61" s="98" t="str">
        <f>VLOOKUP(E61,VIP!$A$2:$O8544,8,FALSE)</f>
        <v>Si</v>
      </c>
      <c r="J61" s="98" t="str">
        <f>VLOOKUP(E61,VIP!$A$2:$O8494,8,FALSE)</f>
        <v>Si</v>
      </c>
      <c r="K61" s="98" t="str">
        <f>VLOOKUP(E61,VIP!$A$2:$O12068,6,0)</f>
        <v>NO</v>
      </c>
      <c r="L61" s="104" t="s">
        <v>2441</v>
      </c>
      <c r="M61" s="103" t="s">
        <v>2472</v>
      </c>
      <c r="N61" s="102" t="s">
        <v>2480</v>
      </c>
      <c r="O61" s="115" t="s">
        <v>2482</v>
      </c>
      <c r="P61" s="118"/>
      <c r="Q61" s="103" t="s">
        <v>2441</v>
      </c>
    </row>
    <row r="62" spans="1:17" s="119" customFormat="1" ht="18" x14ac:dyDescent="0.25">
      <c r="A62" s="115" t="str">
        <f>VLOOKUP(E62,'LISTADO ATM'!$A$2:$C$896,3,0)</f>
        <v>DISTRITO NACIONAL</v>
      </c>
      <c r="B62" s="109">
        <v>335784577</v>
      </c>
      <c r="C62" s="101">
        <v>44233.903067129628</v>
      </c>
      <c r="D62" s="115" t="s">
        <v>2476</v>
      </c>
      <c r="E62" s="99">
        <v>29</v>
      </c>
      <c r="F62" s="84" t="str">
        <f>VLOOKUP(E62,VIP!$A$2:$O11651,2,0)</f>
        <v>DRBR029</v>
      </c>
      <c r="G62" s="98" t="str">
        <f>VLOOKUP(E62,'LISTADO ATM'!$A$2:$B$895,2,0)</f>
        <v xml:space="preserve">ATM AFP </v>
      </c>
      <c r="H62" s="98" t="str">
        <f>VLOOKUP(E62,VIP!$A$2:$O16571,7,FALSE)</f>
        <v>Si</v>
      </c>
      <c r="I62" s="98" t="str">
        <f>VLOOKUP(E62,VIP!$A$2:$O8536,8,FALSE)</f>
        <v>Si</v>
      </c>
      <c r="J62" s="98" t="str">
        <f>VLOOKUP(E62,VIP!$A$2:$O8486,8,FALSE)</f>
        <v>Si</v>
      </c>
      <c r="K62" s="98" t="str">
        <f>VLOOKUP(E62,VIP!$A$2:$O12060,6,0)</f>
        <v>NO</v>
      </c>
      <c r="L62" s="104" t="s">
        <v>2430</v>
      </c>
      <c r="M62" s="103" t="s">
        <v>2472</v>
      </c>
      <c r="N62" s="102" t="s">
        <v>2480</v>
      </c>
      <c r="O62" s="115" t="s">
        <v>2481</v>
      </c>
      <c r="P62" s="118"/>
      <c r="Q62" s="103" t="s">
        <v>2430</v>
      </c>
    </row>
    <row r="63" spans="1:17" x14ac:dyDescent="0.25">
      <c r="B63" s="86"/>
    </row>
    <row r="64" spans="1:17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</sheetData>
  <autoFilter ref="A4:Q50">
    <sortState ref="A5:Q62">
      <sortCondition ref="M4:M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0 B1:B4 B63:B1048576">
    <cfRule type="duplicateValues" dxfId="877" priority="4488"/>
  </conditionalFormatting>
  <conditionalFormatting sqref="B32:B50 B63:B1048576">
    <cfRule type="duplicateValues" dxfId="876" priority="331928"/>
  </conditionalFormatting>
  <conditionalFormatting sqref="B32:B50 B1:B4 B63:B1048576">
    <cfRule type="duplicateValues" dxfId="875" priority="331940"/>
    <cfRule type="duplicateValues" dxfId="874" priority="331941"/>
    <cfRule type="duplicateValues" dxfId="873" priority="331942"/>
  </conditionalFormatting>
  <conditionalFormatting sqref="B32:B50 B1:B4 B63:B1048576">
    <cfRule type="duplicateValues" dxfId="872" priority="331952"/>
    <cfRule type="duplicateValues" dxfId="871" priority="331953"/>
  </conditionalFormatting>
  <conditionalFormatting sqref="B32:B50 B63:B1048576">
    <cfRule type="duplicateValues" dxfId="870" priority="331960"/>
    <cfRule type="duplicateValues" dxfId="869" priority="331961"/>
    <cfRule type="duplicateValues" dxfId="868" priority="331962"/>
  </conditionalFormatting>
  <conditionalFormatting sqref="B32:B50 B63:B1048576">
    <cfRule type="duplicateValues" dxfId="867" priority="3497"/>
    <cfRule type="duplicateValues" dxfId="866" priority="3498"/>
  </conditionalFormatting>
  <conditionalFormatting sqref="E1:E4 E32:E53 E63:E1048576">
    <cfRule type="duplicateValues" dxfId="865" priority="1526"/>
  </conditionalFormatting>
  <conditionalFormatting sqref="E32:E53 E63:E1048576">
    <cfRule type="duplicateValues" dxfId="864" priority="1335"/>
  </conditionalFormatting>
  <conditionalFormatting sqref="E1:E4 E32:E53 E63:E1048576">
    <cfRule type="duplicateValues" dxfId="863" priority="859"/>
    <cfRule type="duplicateValues" dxfId="862" priority="1083"/>
  </conditionalFormatting>
  <conditionalFormatting sqref="B20">
    <cfRule type="duplicateValues" dxfId="861" priority="451"/>
  </conditionalFormatting>
  <conditionalFormatting sqref="B20">
    <cfRule type="duplicateValues" dxfId="860" priority="448"/>
    <cfRule type="duplicateValues" dxfId="859" priority="449"/>
    <cfRule type="duplicateValues" dxfId="858" priority="450"/>
  </conditionalFormatting>
  <conditionalFormatting sqref="B20">
    <cfRule type="duplicateValues" dxfId="857" priority="446"/>
    <cfRule type="duplicateValues" dxfId="856" priority="447"/>
  </conditionalFormatting>
  <conditionalFormatting sqref="E20">
    <cfRule type="duplicateValues" dxfId="855" priority="445"/>
  </conditionalFormatting>
  <conditionalFormatting sqref="E20">
    <cfRule type="duplicateValues" dxfId="854" priority="443"/>
    <cfRule type="duplicateValues" dxfId="853" priority="444"/>
  </conditionalFormatting>
  <conditionalFormatting sqref="B21">
    <cfRule type="duplicateValues" dxfId="852" priority="442"/>
  </conditionalFormatting>
  <conditionalFormatting sqref="B21">
    <cfRule type="duplicateValues" dxfId="851" priority="439"/>
    <cfRule type="duplicateValues" dxfId="850" priority="440"/>
    <cfRule type="duplicateValues" dxfId="849" priority="441"/>
  </conditionalFormatting>
  <conditionalFormatting sqref="B21">
    <cfRule type="duplicateValues" dxfId="848" priority="437"/>
    <cfRule type="duplicateValues" dxfId="847" priority="438"/>
  </conditionalFormatting>
  <conditionalFormatting sqref="E21">
    <cfRule type="duplicateValues" dxfId="846" priority="436"/>
  </conditionalFormatting>
  <conditionalFormatting sqref="E21">
    <cfRule type="duplicateValues" dxfId="845" priority="434"/>
    <cfRule type="duplicateValues" dxfId="844" priority="435"/>
  </conditionalFormatting>
  <conditionalFormatting sqref="E1:E53 E63:E1048576">
    <cfRule type="duplicateValues" dxfId="843" priority="86"/>
    <cfRule type="duplicateValues" dxfId="842" priority="87"/>
    <cfRule type="duplicateValues" dxfId="841" priority="276"/>
  </conditionalFormatting>
  <conditionalFormatting sqref="E51:E53 E63:E1048576">
    <cfRule type="duplicateValues" dxfId="840" priority="127"/>
  </conditionalFormatting>
  <conditionalFormatting sqref="B22:B50">
    <cfRule type="duplicateValues" dxfId="839" priority="366293"/>
  </conditionalFormatting>
  <conditionalFormatting sqref="B22:B50">
    <cfRule type="duplicateValues" dxfId="838" priority="366295"/>
    <cfRule type="duplicateValues" dxfId="837" priority="366296"/>
    <cfRule type="duplicateValues" dxfId="836" priority="366297"/>
  </conditionalFormatting>
  <conditionalFormatting sqref="B22:B50">
    <cfRule type="duplicateValues" dxfId="835" priority="366301"/>
    <cfRule type="duplicateValues" dxfId="834" priority="366302"/>
  </conditionalFormatting>
  <conditionalFormatting sqref="E22:E53">
    <cfRule type="duplicateValues" dxfId="833" priority="366305"/>
  </conditionalFormatting>
  <conditionalFormatting sqref="E22:E53">
    <cfRule type="duplicateValues" dxfId="832" priority="366307"/>
    <cfRule type="duplicateValues" dxfId="831" priority="366308"/>
  </conditionalFormatting>
  <conditionalFormatting sqref="B5:B10">
    <cfRule type="duplicateValues" dxfId="830" priority="366321"/>
  </conditionalFormatting>
  <conditionalFormatting sqref="B5:B10">
    <cfRule type="duplicateValues" dxfId="829" priority="366322"/>
    <cfRule type="duplicateValues" dxfId="828" priority="366323"/>
    <cfRule type="duplicateValues" dxfId="827" priority="366324"/>
  </conditionalFormatting>
  <conditionalFormatting sqref="B5:B10">
    <cfRule type="duplicateValues" dxfId="826" priority="366325"/>
    <cfRule type="duplicateValues" dxfId="825" priority="366326"/>
  </conditionalFormatting>
  <conditionalFormatting sqref="E5:E10">
    <cfRule type="duplicateValues" dxfId="824" priority="366327"/>
  </conditionalFormatting>
  <conditionalFormatting sqref="E5:E10">
    <cfRule type="duplicateValues" dxfId="823" priority="366328"/>
    <cfRule type="duplicateValues" dxfId="822" priority="366329"/>
  </conditionalFormatting>
  <conditionalFormatting sqref="B11:B19">
    <cfRule type="duplicateValues" dxfId="821" priority="366339"/>
  </conditionalFormatting>
  <conditionalFormatting sqref="B11:B19">
    <cfRule type="duplicateValues" dxfId="820" priority="366341"/>
    <cfRule type="duplicateValues" dxfId="819" priority="366342"/>
    <cfRule type="duplicateValues" dxfId="818" priority="366343"/>
  </conditionalFormatting>
  <conditionalFormatting sqref="B11:B19">
    <cfRule type="duplicateValues" dxfId="817" priority="366347"/>
    <cfRule type="duplicateValues" dxfId="816" priority="366348"/>
  </conditionalFormatting>
  <conditionalFormatting sqref="E11:E19">
    <cfRule type="duplicateValues" dxfId="815" priority="366351"/>
  </conditionalFormatting>
  <conditionalFormatting sqref="E11:E19">
    <cfRule type="duplicateValues" dxfId="814" priority="366353"/>
    <cfRule type="duplicateValues" dxfId="813" priority="366354"/>
  </conditionalFormatting>
  <conditionalFormatting sqref="B51:B53">
    <cfRule type="duplicateValues" dxfId="812" priority="85"/>
  </conditionalFormatting>
  <conditionalFormatting sqref="B51:B53">
    <cfRule type="duplicateValues" dxfId="811" priority="84"/>
  </conditionalFormatting>
  <conditionalFormatting sqref="B51:B53">
    <cfRule type="duplicateValues" dxfId="810" priority="81"/>
    <cfRule type="duplicateValues" dxfId="809" priority="82"/>
    <cfRule type="duplicateValues" dxfId="808" priority="83"/>
  </conditionalFormatting>
  <conditionalFormatting sqref="B51:B53">
    <cfRule type="duplicateValues" dxfId="807" priority="79"/>
    <cfRule type="duplicateValues" dxfId="806" priority="80"/>
  </conditionalFormatting>
  <conditionalFormatting sqref="B51:B53">
    <cfRule type="duplicateValues" dxfId="805" priority="76"/>
    <cfRule type="duplicateValues" dxfId="804" priority="77"/>
    <cfRule type="duplicateValues" dxfId="803" priority="78"/>
  </conditionalFormatting>
  <conditionalFormatting sqref="B51:B53">
    <cfRule type="duplicateValues" dxfId="802" priority="74"/>
    <cfRule type="duplicateValues" dxfId="801" priority="75"/>
  </conditionalFormatting>
  <conditionalFormatting sqref="B51:B53">
    <cfRule type="duplicateValues" dxfId="800" priority="73"/>
  </conditionalFormatting>
  <conditionalFormatting sqref="B51:B53">
    <cfRule type="duplicateValues" dxfId="799" priority="72"/>
  </conditionalFormatting>
  <conditionalFormatting sqref="B51:B53">
    <cfRule type="duplicateValues" dxfId="798" priority="71"/>
  </conditionalFormatting>
  <conditionalFormatting sqref="B51:B53">
    <cfRule type="duplicateValues" dxfId="797" priority="70"/>
  </conditionalFormatting>
  <conditionalFormatting sqref="B51:B53">
    <cfRule type="duplicateValues" dxfId="796" priority="67"/>
    <cfRule type="duplicateValues" dxfId="795" priority="68"/>
    <cfRule type="duplicateValues" dxfId="794" priority="69"/>
  </conditionalFormatting>
  <conditionalFormatting sqref="B51:B53">
    <cfRule type="duplicateValues" dxfId="793" priority="65"/>
    <cfRule type="duplicateValues" dxfId="792" priority="66"/>
  </conditionalFormatting>
  <conditionalFormatting sqref="E54">
    <cfRule type="duplicateValues" dxfId="791" priority="64"/>
  </conditionalFormatting>
  <conditionalFormatting sqref="E54">
    <cfRule type="duplicateValues" dxfId="790" priority="63"/>
  </conditionalFormatting>
  <conditionalFormatting sqref="E54">
    <cfRule type="duplicateValues" dxfId="789" priority="61"/>
    <cfRule type="duplicateValues" dxfId="788" priority="62"/>
  </conditionalFormatting>
  <conditionalFormatting sqref="E54">
    <cfRule type="duplicateValues" dxfId="787" priority="58"/>
    <cfRule type="duplicateValues" dxfId="786" priority="59"/>
    <cfRule type="duplicateValues" dxfId="785" priority="60"/>
  </conditionalFormatting>
  <conditionalFormatting sqref="E54">
    <cfRule type="duplicateValues" dxfId="784" priority="57"/>
  </conditionalFormatting>
  <conditionalFormatting sqref="E54">
    <cfRule type="duplicateValues" dxfId="783" priority="56"/>
  </conditionalFormatting>
  <conditionalFormatting sqref="E54">
    <cfRule type="duplicateValues" dxfId="782" priority="54"/>
    <cfRule type="duplicateValues" dxfId="781" priority="55"/>
  </conditionalFormatting>
  <conditionalFormatting sqref="B54">
    <cfRule type="duplicateValues" dxfId="780" priority="53"/>
  </conditionalFormatting>
  <conditionalFormatting sqref="B54">
    <cfRule type="duplicateValues" dxfId="779" priority="52"/>
  </conditionalFormatting>
  <conditionalFormatting sqref="B54">
    <cfRule type="duplicateValues" dxfId="778" priority="49"/>
    <cfRule type="duplicateValues" dxfId="777" priority="50"/>
    <cfRule type="duplicateValues" dxfId="776" priority="51"/>
  </conditionalFormatting>
  <conditionalFormatting sqref="B54">
    <cfRule type="duplicateValues" dxfId="775" priority="47"/>
    <cfRule type="duplicateValues" dxfId="774" priority="48"/>
  </conditionalFormatting>
  <conditionalFormatting sqref="B54">
    <cfRule type="duplicateValues" dxfId="773" priority="44"/>
    <cfRule type="duplicateValues" dxfId="772" priority="45"/>
    <cfRule type="duplicateValues" dxfId="771" priority="46"/>
  </conditionalFormatting>
  <conditionalFormatting sqref="B54">
    <cfRule type="duplicateValues" dxfId="770" priority="42"/>
    <cfRule type="duplicateValues" dxfId="769" priority="43"/>
  </conditionalFormatting>
  <conditionalFormatting sqref="B54">
    <cfRule type="duplicateValues" dxfId="768" priority="41"/>
  </conditionalFormatting>
  <conditionalFormatting sqref="B54">
    <cfRule type="duplicateValues" dxfId="767" priority="40"/>
  </conditionalFormatting>
  <conditionalFormatting sqref="B54">
    <cfRule type="duplicateValues" dxfId="766" priority="39"/>
  </conditionalFormatting>
  <conditionalFormatting sqref="B54">
    <cfRule type="duplicateValues" dxfId="765" priority="38"/>
  </conditionalFormatting>
  <conditionalFormatting sqref="B54">
    <cfRule type="duplicateValues" dxfId="764" priority="35"/>
    <cfRule type="duplicateValues" dxfId="763" priority="36"/>
    <cfRule type="duplicateValues" dxfId="762" priority="37"/>
  </conditionalFormatting>
  <conditionalFormatting sqref="B54">
    <cfRule type="duplicateValues" dxfId="761" priority="33"/>
    <cfRule type="duplicateValues" dxfId="760" priority="34"/>
  </conditionalFormatting>
  <conditionalFormatting sqref="E55:E62">
    <cfRule type="duplicateValues" dxfId="333" priority="32"/>
  </conditionalFormatting>
  <conditionalFormatting sqref="E55:E62">
    <cfRule type="duplicateValues" dxfId="332" priority="31"/>
  </conditionalFormatting>
  <conditionalFormatting sqref="E55:E62">
    <cfRule type="duplicateValues" dxfId="331" priority="29"/>
    <cfRule type="duplicateValues" dxfId="330" priority="30"/>
  </conditionalFormatting>
  <conditionalFormatting sqref="E55:E62">
    <cfRule type="duplicateValues" dxfId="329" priority="26"/>
    <cfRule type="duplicateValues" dxfId="328" priority="27"/>
    <cfRule type="duplicateValues" dxfId="327" priority="28"/>
  </conditionalFormatting>
  <conditionalFormatting sqref="E55:E62">
    <cfRule type="duplicateValues" dxfId="326" priority="25"/>
  </conditionalFormatting>
  <conditionalFormatting sqref="E55:E62">
    <cfRule type="duplicateValues" dxfId="325" priority="24"/>
  </conditionalFormatting>
  <conditionalFormatting sqref="E55:E62">
    <cfRule type="duplicateValues" dxfId="324" priority="22"/>
    <cfRule type="duplicateValues" dxfId="323" priority="23"/>
  </conditionalFormatting>
  <conditionalFormatting sqref="B55:B62">
    <cfRule type="duplicateValues" dxfId="322" priority="21"/>
  </conditionalFormatting>
  <conditionalFormatting sqref="B55:B62">
    <cfRule type="duplicateValues" dxfId="321" priority="20"/>
  </conditionalFormatting>
  <conditionalFormatting sqref="B55:B62">
    <cfRule type="duplicateValues" dxfId="320" priority="17"/>
    <cfRule type="duplicateValues" dxfId="319" priority="18"/>
    <cfRule type="duplicateValues" dxfId="318" priority="19"/>
  </conditionalFormatting>
  <conditionalFormatting sqref="B55:B62">
    <cfRule type="duplicateValues" dxfId="317" priority="15"/>
    <cfRule type="duplicateValues" dxfId="316" priority="16"/>
  </conditionalFormatting>
  <conditionalFormatting sqref="B55:B62">
    <cfRule type="duplicateValues" dxfId="315" priority="12"/>
    <cfRule type="duplicateValues" dxfId="314" priority="13"/>
    <cfRule type="duplicateValues" dxfId="313" priority="14"/>
  </conditionalFormatting>
  <conditionalFormatting sqref="B55:B62">
    <cfRule type="duplicateValues" dxfId="312" priority="10"/>
    <cfRule type="duplicateValues" dxfId="311" priority="11"/>
  </conditionalFormatting>
  <conditionalFormatting sqref="B55:B62">
    <cfRule type="duplicateValues" dxfId="310" priority="9"/>
  </conditionalFormatting>
  <conditionalFormatting sqref="B55:B62">
    <cfRule type="duplicateValues" dxfId="309" priority="8"/>
  </conditionalFormatting>
  <conditionalFormatting sqref="B55:B62">
    <cfRule type="duplicateValues" dxfId="308" priority="7"/>
  </conditionalFormatting>
  <conditionalFormatting sqref="B55:B62">
    <cfRule type="duplicateValues" dxfId="307" priority="6"/>
  </conditionalFormatting>
  <conditionalFormatting sqref="B55:B62">
    <cfRule type="duplicateValues" dxfId="306" priority="3"/>
    <cfRule type="duplicateValues" dxfId="305" priority="4"/>
    <cfRule type="duplicateValues" dxfId="304" priority="5"/>
  </conditionalFormatting>
  <conditionalFormatting sqref="B55:B62">
    <cfRule type="duplicateValues" dxfId="303" priority="1"/>
    <cfRule type="duplicateValues" dxfId="302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7" t="s">
        <v>2478</v>
      </c>
      <c r="B1" s="138"/>
      <c r="C1" s="138"/>
      <c r="D1" s="138"/>
      <c r="E1" s="139"/>
    </row>
    <row r="2" spans="1:5" ht="22.5" customHeight="1" x14ac:dyDescent="0.25">
      <c r="A2" s="137" t="s">
        <v>2158</v>
      </c>
      <c r="B2" s="138"/>
      <c r="C2" s="138"/>
      <c r="D2" s="138"/>
      <c r="E2" s="139"/>
    </row>
    <row r="3" spans="1:5" ht="25.5" customHeight="1" x14ac:dyDescent="0.25">
      <c r="A3" s="140" t="s">
        <v>2478</v>
      </c>
      <c r="B3" s="141"/>
      <c r="C3" s="141"/>
      <c r="D3" s="141"/>
      <c r="E3" s="142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44234.25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44234.708333333336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customHeight="1" thickBot="1" x14ac:dyDescent="0.3">
      <c r="A8" s="134" t="s">
        <v>2425</v>
      </c>
      <c r="B8" s="135"/>
      <c r="C8" s="135"/>
      <c r="D8" s="135"/>
      <c r="E8" s="136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e">
        <f>VLOOKUP(B10,'[1]LISTADO ATM'!$A$2:$C$817,3,0)</f>
        <v>#N/A</v>
      </c>
      <c r="B10" s="120"/>
      <c r="C10" s="121" t="e">
        <f>VLOOKUP(B10,'[1]LISTADO ATM'!$A$2:$B$816,2,0)</f>
        <v>#N/A</v>
      </c>
      <c r="D10" s="124" t="s">
        <v>2502</v>
      </c>
      <c r="E10" s="127"/>
    </row>
    <row r="11" spans="1:5" ht="18" x14ac:dyDescent="0.25">
      <c r="A11" s="120" t="e">
        <f>VLOOKUP(B11,'[1]LISTADO ATM'!$A$2:$C$817,3,0)</f>
        <v>#N/A</v>
      </c>
      <c r="B11" s="120"/>
      <c r="C11" s="121" t="e">
        <f>VLOOKUP(B11,'[1]LISTADO ATM'!$A$2:$B$816,2,0)</f>
        <v>#N/A</v>
      </c>
      <c r="D11" s="124" t="s">
        <v>2502</v>
      </c>
      <c r="E11" s="127"/>
    </row>
    <row r="12" spans="1:5" ht="18.75" thickBot="1" x14ac:dyDescent="0.3">
      <c r="A12" s="95" t="s">
        <v>2428</v>
      </c>
      <c r="B12" s="123">
        <f>COUNT(B10:B11)</f>
        <v>0</v>
      </c>
      <c r="C12" s="143"/>
      <c r="D12" s="144"/>
      <c r="E12" s="145"/>
    </row>
    <row r="13" spans="1:5" ht="15.75" thickBot="1" x14ac:dyDescent="0.3">
      <c r="A13" s="119"/>
      <c r="B13" s="106"/>
      <c r="C13" s="119"/>
      <c r="D13" s="119"/>
      <c r="E13" s="106"/>
    </row>
    <row r="14" spans="1:5" ht="18.75" thickBot="1" x14ac:dyDescent="0.3">
      <c r="A14" s="134" t="s">
        <v>2430</v>
      </c>
      <c r="B14" s="135"/>
      <c r="C14" s="135"/>
      <c r="D14" s="135"/>
      <c r="E14" s="136"/>
    </row>
    <row r="15" spans="1:5" ht="18" x14ac:dyDescent="0.25">
      <c r="A15" s="91" t="s">
        <v>15</v>
      </c>
      <c r="B15" s="91" t="s">
        <v>2426</v>
      </c>
      <c r="C15" s="92" t="s">
        <v>46</v>
      </c>
      <c r="D15" s="92" t="s">
        <v>2433</v>
      </c>
      <c r="E15" s="92" t="s">
        <v>2427</v>
      </c>
    </row>
    <row r="16" spans="1:5" s="119" customFormat="1" ht="18" x14ac:dyDescent="0.25">
      <c r="A16" s="120" t="str">
        <f>VLOOKUP(B16,'[1]LISTADO ATM'!$A$2:$C$817,3,0)</f>
        <v>NORTE</v>
      </c>
      <c r="B16" s="120">
        <v>288</v>
      </c>
      <c r="C16" s="121" t="str">
        <f>VLOOKUP(B16,'[1]LISTADO ATM'!$A$2:$B$816,2,0)</f>
        <v xml:space="preserve">ATM Oficina Camino Real II (Puerto Plata) </v>
      </c>
      <c r="D16" s="122" t="s">
        <v>2455</v>
      </c>
      <c r="E16" s="125">
        <v>335783193</v>
      </c>
    </row>
    <row r="17" spans="1:5" s="119" customFormat="1" ht="18" x14ac:dyDescent="0.25">
      <c r="A17" s="120" t="str">
        <f>VLOOKUP(B17,'[1]LISTADO ATM'!$A$2:$C$817,3,0)</f>
        <v>DISTRITO NACIONAL</v>
      </c>
      <c r="B17" s="120">
        <v>563</v>
      </c>
      <c r="C17" s="121" t="str">
        <f>VLOOKUP(B17,'[1]LISTADO ATM'!$A$2:$B$816,2,0)</f>
        <v xml:space="preserve">ATM Base Aérea San Isidro </v>
      </c>
      <c r="D17" s="122" t="s">
        <v>2455</v>
      </c>
      <c r="E17" s="125">
        <v>335784204</v>
      </c>
    </row>
    <row r="18" spans="1:5" s="119" customFormat="1" ht="18" x14ac:dyDescent="0.25">
      <c r="A18" s="120" t="str">
        <f>VLOOKUP(B18,'[1]LISTADO ATM'!$A$2:$C$817,3,0)</f>
        <v>ESTE</v>
      </c>
      <c r="B18" s="120">
        <v>114</v>
      </c>
      <c r="C18" s="121" t="str">
        <f>VLOOKUP(B18,'[1]LISTADO ATM'!$A$2:$B$816,2,0)</f>
        <v xml:space="preserve">ATM Oficina Hato Mayor </v>
      </c>
      <c r="D18" s="122" t="s">
        <v>2455</v>
      </c>
      <c r="E18" s="127">
        <v>335784535</v>
      </c>
    </row>
    <row r="19" spans="1:5" s="119" customFormat="1" ht="18" x14ac:dyDescent="0.25">
      <c r="A19" s="120" t="str">
        <f>VLOOKUP(B19,'[1]LISTADO ATM'!$A$2:$C$817,3,0)</f>
        <v>NORTE</v>
      </c>
      <c r="B19" s="120">
        <v>157</v>
      </c>
      <c r="C19" s="121" t="str">
        <f>VLOOKUP(B19,'[1]LISTADO ATM'!$A$2:$B$816,2,0)</f>
        <v xml:space="preserve">ATM Oficina Samaná </v>
      </c>
      <c r="D19" s="122" t="s">
        <v>2455</v>
      </c>
      <c r="E19" s="127">
        <v>335784560</v>
      </c>
    </row>
    <row r="20" spans="1:5" s="119" customFormat="1" ht="18" x14ac:dyDescent="0.25">
      <c r="A20" s="120" t="str">
        <f>VLOOKUP(B20,'[1]LISTADO ATM'!$A$2:$C$817,3,0)</f>
        <v>ESTE</v>
      </c>
      <c r="B20" s="120">
        <v>353</v>
      </c>
      <c r="C20" s="121" t="str">
        <f>VLOOKUP(B20,'[1]LISTADO ATM'!$A$2:$B$816,2,0)</f>
        <v xml:space="preserve">ATM Estación Boulevard Juan Dolio </v>
      </c>
      <c r="D20" s="122" t="s">
        <v>2455</v>
      </c>
      <c r="E20" s="127">
        <v>335784308</v>
      </c>
    </row>
    <row r="21" spans="1:5" ht="18" x14ac:dyDescent="0.25">
      <c r="A21" s="120" t="str">
        <f>VLOOKUP(B21,'[1]LISTADO ATM'!$A$2:$C$817,3,0)</f>
        <v>ESTE</v>
      </c>
      <c r="B21" s="120">
        <v>673</v>
      </c>
      <c r="C21" s="121" t="str">
        <f>VLOOKUP(B21,'[1]LISTADO ATM'!$A$2:$B$816,2,0)</f>
        <v>ATM Clínica Dr. Cruz Jiminián</v>
      </c>
      <c r="D21" s="122" t="s">
        <v>2455</v>
      </c>
      <c r="E21" s="127">
        <v>335784511</v>
      </c>
    </row>
    <row r="22" spans="1:5" ht="18" x14ac:dyDescent="0.25">
      <c r="A22" s="120" t="str">
        <f>VLOOKUP(B22,'[1]LISTADO ATM'!$A$2:$C$817,3,0)</f>
        <v>SUR</v>
      </c>
      <c r="B22" s="120">
        <v>783</v>
      </c>
      <c r="C22" s="121" t="str">
        <f>VLOOKUP(B22,'[1]LISTADO ATM'!$A$2:$B$816,2,0)</f>
        <v xml:space="preserve">ATM Autobanco Alfa y Omega (Barahona) </v>
      </c>
      <c r="D22" s="122" t="s">
        <v>2455</v>
      </c>
      <c r="E22" s="127">
        <v>335784526</v>
      </c>
    </row>
    <row r="23" spans="1:5" ht="18.75" customHeight="1" x14ac:dyDescent="0.25">
      <c r="A23" s="120" t="str">
        <f>VLOOKUP(B23,'[1]LISTADO ATM'!$A$2:$C$817,3,0)</f>
        <v>ESTE</v>
      </c>
      <c r="B23" s="120">
        <v>843</v>
      </c>
      <c r="C23" s="121" t="str">
        <f>VLOOKUP(B23,'[1]LISTADO ATM'!$A$2:$B$816,2,0)</f>
        <v xml:space="preserve">ATM Oficina Romana Centro </v>
      </c>
      <c r="D23" s="122" t="s">
        <v>2455</v>
      </c>
      <c r="E23" s="127">
        <v>335784562</v>
      </c>
    </row>
    <row r="24" spans="1:5" ht="18" x14ac:dyDescent="0.25">
      <c r="A24" s="120" t="str">
        <f>VLOOKUP(B24,'[1]LISTADO ATM'!$A$2:$C$817,3,0)</f>
        <v>DISTRITO NACIONAL</v>
      </c>
      <c r="B24" s="120">
        <v>29</v>
      </c>
      <c r="C24" s="121" t="str">
        <f>VLOOKUP(B24,'[1]LISTADO ATM'!$A$2:$B$816,2,0)</f>
        <v xml:space="preserve">ATM AFP </v>
      </c>
      <c r="D24" s="122" t="s">
        <v>2455</v>
      </c>
      <c r="E24" s="127">
        <v>335784577</v>
      </c>
    </row>
    <row r="25" spans="1:5" ht="18" x14ac:dyDescent="0.25">
      <c r="A25" s="120" t="str">
        <f>VLOOKUP(B25,'[1]LISTADO ATM'!$A$2:$C$817,3,0)</f>
        <v>DISTRITO NACIONAL</v>
      </c>
      <c r="B25" s="120">
        <v>183</v>
      </c>
      <c r="C25" s="121" t="str">
        <f>VLOOKUP(B25,'[1]LISTADO ATM'!$A$2:$B$816,2,0)</f>
        <v>ATM Estación Nativa Km. 22 Aut. Duarte.</v>
      </c>
      <c r="D25" s="122" t="s">
        <v>2455</v>
      </c>
      <c r="E25" s="127">
        <v>335784578</v>
      </c>
    </row>
    <row r="26" spans="1:5" ht="18" x14ac:dyDescent="0.25">
      <c r="A26" s="120" t="str">
        <f>VLOOKUP(B26,'[1]LISTADO ATM'!$A$2:$C$817,3,0)</f>
        <v>DISTRITO NACIONAL</v>
      </c>
      <c r="B26" s="120">
        <v>721</v>
      </c>
      <c r="C26" s="121" t="str">
        <f>VLOOKUP(B26,'[1]LISTADO ATM'!$A$2:$B$816,2,0)</f>
        <v xml:space="preserve">ATM Oficina Charles de Gaulle II </v>
      </c>
      <c r="D26" s="122" t="s">
        <v>2455</v>
      </c>
      <c r="E26" s="127">
        <v>335784581</v>
      </c>
    </row>
    <row r="27" spans="1:5" s="119" customFormat="1" ht="18" x14ac:dyDescent="0.25">
      <c r="A27" s="120" t="str">
        <f>VLOOKUP(B27,'[1]LISTADO ATM'!$A$2:$C$817,3,0)</f>
        <v>DISTRITO NACIONAL</v>
      </c>
      <c r="B27" s="120">
        <v>813</v>
      </c>
      <c r="C27" s="121" t="str">
        <f>VLOOKUP(B27,'[1]LISTADO ATM'!$A$2:$B$816,2,0)</f>
        <v>ATM Occidental Mall</v>
      </c>
      <c r="D27" s="122" t="s">
        <v>2455</v>
      </c>
      <c r="E27" s="127">
        <v>335784582</v>
      </c>
    </row>
    <row r="28" spans="1:5" ht="18" x14ac:dyDescent="0.25">
      <c r="A28" s="120" t="str">
        <f>VLOOKUP(B28,'[1]LISTADO ATM'!$A$2:$C$817,3,0)</f>
        <v>NORTE</v>
      </c>
      <c r="B28" s="120">
        <v>712</v>
      </c>
      <c r="C28" s="121" t="str">
        <f>VLOOKUP(B28,'[1]LISTADO ATM'!$A$2:$B$816,2,0)</f>
        <v xml:space="preserve">ATM Oficina Imbert </v>
      </c>
      <c r="D28" s="122" t="s">
        <v>2455</v>
      </c>
      <c r="E28" s="127">
        <v>335784590</v>
      </c>
    </row>
    <row r="29" spans="1:5" ht="18.75" customHeight="1" x14ac:dyDescent="0.25">
      <c r="A29" s="120" t="str">
        <f>VLOOKUP(B29,'[1]LISTADO ATM'!$A$2:$C$817,3,0)</f>
        <v>DISTRITO NACIONAL</v>
      </c>
      <c r="B29" s="120">
        <v>338</v>
      </c>
      <c r="C29" s="121" t="str">
        <f>VLOOKUP(B29,'[1]LISTADO ATM'!$A$2:$B$816,2,0)</f>
        <v>ATM S/M Aprezio Pantoja</v>
      </c>
      <c r="D29" s="122" t="s">
        <v>2455</v>
      </c>
      <c r="E29" s="127">
        <v>335784591</v>
      </c>
    </row>
    <row r="30" spans="1:5" ht="18.75" customHeight="1" x14ac:dyDescent="0.25">
      <c r="A30" s="120" t="str">
        <f>VLOOKUP(B30,'[1]LISTADO ATM'!$A$2:$C$817,3,0)</f>
        <v>DISTRITO NACIONAL</v>
      </c>
      <c r="B30" s="120">
        <v>325</v>
      </c>
      <c r="C30" s="121" t="str">
        <f>VLOOKUP(B30,'[1]LISTADO ATM'!$A$2:$B$816,2,0)</f>
        <v>ATM Casa Edwin</v>
      </c>
      <c r="D30" s="122" t="s">
        <v>2455</v>
      </c>
      <c r="E30" s="127">
        <v>335784598</v>
      </c>
    </row>
    <row r="31" spans="1:5" ht="18" x14ac:dyDescent="0.25">
      <c r="A31" s="120" t="str">
        <f>VLOOKUP(B31,'[1]LISTADO ATM'!$A$2:$C$817,3,0)</f>
        <v>NORTE</v>
      </c>
      <c r="B31" s="120">
        <v>119</v>
      </c>
      <c r="C31" s="121" t="str">
        <f>VLOOKUP(B31,'[1]LISTADO ATM'!$A$2:$B$816,2,0)</f>
        <v>ATM Oficina La Barranquita</v>
      </c>
      <c r="D31" s="122" t="s">
        <v>2455</v>
      </c>
      <c r="E31" s="127">
        <v>335784600</v>
      </c>
    </row>
    <row r="32" spans="1:5" ht="18" x14ac:dyDescent="0.25">
      <c r="A32" s="120" t="str">
        <f>VLOOKUP(B32,'[1]LISTADO ATM'!$A$2:$C$817,3,0)</f>
        <v>NORTE</v>
      </c>
      <c r="B32" s="120">
        <v>732</v>
      </c>
      <c r="C32" s="121" t="str">
        <f>VLOOKUP(B32,'[1]LISTADO ATM'!$A$2:$B$816,2,0)</f>
        <v xml:space="preserve">ATM Molino del Valle (Santiago) </v>
      </c>
      <c r="D32" s="122" t="s">
        <v>2455</v>
      </c>
      <c r="E32" s="127">
        <v>335784603</v>
      </c>
    </row>
    <row r="33" spans="1:5" ht="18.75" customHeight="1" x14ac:dyDescent="0.25">
      <c r="A33" s="120" t="e">
        <f>VLOOKUP(B33,'[1]LISTADO ATM'!$A$2:$C$817,3,0)</f>
        <v>#N/A</v>
      </c>
      <c r="B33" s="120"/>
      <c r="C33" s="121" t="e">
        <f>VLOOKUP(B33,'[1]LISTADO ATM'!$A$2:$B$816,2,0)</f>
        <v>#N/A</v>
      </c>
      <c r="D33" s="122" t="s">
        <v>2455</v>
      </c>
      <c r="E33" s="127"/>
    </row>
    <row r="34" spans="1:5" ht="18.75" thickBot="1" x14ac:dyDescent="0.3">
      <c r="A34" s="116" t="s">
        <v>2428</v>
      </c>
      <c r="B34" s="123">
        <f>COUNT(B16:B33)</f>
        <v>17</v>
      </c>
      <c r="C34" s="117"/>
      <c r="D34" s="117"/>
      <c r="E34" s="117"/>
    </row>
    <row r="35" spans="1:5" s="119" customFormat="1" ht="15.75" thickBot="1" x14ac:dyDescent="0.3">
      <c r="B35" s="106"/>
      <c r="E35" s="106"/>
    </row>
    <row r="36" spans="1:5" s="119" customFormat="1" ht="18.75" thickBot="1" x14ac:dyDescent="0.3">
      <c r="A36" s="134" t="s">
        <v>2431</v>
      </c>
      <c r="B36" s="135"/>
      <c r="C36" s="135"/>
      <c r="D36" s="135"/>
      <c r="E36" s="136"/>
    </row>
    <row r="37" spans="1:5" s="119" customFormat="1" ht="18" x14ac:dyDescent="0.25">
      <c r="A37" s="91" t="s">
        <v>15</v>
      </c>
      <c r="B37" s="91" t="s">
        <v>2426</v>
      </c>
      <c r="C37" s="92" t="s">
        <v>46</v>
      </c>
      <c r="D37" s="92" t="s">
        <v>2433</v>
      </c>
      <c r="E37" s="92" t="s">
        <v>2427</v>
      </c>
    </row>
    <row r="38" spans="1:5" ht="18" x14ac:dyDescent="0.25">
      <c r="A38" s="121" t="str">
        <f>VLOOKUP(B38,'[1]LISTADO ATM'!$A$2:$C$817,3,0)</f>
        <v>DISTRITO NACIONAL</v>
      </c>
      <c r="B38" s="120">
        <v>911</v>
      </c>
      <c r="C38" s="121" t="str">
        <f>VLOOKUP(B38,'[1]LISTADO ATM'!$A$2:$B$816,2,0)</f>
        <v xml:space="preserve">ATM Oficina Venezuela II </v>
      </c>
      <c r="D38" s="121" t="s">
        <v>2459</v>
      </c>
      <c r="E38" s="126">
        <v>335784563</v>
      </c>
    </row>
    <row r="39" spans="1:5" ht="18" x14ac:dyDescent="0.25">
      <c r="A39" s="121" t="str">
        <f>VLOOKUP(B39,'[1]LISTADO ATM'!$A$2:$C$817,3,0)</f>
        <v>NORTE</v>
      </c>
      <c r="B39" s="120">
        <v>969</v>
      </c>
      <c r="C39" s="121" t="str">
        <f>VLOOKUP(B39,'[1]LISTADO ATM'!$A$2:$B$816,2,0)</f>
        <v xml:space="preserve">ATM Oficina El Sol I (Santiago) </v>
      </c>
      <c r="D39" s="121" t="s">
        <v>2459</v>
      </c>
      <c r="E39" s="126">
        <v>335784564</v>
      </c>
    </row>
    <row r="40" spans="1:5" ht="18.75" customHeight="1" x14ac:dyDescent="0.25">
      <c r="A40" s="121" t="str">
        <f>VLOOKUP(B40,'[1]LISTADO ATM'!$A$2:$C$817,3,0)</f>
        <v>DISTRITO NACIONAL</v>
      </c>
      <c r="B40" s="120">
        <v>970</v>
      </c>
      <c r="C40" s="121" t="str">
        <f>VLOOKUP(B40,'[1]LISTADO ATM'!$A$2:$B$816,2,0)</f>
        <v xml:space="preserve">ATM S/M Olé Haina </v>
      </c>
      <c r="D40" s="121" t="s">
        <v>2459</v>
      </c>
      <c r="E40" s="126">
        <v>335784525</v>
      </c>
    </row>
    <row r="41" spans="1:5" ht="18" x14ac:dyDescent="0.25">
      <c r="A41" s="121" t="str">
        <f>VLOOKUP(B41,'[1]LISTADO ATM'!$A$2:$C$817,3,0)</f>
        <v>DISTRITO NACIONAL</v>
      </c>
      <c r="B41" s="120">
        <v>267</v>
      </c>
      <c r="C41" s="121" t="str">
        <f>VLOOKUP(B41,'[1]LISTADO ATM'!$A$2:$B$816,2,0)</f>
        <v xml:space="preserve">ATM Centro de Caja México </v>
      </c>
      <c r="D41" s="121" t="s">
        <v>2459</v>
      </c>
      <c r="E41" s="125">
        <v>335784579</v>
      </c>
    </row>
    <row r="42" spans="1:5" ht="18" x14ac:dyDescent="0.25">
      <c r="A42" s="121" t="str">
        <f>VLOOKUP(B42,'[1]LISTADO ATM'!$A$2:$C$817,3,0)</f>
        <v>DISTRITO NACIONAL</v>
      </c>
      <c r="B42" s="120">
        <v>149</v>
      </c>
      <c r="C42" s="121" t="str">
        <f>VLOOKUP(B42,'[1]LISTADO ATM'!$A$2:$B$816,2,0)</f>
        <v>ATM Estación Metro Concepción</v>
      </c>
      <c r="D42" s="121" t="s">
        <v>2459</v>
      </c>
      <c r="E42" s="126">
        <v>335781000</v>
      </c>
    </row>
    <row r="43" spans="1:5" ht="18.75" customHeight="1" x14ac:dyDescent="0.25">
      <c r="A43" s="121" t="e">
        <f>VLOOKUP(B43,'[1]LISTADO ATM'!$A$2:$C$817,3,0)</f>
        <v>#N/A</v>
      </c>
      <c r="B43" s="120"/>
      <c r="C43" s="121" t="e">
        <f>VLOOKUP(B43,'[1]LISTADO ATM'!$A$2:$B$816,2,0)</f>
        <v>#N/A</v>
      </c>
      <c r="D43" s="121" t="s">
        <v>2459</v>
      </c>
      <c r="E43" s="126"/>
    </row>
    <row r="44" spans="1:5" ht="18.75" thickBot="1" x14ac:dyDescent="0.3">
      <c r="A44" s="95" t="s">
        <v>2428</v>
      </c>
      <c r="B44" s="123">
        <f>COUNT(B38:B43)</f>
        <v>5</v>
      </c>
      <c r="C44" s="117"/>
      <c r="D44" s="93"/>
      <c r="E44" s="94"/>
    </row>
    <row r="45" spans="1:5" ht="15.75" thickBot="1" x14ac:dyDescent="0.3">
      <c r="A45" s="119"/>
      <c r="B45" s="106"/>
      <c r="C45" s="119"/>
      <c r="D45" s="119"/>
      <c r="E45" s="106"/>
    </row>
    <row r="46" spans="1:5" ht="18.75" thickBot="1" x14ac:dyDescent="0.3">
      <c r="A46" s="148" t="s">
        <v>2429</v>
      </c>
      <c r="B46" s="149"/>
      <c r="C46" s="119"/>
      <c r="D46" s="119"/>
      <c r="E46" s="106"/>
    </row>
    <row r="47" spans="1:5" ht="18.75" thickBot="1" x14ac:dyDescent="0.3">
      <c r="A47" s="150">
        <f>+B34+B44</f>
        <v>22</v>
      </c>
      <c r="B47" s="151"/>
      <c r="C47" s="119"/>
      <c r="D47" s="119"/>
      <c r="E47" s="106"/>
    </row>
    <row r="48" spans="1:5" s="119" customFormat="1" ht="15.75" thickBot="1" x14ac:dyDescent="0.3">
      <c r="B48" s="106"/>
      <c r="E48" s="106"/>
    </row>
    <row r="49" spans="1:5" s="119" customFormat="1" ht="18.75" thickBot="1" x14ac:dyDescent="0.3">
      <c r="A49" s="134" t="s">
        <v>2432</v>
      </c>
      <c r="B49" s="135"/>
      <c r="C49" s="135"/>
      <c r="D49" s="135"/>
      <c r="E49" s="136"/>
    </row>
    <row r="50" spans="1:5" s="119" customFormat="1" ht="18" x14ac:dyDescent="0.25">
      <c r="A50" s="91" t="s">
        <v>15</v>
      </c>
      <c r="B50" s="91" t="s">
        <v>2426</v>
      </c>
      <c r="C50" s="96" t="s">
        <v>46</v>
      </c>
      <c r="D50" s="152" t="s">
        <v>2433</v>
      </c>
      <c r="E50" s="153"/>
    </row>
    <row r="51" spans="1:5" ht="18" x14ac:dyDescent="0.25">
      <c r="A51" s="120" t="str">
        <f>VLOOKUP(B51,'[1]LISTADO ATM'!$A$2:$C$817,3,0)</f>
        <v>DISTRITO NACIONAL</v>
      </c>
      <c r="B51" s="120">
        <v>812</v>
      </c>
      <c r="C51" s="121" t="str">
        <f>VLOOKUP(B51,'[1]LISTADO ATM'!$A$2:$B$816,2,0)</f>
        <v xml:space="preserve">ATM Canasta del Pueblo </v>
      </c>
      <c r="D51" s="146" t="s">
        <v>2475</v>
      </c>
      <c r="E51" s="147"/>
    </row>
    <row r="52" spans="1:5" ht="18" x14ac:dyDescent="0.25">
      <c r="A52" s="120" t="str">
        <f>VLOOKUP(B52,'[1]LISTADO ATM'!$A$2:$C$817,3,0)</f>
        <v>DISTRITO NACIONAL</v>
      </c>
      <c r="B52" s="120">
        <v>336</v>
      </c>
      <c r="C52" s="121" t="str">
        <f>VLOOKUP(B52,'[1]LISTADO ATM'!$A$2:$B$816,2,0)</f>
        <v>ATM Instituto Nacional de Cancer (incart)</v>
      </c>
      <c r="D52" s="146" t="s">
        <v>2475</v>
      </c>
      <c r="E52" s="147"/>
    </row>
    <row r="53" spans="1:5" ht="18" x14ac:dyDescent="0.25">
      <c r="A53" s="120" t="str">
        <f>VLOOKUP(B53,'[1]LISTADO ATM'!$A$2:$C$817,3,0)</f>
        <v>NORTE</v>
      </c>
      <c r="B53" s="120">
        <v>683</v>
      </c>
      <c r="C53" s="121" t="str">
        <f>VLOOKUP(B53,'[1]LISTADO ATM'!$A$2:$B$816,2,0)</f>
        <v>ATM INCARNA El Pino (la Vega)</v>
      </c>
      <c r="D53" s="146" t="s">
        <v>2475</v>
      </c>
      <c r="E53" s="147"/>
    </row>
    <row r="54" spans="1:5" ht="18" x14ac:dyDescent="0.25">
      <c r="A54" s="120" t="e">
        <f>VLOOKUP(B54,'[1]LISTADO ATM'!$A$2:$C$817,3,0)</f>
        <v>#N/A</v>
      </c>
      <c r="B54" s="120">
        <v>797</v>
      </c>
      <c r="C54" s="121" t="e">
        <f>VLOOKUP(B54,'[1]LISTADO ATM'!$A$2:$B$816,2,0)</f>
        <v>#N/A</v>
      </c>
      <c r="D54" s="146" t="s">
        <v>2475</v>
      </c>
      <c r="E54" s="147"/>
    </row>
    <row r="55" spans="1:5" ht="18" x14ac:dyDescent="0.25">
      <c r="A55" s="120" t="str">
        <f>VLOOKUP(B55,'[1]LISTADO ATM'!$A$2:$C$817,3,0)</f>
        <v>DISTRITO NACIONAL</v>
      </c>
      <c r="B55" s="120">
        <v>569</v>
      </c>
      <c r="C55" s="121" t="str">
        <f>VLOOKUP(B55,'[1]LISTADO ATM'!$A$2:$B$816,2,0)</f>
        <v xml:space="preserve">ATM Superintendencia de Seguros </v>
      </c>
      <c r="D55" s="146" t="s">
        <v>2475</v>
      </c>
      <c r="E55" s="147"/>
    </row>
    <row r="56" spans="1:5" ht="18" x14ac:dyDescent="0.25">
      <c r="A56" s="120" t="str">
        <f>VLOOKUP(B56,'[1]LISTADO ATM'!$A$2:$C$817,3,0)</f>
        <v>DISTRITO NACIONAL</v>
      </c>
      <c r="B56" s="120">
        <v>713</v>
      </c>
      <c r="C56" s="121" t="str">
        <f>VLOOKUP(B56,'[1]LISTADO ATM'!$A$2:$B$816,2,0)</f>
        <v xml:space="preserve">ATM Oficina Las Américas </v>
      </c>
      <c r="D56" s="146" t="s">
        <v>2517</v>
      </c>
      <c r="E56" s="147"/>
    </row>
    <row r="57" spans="1:5" ht="18" x14ac:dyDescent="0.25">
      <c r="A57" s="120" t="str">
        <f>VLOOKUP(B57,'[1]LISTADO ATM'!$A$2:$C$817,3,0)</f>
        <v>ESTE</v>
      </c>
      <c r="B57" s="120">
        <v>293</v>
      </c>
      <c r="C57" s="121" t="str">
        <f>VLOOKUP(B57,'[1]LISTADO ATM'!$A$2:$B$816,2,0)</f>
        <v xml:space="preserve">ATM S/M Nueva Visión (San Pedro) </v>
      </c>
      <c r="D57" s="146" t="s">
        <v>2517</v>
      </c>
      <c r="E57" s="147"/>
    </row>
    <row r="58" spans="1:5" ht="18" x14ac:dyDescent="0.25">
      <c r="A58" s="120" t="str">
        <f>VLOOKUP(B58,'[1]LISTADO ATM'!$A$2:$C$817,3,0)</f>
        <v>SUR</v>
      </c>
      <c r="B58" s="120">
        <v>301</v>
      </c>
      <c r="C58" s="121" t="str">
        <f>VLOOKUP(B58,'[1]LISTADO ATM'!$A$2:$B$816,2,0)</f>
        <v xml:space="preserve">ATM UNP Alfa y Omega (Barahona) </v>
      </c>
      <c r="D58" s="146" t="s">
        <v>2475</v>
      </c>
      <c r="E58" s="147"/>
    </row>
    <row r="59" spans="1:5" ht="18" x14ac:dyDescent="0.25">
      <c r="A59" s="120" t="str">
        <f>VLOOKUP(B59,'[1]LISTADO ATM'!$A$2:$C$817,3,0)</f>
        <v>NORTE</v>
      </c>
      <c r="B59" s="120">
        <v>853</v>
      </c>
      <c r="C59" s="121" t="str">
        <f>VLOOKUP(B59,'[1]LISTADO ATM'!$A$2:$B$816,2,0)</f>
        <v xml:space="preserve">ATM Inversiones JF Group (Shell Canabacoa) </v>
      </c>
      <c r="D59" s="146" t="s">
        <v>2517</v>
      </c>
      <c r="E59" s="147"/>
    </row>
    <row r="60" spans="1:5" ht="18" x14ac:dyDescent="0.25">
      <c r="A60" s="120" t="str">
        <f>VLOOKUP(B60,'[1]LISTADO ATM'!$A$2:$C$817,3,0)</f>
        <v>DISTRITO NACIONAL</v>
      </c>
      <c r="B60" s="120">
        <v>957</v>
      </c>
      <c r="C60" s="121" t="str">
        <f>VLOOKUP(B60,'[1]LISTADO ATM'!$A$2:$B$816,2,0)</f>
        <v xml:space="preserve">ATM Oficina Venezuela </v>
      </c>
      <c r="D60" s="146" t="s">
        <v>2517</v>
      </c>
      <c r="E60" s="147"/>
    </row>
    <row r="61" spans="1:5" ht="18" x14ac:dyDescent="0.25">
      <c r="A61" s="120" t="e">
        <f>VLOOKUP(B61,'[1]LISTADO ATM'!$A$2:$C$817,3,0)</f>
        <v>#N/A</v>
      </c>
      <c r="B61" s="120"/>
      <c r="C61" s="121" t="e">
        <f>VLOOKUP(B61,'[1]LISTADO ATM'!$A$2:$B$816,2,0)</f>
        <v>#N/A</v>
      </c>
      <c r="D61" s="146"/>
      <c r="E61" s="147"/>
    </row>
    <row r="62" spans="1:5" ht="18" x14ac:dyDescent="0.25">
      <c r="A62" s="120" t="e">
        <f>VLOOKUP(B62,'[1]LISTADO ATM'!$A$2:$C$817,3,0)</f>
        <v>#N/A</v>
      </c>
      <c r="B62" s="120"/>
      <c r="C62" s="121" t="e">
        <f>VLOOKUP(B62,'[1]LISTADO ATM'!$A$2:$B$816,2,0)</f>
        <v>#N/A</v>
      </c>
      <c r="D62" s="146"/>
      <c r="E62" s="147"/>
    </row>
    <row r="63" spans="1:5" ht="18.75" thickBot="1" x14ac:dyDescent="0.3">
      <c r="A63" s="95" t="s">
        <v>2428</v>
      </c>
      <c r="B63" s="123">
        <f>COUNT(B51:B62)</f>
        <v>10</v>
      </c>
      <c r="C63" s="117"/>
      <c r="D63" s="143"/>
      <c r="E63" s="145"/>
    </row>
  </sheetData>
  <mergeCells count="24">
    <mergeCell ref="D60:E60"/>
    <mergeCell ref="D61:E61"/>
    <mergeCell ref="D62:E62"/>
    <mergeCell ref="D63:E63"/>
    <mergeCell ref="D55:E55"/>
    <mergeCell ref="D56:E56"/>
    <mergeCell ref="D57:E57"/>
    <mergeCell ref="D58:E58"/>
    <mergeCell ref="D59:E59"/>
    <mergeCell ref="A14:E14"/>
    <mergeCell ref="A36:E36"/>
    <mergeCell ref="A46:B46"/>
    <mergeCell ref="A47:B47"/>
    <mergeCell ref="A49:E49"/>
    <mergeCell ref="D52:E52"/>
    <mergeCell ref="D53:E53"/>
    <mergeCell ref="D54:E54"/>
    <mergeCell ref="D51:E51"/>
    <mergeCell ref="D50:E50"/>
    <mergeCell ref="A1:E1"/>
    <mergeCell ref="A8:E8"/>
    <mergeCell ref="A2:E2"/>
    <mergeCell ref="A3:E3"/>
    <mergeCell ref="C12:E12"/>
  </mergeCells>
  <phoneticPr fontId="47" type="noConversion"/>
  <conditionalFormatting sqref="B64:B1048576">
    <cfRule type="duplicateValues" dxfId="398" priority="303"/>
  </conditionalFormatting>
  <conditionalFormatting sqref="B35:B36 B45:B49 B13:B14 B1:B8 B53:B54 B56:B62">
    <cfRule type="cellIs" dxfId="301" priority="243" operator="equal">
      <formula>22099.125</formula>
    </cfRule>
  </conditionalFormatting>
  <conditionalFormatting sqref="B45:B49 B35:B36 B13:B14 B1:B8">
    <cfRule type="duplicateValues" dxfId="300" priority="242"/>
  </conditionalFormatting>
  <conditionalFormatting sqref="E44:E50 E1:E8 E12:E14 E34:E36">
    <cfRule type="duplicateValues" dxfId="299" priority="240"/>
    <cfRule type="duplicateValues" dxfId="298" priority="241"/>
  </conditionalFormatting>
  <conditionalFormatting sqref="E63 E1:E8 E44:E50 E12:E14 E34:E36">
    <cfRule type="duplicateValues" dxfId="297" priority="239"/>
  </conditionalFormatting>
  <conditionalFormatting sqref="B34:B36">
    <cfRule type="duplicateValues" dxfId="296" priority="238"/>
  </conditionalFormatting>
  <conditionalFormatting sqref="B45:B49 B35:B36 B13:B14 B1:B8">
    <cfRule type="duplicateValues" dxfId="295" priority="234"/>
    <cfRule type="duplicateValues" dxfId="294" priority="235"/>
    <cfRule type="duplicateValues" dxfId="293" priority="236"/>
    <cfRule type="duplicateValues" dxfId="292" priority="237"/>
  </conditionalFormatting>
  <conditionalFormatting sqref="B45:B49 B35:B36">
    <cfRule type="duplicateValues" dxfId="291" priority="233"/>
  </conditionalFormatting>
  <conditionalFormatting sqref="B45:B49">
    <cfRule type="duplicateValues" dxfId="290" priority="232"/>
  </conditionalFormatting>
  <conditionalFormatting sqref="B52">
    <cfRule type="duplicateValues" dxfId="289" priority="231"/>
  </conditionalFormatting>
  <conditionalFormatting sqref="B52">
    <cfRule type="duplicateValues" dxfId="288" priority="230"/>
  </conditionalFormatting>
  <conditionalFormatting sqref="B52">
    <cfRule type="duplicateValues" dxfId="287" priority="229"/>
  </conditionalFormatting>
  <conditionalFormatting sqref="B52">
    <cfRule type="duplicateValues" dxfId="286" priority="228"/>
  </conditionalFormatting>
  <conditionalFormatting sqref="B52">
    <cfRule type="duplicateValues" dxfId="285" priority="227"/>
  </conditionalFormatting>
  <conditionalFormatting sqref="B54">
    <cfRule type="duplicateValues" dxfId="284" priority="226"/>
  </conditionalFormatting>
  <conditionalFormatting sqref="B54">
    <cfRule type="duplicateValues" dxfId="283" priority="225"/>
  </conditionalFormatting>
  <conditionalFormatting sqref="B51">
    <cfRule type="cellIs" dxfId="282" priority="224" operator="equal">
      <formula>22099.125</formula>
    </cfRule>
  </conditionalFormatting>
  <conditionalFormatting sqref="B51">
    <cfRule type="duplicateValues" dxfId="281" priority="223"/>
  </conditionalFormatting>
  <conditionalFormatting sqref="B51">
    <cfRule type="duplicateValues" dxfId="280" priority="222"/>
  </conditionalFormatting>
  <conditionalFormatting sqref="B51">
    <cfRule type="duplicateValues" dxfId="279" priority="221"/>
  </conditionalFormatting>
  <conditionalFormatting sqref="B51">
    <cfRule type="duplicateValues" dxfId="278" priority="217"/>
    <cfRule type="duplicateValues" dxfId="277" priority="218"/>
    <cfRule type="duplicateValues" dxfId="276" priority="219"/>
    <cfRule type="duplicateValues" dxfId="275" priority="220"/>
  </conditionalFormatting>
  <conditionalFormatting sqref="B51">
    <cfRule type="duplicateValues" dxfId="274" priority="216"/>
  </conditionalFormatting>
  <conditionalFormatting sqref="B51">
    <cfRule type="duplicateValues" dxfId="273" priority="215"/>
  </conditionalFormatting>
  <conditionalFormatting sqref="B52">
    <cfRule type="cellIs" dxfId="272" priority="214" operator="equal">
      <formula>22099.125</formula>
    </cfRule>
  </conditionalFormatting>
  <conditionalFormatting sqref="B52">
    <cfRule type="duplicateValues" dxfId="271" priority="213"/>
  </conditionalFormatting>
  <conditionalFormatting sqref="B52">
    <cfRule type="duplicateValues" dxfId="270" priority="212"/>
  </conditionalFormatting>
  <conditionalFormatting sqref="B52">
    <cfRule type="duplicateValues" dxfId="269" priority="208"/>
    <cfRule type="duplicateValues" dxfId="268" priority="209"/>
    <cfRule type="duplicateValues" dxfId="267" priority="210"/>
    <cfRule type="duplicateValues" dxfId="266" priority="211"/>
  </conditionalFormatting>
  <conditionalFormatting sqref="B52">
    <cfRule type="duplicateValues" dxfId="265" priority="206"/>
    <cfRule type="duplicateValues" dxfId="264" priority="207"/>
  </conditionalFormatting>
  <conditionalFormatting sqref="B52">
    <cfRule type="duplicateValues" dxfId="263" priority="205"/>
  </conditionalFormatting>
  <conditionalFormatting sqref="B52">
    <cfRule type="duplicateValues" dxfId="262" priority="204"/>
  </conditionalFormatting>
  <conditionalFormatting sqref="B52">
    <cfRule type="duplicateValues" dxfId="261" priority="203"/>
  </conditionalFormatting>
  <conditionalFormatting sqref="B52">
    <cfRule type="cellIs" dxfId="260" priority="202" operator="equal">
      <formula>22099.125</formula>
    </cfRule>
  </conditionalFormatting>
  <conditionalFormatting sqref="B52">
    <cfRule type="duplicateValues" dxfId="259" priority="201"/>
  </conditionalFormatting>
  <conditionalFormatting sqref="B52">
    <cfRule type="duplicateValues" dxfId="258" priority="200"/>
  </conditionalFormatting>
  <conditionalFormatting sqref="B52">
    <cfRule type="duplicateValues" dxfId="257" priority="196"/>
    <cfRule type="duplicateValues" dxfId="256" priority="197"/>
    <cfRule type="duplicateValues" dxfId="255" priority="198"/>
    <cfRule type="duplicateValues" dxfId="254" priority="199"/>
  </conditionalFormatting>
  <conditionalFormatting sqref="B52">
    <cfRule type="duplicateValues" dxfId="253" priority="195"/>
  </conditionalFormatting>
  <conditionalFormatting sqref="B52">
    <cfRule type="duplicateValues" dxfId="252" priority="194"/>
  </conditionalFormatting>
  <conditionalFormatting sqref="B54">
    <cfRule type="cellIs" dxfId="251" priority="193" operator="equal">
      <formula>22099.125</formula>
    </cfRule>
  </conditionalFormatting>
  <conditionalFormatting sqref="B54">
    <cfRule type="duplicateValues" dxfId="250" priority="191"/>
    <cfRule type="duplicateValues" dxfId="249" priority="192"/>
  </conditionalFormatting>
  <conditionalFormatting sqref="B54">
    <cfRule type="duplicateValues" dxfId="248" priority="190"/>
  </conditionalFormatting>
  <conditionalFormatting sqref="B54">
    <cfRule type="duplicateValues" dxfId="247" priority="186"/>
    <cfRule type="duplicateValues" dxfId="246" priority="187"/>
    <cfRule type="duplicateValues" dxfId="245" priority="188"/>
    <cfRule type="duplicateValues" dxfId="244" priority="189"/>
  </conditionalFormatting>
  <conditionalFormatting sqref="B53">
    <cfRule type="cellIs" dxfId="243" priority="185" operator="equal">
      <formula>22099.125</formula>
    </cfRule>
  </conditionalFormatting>
  <conditionalFormatting sqref="B53">
    <cfRule type="duplicateValues" dxfId="242" priority="183"/>
    <cfRule type="duplicateValues" dxfId="241" priority="184"/>
  </conditionalFormatting>
  <conditionalFormatting sqref="B53">
    <cfRule type="duplicateValues" dxfId="240" priority="182"/>
  </conditionalFormatting>
  <conditionalFormatting sqref="B53">
    <cfRule type="duplicateValues" dxfId="239" priority="181"/>
  </conditionalFormatting>
  <conditionalFormatting sqref="B53">
    <cfRule type="duplicateValues" dxfId="238" priority="177"/>
    <cfRule type="duplicateValues" dxfId="237" priority="178"/>
    <cfRule type="duplicateValues" dxfId="236" priority="179"/>
    <cfRule type="duplicateValues" dxfId="235" priority="180"/>
  </conditionalFormatting>
  <conditionalFormatting sqref="B53">
    <cfRule type="duplicateValues" dxfId="234" priority="176"/>
  </conditionalFormatting>
  <conditionalFormatting sqref="E51">
    <cfRule type="duplicateValues" dxfId="233" priority="174"/>
    <cfRule type="duplicateValues" dxfId="232" priority="175"/>
  </conditionalFormatting>
  <conditionalFormatting sqref="E51">
    <cfRule type="duplicateValues" dxfId="231" priority="173"/>
  </conditionalFormatting>
  <conditionalFormatting sqref="E52">
    <cfRule type="duplicateValues" dxfId="230" priority="171"/>
    <cfRule type="duplicateValues" dxfId="229" priority="172"/>
  </conditionalFormatting>
  <conditionalFormatting sqref="E52">
    <cfRule type="duplicateValues" dxfId="228" priority="170"/>
  </conditionalFormatting>
  <conditionalFormatting sqref="E54">
    <cfRule type="duplicateValues" dxfId="227" priority="169"/>
  </conditionalFormatting>
  <conditionalFormatting sqref="E54">
    <cfRule type="duplicateValues" dxfId="226" priority="167"/>
    <cfRule type="duplicateValues" dxfId="225" priority="168"/>
  </conditionalFormatting>
  <conditionalFormatting sqref="E54">
    <cfRule type="duplicateValues" dxfId="224" priority="166"/>
  </conditionalFormatting>
  <conditionalFormatting sqref="E53">
    <cfRule type="duplicateValues" dxfId="223" priority="165"/>
  </conditionalFormatting>
  <conditionalFormatting sqref="E53">
    <cfRule type="duplicateValues" dxfId="222" priority="163"/>
    <cfRule type="duplicateValues" dxfId="221" priority="164"/>
  </conditionalFormatting>
  <conditionalFormatting sqref="E53">
    <cfRule type="duplicateValues" dxfId="220" priority="162"/>
  </conditionalFormatting>
  <conditionalFormatting sqref="B63 B44:B50 B34:B36 B1:B8 B12:B14">
    <cfRule type="duplicateValues" dxfId="219" priority="160"/>
    <cfRule type="duplicateValues" dxfId="218" priority="161"/>
  </conditionalFormatting>
  <conditionalFormatting sqref="B63 B44:B50 B34:B36 B1:B8 B12:B14">
    <cfRule type="duplicateValues" dxfId="217" priority="159"/>
  </conditionalFormatting>
  <conditionalFormatting sqref="B63">
    <cfRule type="duplicateValues" dxfId="216" priority="158"/>
  </conditionalFormatting>
  <conditionalFormatting sqref="E63 E44:E50 E34:E37 E1:E8 E12:E14">
    <cfRule type="duplicateValues" dxfId="215" priority="157"/>
  </conditionalFormatting>
  <conditionalFormatting sqref="B18">
    <cfRule type="duplicateValues" dxfId="214" priority="156"/>
  </conditionalFormatting>
  <conditionalFormatting sqref="B18">
    <cfRule type="duplicateValues" dxfId="213" priority="154"/>
    <cfRule type="duplicateValues" dxfId="212" priority="155"/>
  </conditionalFormatting>
  <conditionalFormatting sqref="E18">
    <cfRule type="duplicateValues" dxfId="211" priority="153"/>
  </conditionalFormatting>
  <conditionalFormatting sqref="E18">
    <cfRule type="duplicateValues" dxfId="210" priority="150"/>
    <cfRule type="duplicateValues" dxfId="209" priority="151"/>
    <cfRule type="duplicateValues" dxfId="208" priority="152"/>
  </conditionalFormatting>
  <conditionalFormatting sqref="E18">
    <cfRule type="duplicateValues" dxfId="207" priority="148"/>
    <cfRule type="duplicateValues" dxfId="206" priority="149"/>
  </conditionalFormatting>
  <conditionalFormatting sqref="B19">
    <cfRule type="duplicateValues" dxfId="205" priority="147"/>
  </conditionalFormatting>
  <conditionalFormatting sqref="B19">
    <cfRule type="duplicateValues" dxfId="204" priority="145"/>
    <cfRule type="duplicateValues" dxfId="203" priority="146"/>
  </conditionalFormatting>
  <conditionalFormatting sqref="E19">
    <cfRule type="duplicateValues" dxfId="202" priority="144"/>
  </conditionalFormatting>
  <conditionalFormatting sqref="E19">
    <cfRule type="duplicateValues" dxfId="201" priority="141"/>
    <cfRule type="duplicateValues" dxfId="200" priority="142"/>
    <cfRule type="duplicateValues" dxfId="199" priority="143"/>
  </conditionalFormatting>
  <conditionalFormatting sqref="E19">
    <cfRule type="duplicateValues" dxfId="198" priority="139"/>
    <cfRule type="duplicateValues" dxfId="197" priority="140"/>
  </conditionalFormatting>
  <conditionalFormatting sqref="B55">
    <cfRule type="cellIs" dxfId="196" priority="138" operator="equal">
      <formula>22099.125</formula>
    </cfRule>
  </conditionalFormatting>
  <conditionalFormatting sqref="B55">
    <cfRule type="duplicateValues" dxfId="195" priority="137"/>
  </conditionalFormatting>
  <conditionalFormatting sqref="B55">
    <cfRule type="duplicateValues" dxfId="194" priority="133"/>
    <cfRule type="duplicateValues" dxfId="193" priority="134"/>
    <cfRule type="duplicateValues" dxfId="192" priority="135"/>
    <cfRule type="duplicateValues" dxfId="191" priority="136"/>
  </conditionalFormatting>
  <conditionalFormatting sqref="B55">
    <cfRule type="duplicateValues" dxfId="190" priority="131"/>
    <cfRule type="duplicateValues" dxfId="189" priority="132"/>
  </conditionalFormatting>
  <conditionalFormatting sqref="B55">
    <cfRule type="duplicateValues" dxfId="188" priority="130"/>
  </conditionalFormatting>
  <conditionalFormatting sqref="B55">
    <cfRule type="cellIs" dxfId="187" priority="129" operator="equal">
      <formula>22099.125</formula>
    </cfRule>
  </conditionalFormatting>
  <conditionalFormatting sqref="B55">
    <cfRule type="cellIs" dxfId="186" priority="128" operator="equal">
      <formula>22099.125</formula>
    </cfRule>
  </conditionalFormatting>
  <conditionalFormatting sqref="B55">
    <cfRule type="duplicateValues" dxfId="185" priority="126"/>
    <cfRule type="duplicateValues" dxfId="184" priority="127"/>
  </conditionalFormatting>
  <conditionalFormatting sqref="B55">
    <cfRule type="duplicateValues" dxfId="183" priority="125"/>
  </conditionalFormatting>
  <conditionalFormatting sqref="B55">
    <cfRule type="duplicateValues" dxfId="182" priority="124"/>
  </conditionalFormatting>
  <conditionalFormatting sqref="B55">
    <cfRule type="duplicateValues" dxfId="181" priority="120"/>
    <cfRule type="duplicateValues" dxfId="180" priority="121"/>
    <cfRule type="duplicateValues" dxfId="179" priority="122"/>
    <cfRule type="duplicateValues" dxfId="178" priority="123"/>
  </conditionalFormatting>
  <conditionalFormatting sqref="B55">
    <cfRule type="duplicateValues" dxfId="177" priority="119"/>
  </conditionalFormatting>
  <conditionalFormatting sqref="E55">
    <cfRule type="duplicateValues" dxfId="176" priority="118"/>
  </conditionalFormatting>
  <conditionalFormatting sqref="E55">
    <cfRule type="duplicateValues" dxfId="175" priority="116"/>
    <cfRule type="duplicateValues" dxfId="174" priority="117"/>
  </conditionalFormatting>
  <conditionalFormatting sqref="E55">
    <cfRule type="duplicateValues" dxfId="173" priority="115"/>
  </conditionalFormatting>
  <conditionalFormatting sqref="B20">
    <cfRule type="duplicateValues" dxfId="172" priority="114"/>
  </conditionalFormatting>
  <conditionalFormatting sqref="B20">
    <cfRule type="duplicateValues" dxfId="171" priority="112"/>
    <cfRule type="duplicateValues" dxfId="170" priority="113"/>
  </conditionalFormatting>
  <conditionalFormatting sqref="E20">
    <cfRule type="duplicateValues" dxfId="169" priority="111"/>
  </conditionalFormatting>
  <conditionalFormatting sqref="E20">
    <cfRule type="duplicateValues" dxfId="168" priority="108"/>
    <cfRule type="duplicateValues" dxfId="167" priority="109"/>
    <cfRule type="duplicateValues" dxfId="166" priority="110"/>
  </conditionalFormatting>
  <conditionalFormatting sqref="E20">
    <cfRule type="duplicateValues" dxfId="165" priority="106"/>
    <cfRule type="duplicateValues" dxfId="164" priority="107"/>
  </conditionalFormatting>
  <conditionalFormatting sqref="B21">
    <cfRule type="duplicateValues" dxfId="163" priority="105"/>
  </conditionalFormatting>
  <conditionalFormatting sqref="B21">
    <cfRule type="duplicateValues" dxfId="162" priority="103"/>
    <cfRule type="duplicateValues" dxfId="161" priority="104"/>
  </conditionalFormatting>
  <conditionalFormatting sqref="E21">
    <cfRule type="duplicateValues" dxfId="160" priority="102"/>
  </conditionalFormatting>
  <conditionalFormatting sqref="E21">
    <cfRule type="duplicateValues" dxfId="159" priority="99"/>
    <cfRule type="duplicateValues" dxfId="158" priority="100"/>
    <cfRule type="duplicateValues" dxfId="157" priority="101"/>
  </conditionalFormatting>
  <conditionalFormatting sqref="E21">
    <cfRule type="duplicateValues" dxfId="156" priority="97"/>
    <cfRule type="duplicateValues" dxfId="155" priority="98"/>
  </conditionalFormatting>
  <conditionalFormatting sqref="B21">
    <cfRule type="duplicateValues" dxfId="154" priority="96"/>
  </conditionalFormatting>
  <conditionalFormatting sqref="B22">
    <cfRule type="duplicateValues" dxfId="153" priority="95"/>
  </conditionalFormatting>
  <conditionalFormatting sqref="B22">
    <cfRule type="duplicateValues" dxfId="152" priority="93"/>
    <cfRule type="duplicateValues" dxfId="151" priority="94"/>
  </conditionalFormatting>
  <conditionalFormatting sqref="E22">
    <cfRule type="duplicateValues" dxfId="150" priority="92"/>
  </conditionalFormatting>
  <conditionalFormatting sqref="E22">
    <cfRule type="duplicateValues" dxfId="149" priority="89"/>
    <cfRule type="duplicateValues" dxfId="148" priority="90"/>
    <cfRule type="duplicateValues" dxfId="147" priority="91"/>
  </conditionalFormatting>
  <conditionalFormatting sqref="E22">
    <cfRule type="duplicateValues" dxfId="146" priority="87"/>
    <cfRule type="duplicateValues" dxfId="145" priority="88"/>
  </conditionalFormatting>
  <conditionalFormatting sqref="B22">
    <cfRule type="duplicateValues" dxfId="144" priority="86"/>
  </conditionalFormatting>
  <conditionalFormatting sqref="B22">
    <cfRule type="duplicateValues" dxfId="143" priority="85"/>
  </conditionalFormatting>
  <conditionalFormatting sqref="B23">
    <cfRule type="duplicateValues" dxfId="142" priority="84"/>
  </conditionalFormatting>
  <conditionalFormatting sqref="B23">
    <cfRule type="duplicateValues" dxfId="141" priority="82"/>
    <cfRule type="duplicateValues" dxfId="140" priority="83"/>
  </conditionalFormatting>
  <conditionalFormatting sqref="E23">
    <cfRule type="duplicateValues" dxfId="139" priority="81"/>
  </conditionalFormatting>
  <conditionalFormatting sqref="E23">
    <cfRule type="duplicateValues" dxfId="138" priority="78"/>
    <cfRule type="duplicateValues" dxfId="137" priority="79"/>
    <cfRule type="duplicateValues" dxfId="136" priority="80"/>
  </conditionalFormatting>
  <conditionalFormatting sqref="E23">
    <cfRule type="duplicateValues" dxfId="135" priority="76"/>
    <cfRule type="duplicateValues" dxfId="134" priority="77"/>
  </conditionalFormatting>
  <conditionalFormatting sqref="B23">
    <cfRule type="duplicateValues" dxfId="133" priority="75"/>
  </conditionalFormatting>
  <conditionalFormatting sqref="B23">
    <cfRule type="duplicateValues" dxfId="132" priority="74"/>
  </conditionalFormatting>
  <conditionalFormatting sqref="B23">
    <cfRule type="duplicateValues" dxfId="131" priority="71"/>
    <cfRule type="duplicateValues" dxfId="130" priority="72"/>
    <cfRule type="duplicateValues" dxfId="129" priority="73"/>
  </conditionalFormatting>
  <conditionalFormatting sqref="E38">
    <cfRule type="duplicateValues" dxfId="128" priority="70"/>
  </conditionalFormatting>
  <conditionalFormatting sqref="E38">
    <cfRule type="duplicateValues" dxfId="127" priority="67"/>
    <cfRule type="duplicateValues" dxfId="126" priority="68"/>
    <cfRule type="duplicateValues" dxfId="125" priority="69"/>
  </conditionalFormatting>
  <conditionalFormatting sqref="E38">
    <cfRule type="duplicateValues" dxfId="124" priority="65"/>
    <cfRule type="duplicateValues" dxfId="123" priority="66"/>
  </conditionalFormatting>
  <conditionalFormatting sqref="E38">
    <cfRule type="duplicateValues" dxfId="122" priority="64"/>
  </conditionalFormatting>
  <conditionalFormatting sqref="B38">
    <cfRule type="duplicateValues" dxfId="121" priority="63"/>
  </conditionalFormatting>
  <conditionalFormatting sqref="B38">
    <cfRule type="duplicateValues" dxfId="120" priority="61"/>
    <cfRule type="duplicateValues" dxfId="119" priority="62"/>
  </conditionalFormatting>
  <conditionalFormatting sqref="B38">
    <cfRule type="duplicateValues" dxfId="118" priority="60"/>
  </conditionalFormatting>
  <conditionalFormatting sqref="B38">
    <cfRule type="duplicateValues" dxfId="117" priority="59"/>
  </conditionalFormatting>
  <conditionalFormatting sqref="B38">
    <cfRule type="duplicateValues" dxfId="116" priority="56"/>
    <cfRule type="duplicateValues" dxfId="115" priority="57"/>
    <cfRule type="duplicateValues" dxfId="114" priority="58"/>
  </conditionalFormatting>
  <conditionalFormatting sqref="E39">
    <cfRule type="duplicateValues" dxfId="113" priority="55"/>
  </conditionalFormatting>
  <conditionalFormatting sqref="E39">
    <cfRule type="duplicateValues" dxfId="112" priority="52"/>
    <cfRule type="duplicateValues" dxfId="111" priority="53"/>
    <cfRule type="duplicateValues" dxfId="110" priority="54"/>
  </conditionalFormatting>
  <conditionalFormatting sqref="E39">
    <cfRule type="duplicateValues" dxfId="109" priority="50"/>
    <cfRule type="duplicateValues" dxfId="108" priority="51"/>
  </conditionalFormatting>
  <conditionalFormatting sqref="E39">
    <cfRule type="duplicateValues" dxfId="107" priority="49"/>
  </conditionalFormatting>
  <conditionalFormatting sqref="E40">
    <cfRule type="duplicateValues" dxfId="106" priority="48"/>
  </conditionalFormatting>
  <conditionalFormatting sqref="E40">
    <cfRule type="duplicateValues" dxfId="105" priority="45"/>
    <cfRule type="duplicateValues" dxfId="104" priority="46"/>
    <cfRule type="duplicateValues" dxfId="103" priority="47"/>
  </conditionalFormatting>
  <conditionalFormatting sqref="E40">
    <cfRule type="duplicateValues" dxfId="102" priority="43"/>
    <cfRule type="duplicateValues" dxfId="101" priority="44"/>
  </conditionalFormatting>
  <conditionalFormatting sqref="E40">
    <cfRule type="duplicateValues" dxfId="100" priority="42"/>
  </conditionalFormatting>
  <conditionalFormatting sqref="B40">
    <cfRule type="duplicateValues" dxfId="99" priority="41"/>
  </conditionalFormatting>
  <conditionalFormatting sqref="B40">
    <cfRule type="duplicateValues" dxfId="98" priority="39"/>
    <cfRule type="duplicateValues" dxfId="97" priority="40"/>
  </conditionalFormatting>
  <conditionalFormatting sqref="B40">
    <cfRule type="duplicateValues" dxfId="96" priority="38"/>
  </conditionalFormatting>
  <conditionalFormatting sqref="B40">
    <cfRule type="duplicateValues" dxfId="95" priority="37"/>
  </conditionalFormatting>
  <conditionalFormatting sqref="B40">
    <cfRule type="duplicateValues" dxfId="94" priority="34"/>
    <cfRule type="duplicateValues" dxfId="93" priority="35"/>
    <cfRule type="duplicateValues" dxfId="92" priority="36"/>
  </conditionalFormatting>
  <conditionalFormatting sqref="B12">
    <cfRule type="duplicateValues" dxfId="91" priority="33"/>
  </conditionalFormatting>
  <conditionalFormatting sqref="B53:B54">
    <cfRule type="duplicateValues" dxfId="90" priority="32"/>
  </conditionalFormatting>
  <conditionalFormatting sqref="B53:B54">
    <cfRule type="duplicateValues" dxfId="89" priority="28"/>
    <cfRule type="duplicateValues" dxfId="88" priority="29"/>
    <cfRule type="duplicateValues" dxfId="87" priority="30"/>
    <cfRule type="duplicateValues" dxfId="86" priority="31"/>
  </conditionalFormatting>
  <conditionalFormatting sqref="B53:B54">
    <cfRule type="duplicateValues" dxfId="85" priority="26"/>
    <cfRule type="duplicateValues" dxfId="84" priority="27"/>
  </conditionalFormatting>
  <conditionalFormatting sqref="B26">
    <cfRule type="duplicateValues" dxfId="83" priority="25"/>
  </conditionalFormatting>
  <conditionalFormatting sqref="B26">
    <cfRule type="duplicateValues" dxfId="82" priority="23"/>
    <cfRule type="duplicateValues" dxfId="81" priority="24"/>
  </conditionalFormatting>
  <conditionalFormatting sqref="E26">
    <cfRule type="duplicateValues" dxfId="80" priority="22"/>
  </conditionalFormatting>
  <conditionalFormatting sqref="E26">
    <cfRule type="duplicateValues" dxfId="79" priority="19"/>
    <cfRule type="duplicateValues" dxfId="78" priority="20"/>
    <cfRule type="duplicateValues" dxfId="77" priority="21"/>
  </conditionalFormatting>
  <conditionalFormatting sqref="E26">
    <cfRule type="duplicateValues" dxfId="76" priority="17"/>
    <cfRule type="duplicateValues" dxfId="75" priority="18"/>
  </conditionalFormatting>
  <conditionalFormatting sqref="E57">
    <cfRule type="duplicateValues" dxfId="74" priority="16"/>
  </conditionalFormatting>
  <conditionalFormatting sqref="E57">
    <cfRule type="duplicateValues" dxfId="73" priority="14"/>
    <cfRule type="duplicateValues" dxfId="72" priority="15"/>
  </conditionalFormatting>
  <conditionalFormatting sqref="E57">
    <cfRule type="duplicateValues" dxfId="71" priority="13"/>
  </conditionalFormatting>
  <conditionalFormatting sqref="B51">
    <cfRule type="duplicateValues" dxfId="70" priority="244"/>
  </conditionalFormatting>
  <conditionalFormatting sqref="E51:E52">
    <cfRule type="duplicateValues" dxfId="69" priority="245"/>
  </conditionalFormatting>
  <conditionalFormatting sqref="E58">
    <cfRule type="duplicateValues" dxfId="68" priority="12"/>
  </conditionalFormatting>
  <conditionalFormatting sqref="E58">
    <cfRule type="duplicateValues" dxfId="67" priority="10"/>
    <cfRule type="duplicateValues" dxfId="66" priority="11"/>
  </conditionalFormatting>
  <conditionalFormatting sqref="E58">
    <cfRule type="duplicateValues" dxfId="65" priority="9"/>
  </conditionalFormatting>
  <conditionalFormatting sqref="E59">
    <cfRule type="duplicateValues" dxfId="64" priority="8"/>
  </conditionalFormatting>
  <conditionalFormatting sqref="E59">
    <cfRule type="duplicateValues" dxfId="63" priority="6"/>
    <cfRule type="duplicateValues" dxfId="62" priority="7"/>
  </conditionalFormatting>
  <conditionalFormatting sqref="E59">
    <cfRule type="duplicateValues" dxfId="61" priority="5"/>
  </conditionalFormatting>
  <conditionalFormatting sqref="E60">
    <cfRule type="duplicateValues" dxfId="60" priority="4"/>
  </conditionalFormatting>
  <conditionalFormatting sqref="E60">
    <cfRule type="duplicateValues" dxfId="59" priority="2"/>
    <cfRule type="duplicateValues" dxfId="58" priority="3"/>
  </conditionalFormatting>
  <conditionalFormatting sqref="E60">
    <cfRule type="duplicateValues" dxfId="57" priority="1"/>
  </conditionalFormatting>
  <conditionalFormatting sqref="B10:B11">
    <cfRule type="duplicateValues" dxfId="56" priority="246"/>
  </conditionalFormatting>
  <conditionalFormatting sqref="B10:B11">
    <cfRule type="duplicateValues" dxfId="55" priority="247"/>
    <cfRule type="duplicateValues" dxfId="54" priority="248"/>
  </conditionalFormatting>
  <conditionalFormatting sqref="E10:E11">
    <cfRule type="duplicateValues" dxfId="53" priority="249"/>
  </conditionalFormatting>
  <conditionalFormatting sqref="E10:E11">
    <cfRule type="duplicateValues" dxfId="52" priority="250"/>
    <cfRule type="duplicateValues" dxfId="51" priority="251"/>
    <cfRule type="duplicateValues" dxfId="50" priority="252"/>
  </conditionalFormatting>
  <conditionalFormatting sqref="E10:E11">
    <cfRule type="duplicateValues" dxfId="49" priority="253"/>
    <cfRule type="duplicateValues" dxfId="48" priority="254"/>
  </conditionalFormatting>
  <conditionalFormatting sqref="B10:B11">
    <cfRule type="duplicateValues" dxfId="47" priority="255"/>
    <cfRule type="duplicateValues" dxfId="46" priority="256"/>
    <cfRule type="duplicateValues" dxfId="45" priority="257"/>
  </conditionalFormatting>
  <conditionalFormatting sqref="B24:B25 B16:B17 B27:B33">
    <cfRule type="duplicateValues" dxfId="44" priority="258"/>
  </conditionalFormatting>
  <conditionalFormatting sqref="B24:B25 B16:B17 B27:B33">
    <cfRule type="duplicateValues" dxfId="43" priority="259"/>
    <cfRule type="duplicateValues" dxfId="42" priority="260"/>
  </conditionalFormatting>
  <conditionalFormatting sqref="E24:E25 E16:E17 E27:E33">
    <cfRule type="duplicateValues" dxfId="41" priority="261"/>
  </conditionalFormatting>
  <conditionalFormatting sqref="E24:E25 E16:E17 E27:E33">
    <cfRule type="duplicateValues" dxfId="40" priority="262"/>
    <cfRule type="duplicateValues" dxfId="39" priority="263"/>
    <cfRule type="duplicateValues" dxfId="38" priority="264"/>
  </conditionalFormatting>
  <conditionalFormatting sqref="E24:E25 E16:E17 E27:E33">
    <cfRule type="duplicateValues" dxfId="37" priority="265"/>
    <cfRule type="duplicateValues" dxfId="36" priority="266"/>
  </conditionalFormatting>
  <conditionalFormatting sqref="E41:E43">
    <cfRule type="duplicateValues" dxfId="35" priority="267"/>
  </conditionalFormatting>
  <conditionalFormatting sqref="E41:E43">
    <cfRule type="duplicateValues" dxfId="34" priority="268"/>
    <cfRule type="duplicateValues" dxfId="33" priority="269"/>
    <cfRule type="duplicateValues" dxfId="32" priority="270"/>
  </conditionalFormatting>
  <conditionalFormatting sqref="E41:E43">
    <cfRule type="duplicateValues" dxfId="31" priority="271"/>
    <cfRule type="duplicateValues" dxfId="30" priority="272"/>
  </conditionalFormatting>
  <conditionalFormatting sqref="B41:B43">
    <cfRule type="duplicateValues" dxfId="29" priority="273"/>
  </conditionalFormatting>
  <conditionalFormatting sqref="B41:B43">
    <cfRule type="duplicateValues" dxfId="28" priority="274"/>
    <cfRule type="duplicateValues" dxfId="27" priority="275"/>
  </conditionalFormatting>
  <conditionalFormatting sqref="B39:B43">
    <cfRule type="duplicateValues" dxfId="26" priority="276"/>
  </conditionalFormatting>
  <conditionalFormatting sqref="B39:B43">
    <cfRule type="duplicateValues" dxfId="25" priority="277"/>
    <cfRule type="duplicateValues" dxfId="24" priority="278"/>
  </conditionalFormatting>
  <conditionalFormatting sqref="B39:B43">
    <cfRule type="duplicateValues" dxfId="23" priority="279"/>
    <cfRule type="duplicateValues" dxfId="22" priority="280"/>
    <cfRule type="duplicateValues" dxfId="21" priority="281"/>
  </conditionalFormatting>
  <conditionalFormatting sqref="E61:E62 E56">
    <cfRule type="duplicateValues" dxfId="20" priority="282"/>
  </conditionalFormatting>
  <conditionalFormatting sqref="E61:E62 E56">
    <cfRule type="duplicateValues" dxfId="19" priority="283"/>
    <cfRule type="duplicateValues" dxfId="18" priority="284"/>
  </conditionalFormatting>
  <conditionalFormatting sqref="E61:E62">
    <cfRule type="duplicateValues" dxfId="17" priority="285"/>
  </conditionalFormatting>
  <conditionalFormatting sqref="B56:B62">
    <cfRule type="duplicateValues" dxfId="16" priority="286"/>
    <cfRule type="duplicateValues" dxfId="15" priority="287"/>
  </conditionalFormatting>
  <conditionalFormatting sqref="B56:B62">
    <cfRule type="duplicateValues" dxfId="14" priority="288"/>
  </conditionalFormatting>
  <conditionalFormatting sqref="B56:B62">
    <cfRule type="duplicateValues" dxfId="13" priority="289"/>
    <cfRule type="duplicateValues" dxfId="12" priority="290"/>
    <cfRule type="duplicateValues" dxfId="11" priority="291"/>
    <cfRule type="duplicateValues" dxfId="10" priority="292"/>
  </conditionalFormatting>
  <conditionalFormatting sqref="B56:B62 B51">
    <cfRule type="duplicateValues" dxfId="9" priority="293"/>
    <cfRule type="duplicateValues" dxfId="8" priority="294"/>
  </conditionalFormatting>
  <conditionalFormatting sqref="B56:B62 B51">
    <cfRule type="duplicateValues" dxfId="7" priority="295"/>
  </conditionalFormatting>
  <conditionalFormatting sqref="B41:B63 B12:B20 B1:B9 B24:B37">
    <cfRule type="duplicateValues" dxfId="6" priority="296"/>
  </conditionalFormatting>
  <conditionalFormatting sqref="B41:B63 B12:B21 B1:B9 B24:B37">
    <cfRule type="duplicateValues" dxfId="5" priority="297"/>
  </conditionalFormatting>
  <conditionalFormatting sqref="B41:B63 B12:B22 B1:B9 B24:B37">
    <cfRule type="duplicateValues" dxfId="4" priority="298"/>
    <cfRule type="duplicateValues" dxfId="3" priority="299"/>
    <cfRule type="duplicateValues" dxfId="2" priority="300"/>
  </conditionalFormatting>
  <conditionalFormatting sqref="B12:B63 B1:B9">
    <cfRule type="duplicateValues" dxfId="1" priority="301"/>
  </conditionalFormatting>
  <conditionalFormatting sqref="B1:B63">
    <cfRule type="duplicateValues" dxfId="0" priority="30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2493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2498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88" priority="119152"/>
  </conditionalFormatting>
  <conditionalFormatting sqref="A7:A11">
    <cfRule type="duplicateValues" dxfId="387" priority="119156"/>
    <cfRule type="duplicateValues" dxfId="386" priority="119157"/>
  </conditionalFormatting>
  <conditionalFormatting sqref="A7:A11">
    <cfRule type="duplicateValues" dxfId="385" priority="119160"/>
    <cfRule type="duplicateValues" dxfId="384" priority="119161"/>
  </conditionalFormatting>
  <conditionalFormatting sqref="B37:B39">
    <cfRule type="duplicateValues" dxfId="383" priority="219"/>
    <cfRule type="duplicateValues" dxfId="382" priority="220"/>
  </conditionalFormatting>
  <conditionalFormatting sqref="B37:B39">
    <cfRule type="duplicateValues" dxfId="381" priority="218"/>
  </conditionalFormatting>
  <conditionalFormatting sqref="B37:B39">
    <cfRule type="duplicateValues" dxfId="380" priority="217"/>
  </conditionalFormatting>
  <conditionalFormatting sqref="B37:B39">
    <cfRule type="duplicateValues" dxfId="379" priority="215"/>
    <cfRule type="duplicateValues" dxfId="378" priority="216"/>
  </conditionalFormatting>
  <conditionalFormatting sqref="B3">
    <cfRule type="duplicateValues" dxfId="377" priority="193"/>
    <cfRule type="duplicateValues" dxfId="376" priority="194"/>
  </conditionalFormatting>
  <conditionalFormatting sqref="B3">
    <cfRule type="duplicateValues" dxfId="375" priority="192"/>
  </conditionalFormatting>
  <conditionalFormatting sqref="B3">
    <cfRule type="duplicateValues" dxfId="374" priority="191"/>
  </conditionalFormatting>
  <conditionalFormatting sqref="B3">
    <cfRule type="duplicateValues" dxfId="373" priority="189"/>
    <cfRule type="duplicateValues" dxfId="372" priority="190"/>
  </conditionalFormatting>
  <conditionalFormatting sqref="A4:A6">
    <cfRule type="duplicateValues" dxfId="371" priority="188"/>
  </conditionalFormatting>
  <conditionalFormatting sqref="A4:A6">
    <cfRule type="duplicateValues" dxfId="370" priority="186"/>
    <cfRule type="duplicateValues" dxfId="369" priority="187"/>
  </conditionalFormatting>
  <conditionalFormatting sqref="A4:A6">
    <cfRule type="duplicateValues" dxfId="368" priority="184"/>
    <cfRule type="duplicateValues" dxfId="367" priority="185"/>
  </conditionalFormatting>
  <conditionalFormatting sqref="A3:A6">
    <cfRule type="duplicateValues" dxfId="366" priority="165"/>
  </conditionalFormatting>
  <conditionalFormatting sqref="A3:A6">
    <cfRule type="duplicateValues" dxfId="365" priority="163"/>
    <cfRule type="duplicateValues" dxfId="364" priority="164"/>
  </conditionalFormatting>
  <conditionalFormatting sqref="A3:A6">
    <cfRule type="duplicateValues" dxfId="363" priority="161"/>
    <cfRule type="duplicateValues" dxfId="362" priority="162"/>
  </conditionalFormatting>
  <conditionalFormatting sqref="B4:B6">
    <cfRule type="duplicateValues" dxfId="361" priority="158"/>
    <cfRule type="duplicateValues" dxfId="360" priority="159"/>
  </conditionalFormatting>
  <conditionalFormatting sqref="B4:B6">
    <cfRule type="duplicateValues" dxfId="359" priority="157"/>
  </conditionalFormatting>
  <conditionalFormatting sqref="B4:B6">
    <cfRule type="duplicateValues" dxfId="358" priority="156"/>
  </conditionalFormatting>
  <conditionalFormatting sqref="B4:B6">
    <cfRule type="duplicateValues" dxfId="357" priority="154"/>
    <cfRule type="duplicateValues" dxfId="35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80.5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79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79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5" priority="51"/>
  </conditionalFormatting>
  <conditionalFormatting sqref="E9:E1048576 E1:E2">
    <cfRule type="duplicateValues" dxfId="354" priority="99232"/>
  </conditionalFormatting>
  <conditionalFormatting sqref="E4">
    <cfRule type="duplicateValues" dxfId="353" priority="44"/>
  </conditionalFormatting>
  <conditionalFormatting sqref="E5:E8">
    <cfRule type="duplicateValues" dxfId="352" priority="42"/>
  </conditionalFormatting>
  <conditionalFormatting sqref="B12">
    <cfRule type="duplicateValues" dxfId="351" priority="16"/>
    <cfRule type="duplicateValues" dxfId="350" priority="17"/>
    <cfRule type="duplicateValues" dxfId="349" priority="18"/>
  </conditionalFormatting>
  <conditionalFormatting sqref="B12">
    <cfRule type="duplicateValues" dxfId="348" priority="15"/>
  </conditionalFormatting>
  <conditionalFormatting sqref="B12">
    <cfRule type="duplicateValues" dxfId="347" priority="13"/>
    <cfRule type="duplicateValues" dxfId="346" priority="14"/>
  </conditionalFormatting>
  <conditionalFormatting sqref="B12">
    <cfRule type="duplicateValues" dxfId="345" priority="10"/>
    <cfRule type="duplicateValues" dxfId="344" priority="11"/>
    <cfRule type="duplicateValues" dxfId="343" priority="12"/>
  </conditionalFormatting>
  <conditionalFormatting sqref="B12">
    <cfRule type="duplicateValues" dxfId="342" priority="9"/>
  </conditionalFormatting>
  <conditionalFormatting sqref="B12">
    <cfRule type="duplicateValues" dxfId="341" priority="7"/>
    <cfRule type="duplicateValues" dxfId="340" priority="8"/>
  </conditionalFormatting>
  <conditionalFormatting sqref="B12">
    <cfRule type="duplicateValues" dxfId="339" priority="6"/>
  </conditionalFormatting>
  <conditionalFormatting sqref="B12">
    <cfRule type="duplicateValues" dxfId="338" priority="3"/>
    <cfRule type="duplicateValues" dxfId="337" priority="4"/>
    <cfRule type="duplicateValues" dxfId="336" priority="5"/>
  </conditionalFormatting>
  <conditionalFormatting sqref="B12">
    <cfRule type="duplicateValues" dxfId="335" priority="2"/>
  </conditionalFormatting>
  <conditionalFormatting sqref="B12">
    <cfRule type="duplicateValues" dxfId="33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2021-02-07T15:19:06Z</dcterms:modified>
</cp:coreProperties>
</file>