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6" l="1"/>
  <c r="B60" i="16"/>
  <c r="A47" i="16"/>
  <c r="C47" i="16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F161" i="1"/>
  <c r="G161" i="1"/>
  <c r="H161" i="1"/>
  <c r="I161" i="1"/>
  <c r="J161" i="1"/>
  <c r="K161" i="1"/>
  <c r="A161" i="1"/>
  <c r="A167" i="1" l="1"/>
  <c r="A168" i="1"/>
  <c r="A169" i="1"/>
  <c r="A178" i="1"/>
  <c r="A170" i="1"/>
  <c r="A171" i="1"/>
  <c r="A179" i="1"/>
  <c r="A172" i="1"/>
  <c r="A173" i="1"/>
  <c r="A174" i="1"/>
  <c r="A175" i="1"/>
  <c r="A176" i="1"/>
  <c r="A177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8" i="1"/>
  <c r="G178" i="1"/>
  <c r="H178" i="1"/>
  <c r="I178" i="1"/>
  <c r="J178" i="1"/>
  <c r="K178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9" i="1"/>
  <c r="G179" i="1"/>
  <c r="H179" i="1"/>
  <c r="I179" i="1"/>
  <c r="J179" i="1"/>
  <c r="K179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A28" i="1"/>
  <c r="A29" i="1"/>
  <c r="A30" i="1"/>
  <c r="A31" i="1"/>
  <c r="A32" i="1"/>
  <c r="A33" i="1"/>
  <c r="A3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60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60" i="1"/>
  <c r="G60" i="1"/>
  <c r="H60" i="1"/>
  <c r="I60" i="1"/>
  <c r="J60" i="1"/>
  <c r="K60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A73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27" i="1" l="1"/>
  <c r="A35" i="1"/>
  <c r="A36" i="1"/>
  <c r="A37" i="1"/>
  <c r="A38" i="1"/>
  <c r="A57" i="1"/>
  <c r="A58" i="1"/>
  <c r="F27" i="1"/>
  <c r="G27" i="1"/>
  <c r="H27" i="1"/>
  <c r="I27" i="1"/>
  <c r="J27" i="1"/>
  <c r="K27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 l="1"/>
  <c r="G59" i="1"/>
  <c r="H59" i="1"/>
  <c r="I59" i="1"/>
  <c r="J59" i="1"/>
  <c r="K59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59" i="1"/>
  <c r="A61" i="1"/>
  <c r="A62" i="1"/>
  <c r="A63" i="1"/>
  <c r="A64" i="1"/>
  <c r="A65" i="1"/>
  <c r="A79" i="1"/>
  <c r="A80" i="1"/>
  <c r="A81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105" i="1" l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F116" i="1" l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116" i="1"/>
  <c r="A117" i="1"/>
  <c r="A118" i="1"/>
  <c r="A119" i="1"/>
  <c r="A120" i="1"/>
  <c r="F121" i="1"/>
  <c r="G121" i="1"/>
  <c r="H121" i="1"/>
  <c r="I121" i="1"/>
  <c r="J121" i="1"/>
  <c r="K121" i="1"/>
  <c r="A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A122" i="1"/>
  <c r="A123" i="1"/>
  <c r="A124" i="1"/>
  <c r="F125" i="1" l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A125" i="1"/>
  <c r="A126" i="1"/>
  <c r="A127" i="1"/>
  <c r="A128" i="1"/>
  <c r="A129" i="1"/>
  <c r="A131" i="1" l="1"/>
  <c r="A130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32" i="1" l="1"/>
  <c r="A133" i="1"/>
  <c r="A134" i="1"/>
  <c r="A135" i="1"/>
  <c r="A136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37" i="1"/>
  <c r="A138" i="1"/>
  <c r="A139" i="1"/>
  <c r="A140" i="1"/>
  <c r="A141" i="1"/>
  <c r="A142" i="1"/>
  <c r="A143" i="1"/>
  <c r="A144" i="1"/>
  <c r="A145" i="1"/>
  <c r="A14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 l="1"/>
  <c r="G147" i="1"/>
  <c r="H147" i="1"/>
  <c r="I147" i="1"/>
  <c r="J147" i="1"/>
  <c r="K147" i="1"/>
  <c r="A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48" i="1"/>
  <c r="A149" i="1"/>
  <c r="A150" i="1"/>
  <c r="A151" i="1"/>
  <c r="A152" i="1"/>
  <c r="F166" i="1"/>
  <c r="A153" i="1"/>
  <c r="A154" i="1"/>
  <c r="A155" i="1"/>
  <c r="A156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 l="1"/>
  <c r="G157" i="1"/>
  <c r="H157" i="1"/>
  <c r="I157" i="1"/>
  <c r="J157" i="1"/>
  <c r="K157" i="1"/>
  <c r="A157" i="1"/>
  <c r="A158" i="1" l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2" i="1" l="1"/>
  <c r="F162" i="1"/>
  <c r="G162" i="1"/>
  <c r="H162" i="1"/>
  <c r="I162" i="1"/>
  <c r="J162" i="1"/>
  <c r="K162" i="1"/>
  <c r="F163" i="1" l="1"/>
  <c r="G163" i="1"/>
  <c r="H163" i="1"/>
  <c r="I163" i="1"/>
  <c r="J163" i="1"/>
  <c r="K163" i="1"/>
  <c r="A163" i="1"/>
  <c r="F164" i="1" l="1"/>
  <c r="G164" i="1"/>
  <c r="H164" i="1"/>
  <c r="I164" i="1"/>
  <c r="J164" i="1"/>
  <c r="K164" i="1"/>
  <c r="A164" i="1"/>
  <c r="A165" i="1" l="1"/>
  <c r="F165" i="1"/>
  <c r="G165" i="1"/>
  <c r="H165" i="1"/>
  <c r="I165" i="1"/>
  <c r="J165" i="1"/>
  <c r="K165" i="1"/>
  <c r="A166" i="1" l="1"/>
  <c r="H166" i="1"/>
  <c r="I166" i="1"/>
  <c r="J166" i="1"/>
  <c r="K166" i="1"/>
  <c r="G16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<sst xmlns="http://schemas.openxmlformats.org/spreadsheetml/2006/main" count="13847" uniqueCount="2646">
  <si>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</si>
  <si>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</si>
  <si>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</si>
  <si>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</si>
  <si>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</si>
  <si>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</si>
  <si>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</si>
  <si>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</si>
  <si>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</si>
  <si>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</si>
  <si>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</si>
  <si>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</si>
  <si>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</si>
  <si>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</si>
  <si>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</si>
  <si>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</si>
  <si>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</si>
  <si>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</si>
  <si>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</si>
  <si>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</si>
  <si>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</si>
  <si>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</si>
  <si>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</si>
  <si>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</si>
  <si>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</si>
  <si>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</si>
  <si>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</si>
  <si>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</si>
  <si>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</si>
  <si>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</si>
  <si>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</si>
  <si>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</si>
  <si>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</si>
  <si>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</si>
  <si>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</si>
  <si>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</si>
  <si>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</si>
  <si>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</si>
  <si>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</si>
  <si>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</si>
  <si>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</si>
  <si>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</si>
  <si>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</si>
  <si>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</si>
  <si>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</si>
  <si>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</si>
  <si>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</si>
  <si>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</si>
  <si>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</si>
  <si>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</si>
  <si>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</si>
  <si>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</si>
  <si>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</si>
  <si>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</si>
  <si>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</si>
  <si>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</si>
  <si>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</si>
  <si>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</si>
  <si>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</si>
  <si>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</si>
  <si>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</si>
  <si>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</si>
  <si>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</si>
  <si>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</si>
  <si>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</si>
  <si>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</si>
  <si>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</si>
  <si>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</si>
  <si>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</si>
  <si>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</si>
  <si>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</si>
  <si>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</si>
  <si>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</si>
  <si>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</si>
  <si>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</si>
  <si>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</si>
  <si>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</si>
  <si>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</si>
  <si>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</si>
  <si>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</si>
  <si>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</si>
  <si>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</si>
  <si>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</si>
  <si>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</si>
  <si>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</si>
  <si>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</si>
  <si>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</si>
  <si>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</si>
  <si>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</si>
  <si>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</si>
  <si>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</si>
  <si>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</si>
  <si>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</si>
  <si>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</si>
  <si>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</si>
  <si>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</si>
  <si>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</si>
  <si>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</si>
  <si>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</si>
  <si>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</si>
  <si>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</si>
  <si>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</si>
  <si>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</si>
  <si>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</si>
  <si>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</si>
  <si>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</si>
  <si>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</si>
  <si>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</si>
  <si>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</si>
  <si>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</si>
  <si>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</si>
  <si>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</si>
  <si>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</si>
  <si>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</si>
  <si>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</si>
  <si>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</si>
  <si>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</si>
  <si>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</si>
  <si>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</si>
  <si>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</si>
  <si>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</si>
  <si>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</si>
  <si>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</si>
  <si>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</si>
  <si>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</si>
  <si>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</si>
  <si>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</si>
  <si>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</si>
  <si>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</si>
  <si>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</si>
  <si>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</si>
  <si>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</si>
  <si>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</si>
  <si>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</si>
  <si>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</si>
  <si>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</si>
  <si>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</si>
  <si>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</si>
  <si>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</si>
  <si>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</si>
  <si>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</si>
  <si>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</si>
  <si>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</si>
  <si>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</si>
  <si>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</si>
  <si>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</si>
  <si>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</si>
  <si>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</si>
  <si>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</si>
  <si>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</si>
  <si>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</si>
  <si>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</si>
  <si>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</si>
  <si>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</si>
  <si>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</si>
  <si>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</si>
  <si>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</si>
  <si>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</si>
  <si>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</si>
  <si>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</si>
  <si>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</si>
  <si>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</si>
  <si>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</si>
  <si>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</si>
  <si>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</si>
  <si>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</si>
  <si>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</si>
  <si>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</si>
  <si>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</si>
  <si>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</si>
  <si>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</si>
  <si>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</si>
  <si>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</si>
  <si>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</si>
  <si>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</si>
  <si>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</si>
  <si>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</si>
  <si>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</si>
  <si>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</si>
  <si>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</si>
  <si>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</si>
  <si>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</si>
  <si>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</si>
  <si>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</si>
  <si>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</si>
  <si>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</si>
  <si>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</si>
  <si>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</si>
  <si>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</si>
  <si>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</si>
  <si>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</si>
  <si>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</si>
  <si>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</si>
  <si>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</si>
  <si>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</si>
  <si>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</si>
  <si>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</si>
  <si>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</si>
  <si>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</si>
  <si>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</si>
  <si>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</si>
  <si>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</si>
  <si>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</si>
  <si>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</si>
  <si>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</si>
  <si>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</si>
  <si>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</si>
  <si>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</si>
  <si>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</si>
  <si>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</si>
  <si>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</si>
  <si>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</si>
  <si>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</si>
  <si>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</si>
  <si>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</si>
  <si>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</si>
  <si>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</si>
  <si>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</si>
  <si>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</si>
  <si>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</si>
  <si>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</si>
  <si>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</si>
  <si>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</si>
  <si>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</si>
  <si>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</si>
  <si>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</si>
  <si>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</si>
  <si>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</si>
  <si>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</si>
  <si>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</si>
  <si>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</si>
  <si>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</si>
  <si>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</si>
  <si>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</si>
  <si>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</si>
  <si>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</si>
  <si>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</si>
  <si>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</si>
  <si>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</si>
  <si>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</si>
  <si>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</si>
  <si>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</si>
  <si>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</si>
  <si>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</si>
  <si>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</si>
  <si>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</si>
  <si>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</si>
  <si>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</si>
  <si>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</si>
  <si>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</si>
  <si>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</si>
  <si>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</si>
  <si>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</si>
  <si>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</si>
  <si>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</si>
  <si>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</si>
  <si>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</si>
  <si>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</si>
  <si>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</si>
  <si>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</si>
  <si>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</si>
  <si>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</si>
  <si>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</si>
  <si>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</si>
  <si>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</si>
  <si>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</si>
  <si>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</si>
  <si>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</si>
  <si>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</si>
  <si>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</si>
  <si>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</si>
  <si>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</si>
  <si>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</si>
  <si>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</si>
  <si>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</si>
  <si>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</si>
  <si>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</si>
  <si>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</si>
  <si>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</si>
  <si>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</si>
  <si>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</si>
  <si>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</si>
  <si>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</si>
  <si>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</si>
  <si>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</si>
  <si>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</si>
  <si>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</si>
  <si>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</si>
  <si>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</si>
  <si>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</si>
  <si>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</si>
  <si>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</si>
  <si>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</si>
  <si>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</si>
  <si>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</si>
  <si>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</si>
  <si>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</si>
  <si>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</si>
  <si>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</si>
  <si>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</si>
  <si>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</si>
  <si>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</si>
  <si>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</si>
  <si>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</si>
  <si>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</si>
  <si>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</si>
  <si>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</si>
  <si>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</si>
  <si>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</si>
  <si>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</si>
  <si>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</si>
  <si>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</si>
  <si>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</si>
  <si>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</si>
  <si>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</si>
  <si>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</si>
  <si>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</si>
  <si>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</si>
  <si>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</si>
  <si>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</si>
  <si>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</si>
  <si>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</si>
  <si>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</si>
  <si>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</si>
  <si>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</si>
  <si>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</si>
  <si>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</si>
  <si>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</si>
  <si>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</si>
  <si>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</si>
  <si>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</si>
  <si>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</si>
  <si>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</si>
  <si>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</si>
  <si>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</si>
  <si>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</si>
  <si>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</si>
  <si>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</si>
  <si>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</si>
  <si>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</si>
  <si>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</si>
  <si>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</si>
  <si>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</si>
  <si>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</si>
  <si>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</si>
  <si>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</si>
  <si>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</si>
  <si>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</si>
  <si>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</si>
  <si>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</si>
  <si>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</si>
  <si>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</si>
  <si>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</si>
  <si>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</si>
  <si>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</si>
  <si>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</si>
  <si>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</si>
  <si>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</si>
  <si>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</si>
  <si>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</si>
  <si>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</si>
  <si>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</si>
  <si>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</si>
  <si>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</si>
  <si>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</si>
  <si>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</si>
  <si>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</si>
  <si>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</si>
  <si>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</si>
  <si>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</si>
  <si>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</si>
  <si>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</si>
  <si>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</si>
  <si>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</si>
  <si>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</si>
  <si>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</si>
  <si>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</si>
  <si>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</si>
  <si>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</si>
  <si>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</si>
  <si>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</si>
  <si>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</si>
  <si>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</si>
  <si>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</si>
  <si>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</si>
  <si>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</si>
  <si>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</si>
  <si>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</si>
  <si>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</si>
  <si>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</si>
  <si>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</si>
  <si>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</si>
  <si>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</si>
  <si>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</si>
  <si>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</si>
  <si>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</si>
  <si>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</si>
  <si>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</si>
  <si>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</si>
  <si>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</si>
  <si>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</si>
  <si>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</si>
  <si>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</si>
  <si>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</si>
  <si>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</si>
  <si>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</si>
  <si>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</si>
  <si>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</si>
  <si>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</si>
  <si>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</si>
  <si>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</si>
  <si>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</si>
  <si>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</si>
  <si>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</si>
  <si>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</si>
  <si>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</si>
  <si>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</si>
  <si>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</si>
  <si>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</si>
  <si>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</si>
  <si>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</si>
  <si>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</si>
  <si>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</si>
  <si>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</si>
  <si>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</si>
  <si>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</si>
  <si>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</si>
  <si>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</si>
  <si>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</si>
  <si>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</si>
  <si>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</si>
  <si>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</si>
  <si>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</si>
  <si>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</si>
  <si>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</si>
  <si>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</si>
  <si>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</si>
  <si>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</si>
  <si>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</si>
  <si>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</si>
  <si>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</si>
  <si>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</si>
  <si>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</si>
  <si>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</si>
  <si>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</si>
  <si>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</si>
  <si>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</si>
  <si>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</si>
  <si>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</si>
  <si>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</si>
  <si>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</si>
  <si>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</si>
  <si>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</si>
  <si>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</si>
  <si>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</si>
  <si>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</si>
  <si>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</si>
  <si>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</si>
  <si>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</si>
  <si>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</si>
  <si>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</si>
  <si>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</si>
  <si>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</si>
  <si>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</si>
  <si>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</si>
  <si>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</si>
  <si>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</si>
  <si>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</si>
  <si>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</si>
  <si>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</si>
  <si>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</si>
  <si>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</si>
  <si>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</si>
  <si>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</si>
  <si>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</si>
  <si>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</si>
  <si>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</si>
  <si>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</si>
  <si>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</si>
  <si>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</si>
  <si>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</si>
  <si>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</si>
  <si>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</si>
  <si>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</si>
  <si>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</si>
  <si>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</si>
  <si>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</si>
  <si>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</si>
  <si>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</si>
  <si>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</si>
  <si>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</si>
  <si>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</si>
  <si>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</si>
  <si>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</si>
  <si>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</si>
  <si>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</si>
  <si>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</si>
  <si>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</si>
  <si>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</si>
  <si>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</si>
  <si>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</si>
  <si>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</si>
  <si>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</si>
  <si>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</si>
  <si>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</si>
  <si>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</si>
  <si>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</si>
  <si>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</si>
  <si>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</si>
  <si>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</si>
  <si>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</si>
  <si>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</si>
  <si>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</si>
  <si>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</si>
  <si>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</si>
  <si>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</si>
  <si>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</si>
  <si>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</si>
  <si>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</si>
  <si>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</si>
  <si>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</si>
  <si>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</si>
  <si>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</si>
  <si>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</si>
  <si>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</si>
  <si>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</si>
  <si>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</si>
  <si>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</si>
  <si>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</si>
  <si>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</si>
  <si>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</si>
  <si>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</si>
  <si>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</si>
  <si>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</si>
  <si>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</si>
  <si>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</si>
  <si>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</si>
  <si>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</si>
  <si>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</si>
  <si>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</si>
  <si>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</si>
  <si>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</si>
  <si>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</si>
  <si>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</si>
  <si>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</si>
  <si>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</si>
  <si>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</si>
  <si>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</si>
  <si>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</si>
  <si>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</si>
  <si>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</si>
  <si>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</si>
  <si>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</si>
  <si>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</si>
  <si>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</si>
  <si>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</si>
  <si>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</si>
  <si>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</si>
  <si>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</si>
  <si>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</si>
  <si>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</si>
  <si>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</si>
  <si>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</si>
  <si>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</si>
  <si>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</si>
  <si>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</si>
  <si>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</si>
  <si>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</si>
  <si>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</si>
  <si>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</si>
  <si>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</si>
  <si>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</si>
  <si>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</si>
  <si>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</si>
  <si>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</si>
  <si>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</si>
  <si>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</si>
  <si>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</si>
  <si>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</si>
  <si>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</si>
  <si>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</si>
  <si>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</si>
  <si>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</si>
  <si>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</si>
  <si>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</si>
  <si>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</si>
  <si>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</si>
  <si>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</si>
  <si>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</si>
  <si>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</si>
  <si>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</si>
  <si>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</si>
  <si>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</si>
  <si>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</si>
  <si>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</si>
  <si>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</si>
  <si>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</si>
  <si>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</si>
  <si>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</si>
  <si>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</si>
  <si>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</si>
  <si>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</si>
  <si>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</si>
  <si>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</si>
  <si>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</si>
  <si>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</si>
  <si>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</si>
  <si>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</si>
  <si>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</si>
  <si>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</si>
  <si>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</si>
  <si>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</si>
  <si>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</si>
  <si>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</si>
  <si>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</si>
  <si>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</si>
  <si>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</si>
  <si>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</si>
  <si>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</si>
  <si>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</si>
  <si>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</si>
  <si>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</si>
  <si>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</si>
  <si>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</si>
  <si>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</si>
  <si>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</si>
  <si>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</si>
  <si>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</si>
  <si>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</si>
  <si>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</si>
  <si>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</si>
  <si>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</si>
  <si>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</si>
  <si>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</si>
  <si>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</si>
  <si>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</si>
  <si>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</si>
  <si>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</si>
  <si>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</si>
  <si>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</si>
  <si>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</si>
  <si>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</si>
  <si>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</si>
  <si>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</si>
  <si>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</si>
  <si>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</si>
  <si>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</si>
  <si>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</si>
  <si>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</si>
  <si>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</si>
  <si>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</si>
  <si>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</si>
  <si>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</si>
  <si>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</si>
  <si>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</si>
  <si>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</si>
  <si>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</si>
  <si>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</si>
  <si>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</si>
  <si>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</si>
  <si>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</si>
  <si>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</si>
  <si>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</si>
  <si>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</si>
  <si>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</si>
  <si>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</si>
  <si>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</si>
  <si>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</si>
  <si>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</si>
  <si>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</si>
  <si>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</si>
  <si>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</si>
  <si>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</si>
  <si>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</si>
  <si>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</si>
  <si>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</si>
  <si>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</si>
  <si>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</si>
  <si>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</si>
  <si>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</si>
  <si>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</si>
  <si>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</si>
  <si>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</si>
  <si>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</si>
  <si>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</si>
  <si>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</si>
  <si>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</si>
  <si>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</si>
  <si>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</si>
  <si>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</si>
  <si>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</si>
  <si>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</si>
  <si>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</si>
  <si>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</si>
  <si>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</si>
  <si>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</si>
  <si>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</si>
  <si>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</si>
  <si>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</si>
  <si>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</si>
  <si>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</si>
  <si>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</si>
  <si>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</si>
  <si>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</si>
  <si>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</si>
  <si>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</si>
  <si>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</si>
  <si>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</si>
  <si>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</si>
  <si>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</si>
  <si>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</si>
  <si>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</si>
  <si>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</si>
  <si>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</si>
  <si>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</si>
  <si>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</si>
  <si>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</si>
  <si>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</si>
  <si>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</si>
  <si>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</si>
  <si>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</si>
  <si>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</si>
  <si>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</si>
  <si>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</si>
  <si>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</si>
  <si>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</si>
  <si>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</si>
  <si>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</si>
  <si>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</si>
  <si>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</si>
  <si>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</si>
  <si>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</si>
  <si>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</si>
  <si>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</si>
  <si>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</si>
  <si>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</si>
  <si>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</si>
  <si>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</si>
  <si>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</si>
  <si>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</si>
  <si>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</si>
  <si>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</si>
  <si>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</si>
  <si>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</si>
  <si>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</si>
  <si>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</si>
  <si>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</si>
  <si>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</si>
  <si>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</si>
  <si>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</si>
  <si>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</si>
  <si>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</si>
  <si>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</si>
  <si>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</si>
  <si>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</si>
  <si>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</si>
  <si>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</si>
  <si>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</si>
  <si>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</si>
  <si>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</si>
  <si>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</si>
  <si>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</si>
  <si>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</si>
  <si>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</si>
  <si>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</si>
  <si>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</si>
  <si>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</si>
  <si>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</si>
  <si>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</si>
  <si>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</si>
  <si>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</si>
  <si>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</si>
  <si>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</si>
  <si>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</si>
  <si>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</si>
  <si>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</si>
  <si>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</si>
  <si>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</si>
  <si>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</si>
  <si>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</si>
  <si>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</si>
  <si>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</si>
  <si>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</si>
  <si>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</si>
  <si>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</si>
  <si>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</si>
  <si>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</si>
  <si>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</si>
  <si>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</si>
  <si>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</si>
  <si>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</si>
  <si>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</si>
  <si>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</si>
  <si>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</si>
  <si>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</si>
  <si>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</si>
  <si>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</si>
  <si>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</si>
  <si>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</si>
  <si>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</si>
  <si>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</si>
  <si>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</si>
  <si>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</si>
  <si>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</si>
  <si>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</si>
  <si>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</si>
  <si>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</si>
  <si>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</si>
  <si>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</si>
  <si>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</si>
  <si>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</si>
  <si>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</si>
  <si>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</si>
  <si>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</si>
  <si>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</si>
  <si>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</si>
  <si>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</si>
  <si>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</si>
  <si>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</si>
  <si>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</si>
  <si>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</si>
  <si>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</si>
  <si>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</si>
  <si>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</si>
  <si>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</si>
  <si>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</si>
  <si>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</si>
  <si>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</si>
  <si>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</si>
  <si>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</si>
  <si>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</si>
  <si>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</si>
  <si>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</si>
  <si>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</si>
  <si>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</si>
  <si>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</si>
  <si>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</si>
  <si>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</si>
  <si>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</si>
  <si>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</si>
  <si>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</si>
  <si>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</si>
  <si>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</si>
  <si>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</si>
  <si>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</si>
  <si>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</si>
  <si>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</si>
  <si>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</si>
  <si>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</si>
  <si>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</si>
  <si>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</si>
  <si>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</si>
  <si>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</si>
  <si>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</si>
  <si>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</si>
  <si>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</si>
  <si>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</si>
  <si>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</si>
  <si>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</si>
  <si>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</si>
  <si>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</si>
  <si>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</si>
  <si>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</si>
  <si>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</si>
  <si>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</si>
  <si>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</si>
  <si>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</si>
  <si>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</si>
  <si>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</si>
  <si>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</si>
  <si>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</si>
  <si>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</si>
  <si>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</si>
  <si>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</si>
  <si>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</si>
  <si>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</si>
  <si>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</si>
  <si>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</si>
  <si>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</si>
  <si>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</si>
  <si>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</si>
  <si>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</si>
  <si>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</si>
  <si>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</si>
  <si>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</si>
  <si>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</si>
  <si>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</si>
  <si>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</si>
  <si>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</si>
  <si>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</si>
  <si>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</si>
  <si>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</si>
  <si>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</si>
  <si>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</si>
  <si>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</si>
  <si>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</si>
  <si>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</si>
  <si>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</si>
  <si>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</si>
  <si>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</si>
  <si>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</si>
  <si>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</si>
  <si>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</si>
  <si>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</si>
  <si>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</si>
  <si>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</si>
  <si>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</si>
  <si>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</si>
  <si>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</si>
  <si>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</si>
  <si>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</si>
  <si>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</si>
  <si>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</si>
  <si>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</si>
  <si>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</si>
  <si>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</si>
  <si>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</si>
  <si>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</si>
  <si>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</si>
  <si>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</si>
  <si>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</si>
  <si>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</si>
  <si>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</si>
  <si>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</si>
  <si>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</si>
  <si>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</si>
  <si>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</si>
  <si>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</si>
  <si>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</si>
  <si>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</si>
  <si>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</si>
  <si>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</si>
  <si>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</si>
  <si>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</si>
  <si>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</si>
  <si>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</si>
  <si>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</si>
  <si>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</si>
  <si>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</si>
  <si>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</si>
  <si>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</si>
  <si>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</si>
  <si>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</si>
  <si>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</si>
  <si>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</si>
  <si>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</si>
  <si>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</si>
  <si>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</si>
  <si>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</si>
  <si>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</si>
  <si>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</si>
  <si>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</si>
  <si>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</si>
  <si>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</si>
  <si>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</si>
  <si>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</si>
  <si>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</si>
  <si>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</si>
  <si>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</si>
  <si>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</si>
  <si>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</si>
  <si>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</si>
  <si>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</si>
  <si>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</si>
  <si>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</si>
  <si>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</si>
  <si>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</si>
  <si>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</si>
  <si>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</si>
  <si>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</si>
  <si>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</si>
  <si>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</si>
  <si>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</si>
  <si>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</si>
  <si>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</si>
  <si>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</si>
  <si>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</si>
  <si>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</si>
  <si>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</si>
  <si>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</si>
  <si>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</si>
  <si>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</si>
  <si>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</si>
  <si>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</si>
  <si>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</si>
  <si>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</si>
  <si>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</si>
  <si>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</si>
  <si>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</si>
  <si>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</si>
  <si>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</si>
  <si>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</si>
  <si>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</si>
  <si>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</si>
  <si>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</si>
  <si>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</si>
  <si>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</si>
  <si>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</si>
  <si>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</si>
  <si>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</si>
  <si>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</si>
  <si>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</si>
  <si>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</si>
  <si>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</si>
  <si>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</si>
  <si>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</si>
  <si>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</si>
  <si>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</si>
  <si>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</si>
  <si>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</si>
  <si>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</si>
  <si>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</si>
  <si>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</si>
  <si>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</si>
  <si>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</si>
  <si>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</si>
  <si>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</si>
  <si>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</si>
  <si>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</si>
  <si>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</si>
  <si>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</si>
  <si>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</si>
  <si>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</si>
  <si>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</si>
  <si>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</si>
  <si>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</si>
  <si>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</si>
  <si>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</si>
  <si>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</si>
  <si>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</si>
  <si>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</si>
  <si>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</si>
  <si>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</si>
  <si>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</si>
  <si>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</si>
  <si>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</si>
  <si>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</si>
  <si>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</si>
  <si>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</si>
  <si>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</si>
  <si>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</si>
  <si>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</si>
  <si>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</si>
  <si>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</si>
  <si>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</si>
  <si>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</si>
  <si>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</si>
  <si>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</si>
  <si>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</si>
  <si>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</si>
  <si>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</si>
  <si>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</si>
  <si>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</si>
  <si>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</si>
  <si>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</si>
  <si>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</si>
  <si>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</si>
  <si>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</si>
  <si>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</si>
  <si>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</si>
  <si>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</si>
  <si>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</si>
  <si>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</si>
  <si>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</si>
  <si>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</si>
  <si>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</si>
  <si>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</si>
  <si>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</si>
  <si>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</si>
  <si>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</si>
  <si>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</si>
  <si>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</si>
  <si>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</si>
  <si>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</si>
  <si>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</si>
  <si>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</si>
  <si>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</si>
  <si>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</si>
  <si>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</si>
  <si>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</si>
  <si>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</si>
  <si>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</si>
  <si>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</si>
  <si>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</si>
  <si>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</si>
  <si>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</si>
  <si>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</si>
  <si>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</si>
  <si>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</si>
  <si>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</si>
  <si>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</si>
  <si>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</si>
  <si>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</si>
  <si>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</si>
  <si>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</si>
  <si>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</si>
  <si>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</si>
  <si>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</si>
  <si>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</si>
  <si>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</si>
  <si>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</si>
  <si>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</si>
  <si>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</si>
  <si>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</si>
  <si>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</si>
  <si>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</si>
  <si>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</si>
  <si>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</si>
  <si>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</si>
  <si>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</si>
  <si>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</si>
  <si>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</si>
  <si>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</si>
  <si>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</si>
  <si>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</si>
  <si>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</si>
  <si>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</si>
  <si>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</si>
  <si>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</si>
  <si>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</si>
  <si>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</si>
  <si>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</si>
  <si>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</si>
  <si>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</si>
  <si>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</si>
  <si>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</si>
  <si>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</si>
  <si>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</si>
  <si>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</si>
  <si>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</si>
  <si>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</si>
  <si>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</si>
  <si>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</si>
  <si>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</si>
  <si>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</si>
  <si>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</si>
  <si>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</si>
  <si>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</si>
  <si>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</si>
  <si>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</si>
  <si>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</si>
  <si>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</si>
  <si>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</si>
  <si>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</si>
  <si>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</si>
  <si>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</si>
  <si>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</si>
  <si>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</si>
  <si>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</si>
  <si>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</si>
  <si>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</si>
  <si>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</si>
  <si>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</si>
  <si>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</si>
  <si>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</si>
  <si>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</si>
  <si>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</si>
  <si>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</si>
  <si>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</si>
  <si>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</si>
  <si>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</si>
  <si>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</si>
  <si>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</si>
  <si>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</si>
  <si>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</si>
  <si>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</si>
  <si>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</si>
  <si>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</si>
  <si>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</si>
  <si>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</si>
  <si>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</si>
  <si>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</si>
  <si>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</si>
  <si>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</si>
  <si>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</si>
  <si>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</si>
  <si>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</si>
  <si>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</si>
  <si>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</si>
  <si>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</si>
  <si>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</si>
  <si>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</si>
  <si>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</si>
  <si>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</si>
  <si>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</si>
  <si>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</si>
  <si>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</si>
  <si>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</si>
  <si>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</si>
  <si>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</si>
  <si>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</si>
  <si>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</si>
  <si>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</si>
  <si>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</si>
  <si>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</si>
  <si>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</si>
  <si>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</si>
  <si>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</si>
  <si>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</si>
  <si>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</si>
  <si>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</si>
  <si>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</si>
  <si>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</si>
  <si>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</si>
  <si>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</si>
  <si>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</si>
  <si>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</si>
  <si>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</si>
  <si>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</si>
  <si>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</si>
  <si>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</si>
  <si>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</si>
  <si>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</si>
  <si>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</si>
  <si>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</si>
  <si>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</si>
  <si>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</si>
  <si>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</si>
  <si>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</si>
  <si>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</si>
  <si>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</si>
  <si>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</si>
  <si>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</si>
  <si>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</si>
  <si>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</si>
  <si>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</si>
  <si>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</si>
  <si>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</si>
  <si>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</si>
  <si>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</si>
  <si>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</si>
  <si>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</si>
  <si>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</si>
  <si>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</si>
  <si>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</si>
  <si>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</si>
  <si>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</si>
  <si>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</si>
  <si>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</si>
  <si>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</si>
  <si>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</si>
  <si>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</si>
  <si>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</si>
  <si>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</si>
  <si>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</si>
  <si>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</si>
  <si>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</si>
  <si>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</si>
  <si>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</si>
  <si>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</si>
  <si>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</si>
  <si>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</si>
  <si>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</si>
  <si>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</si>
  <si>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</si>
  <si>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</si>
  <si>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</si>
  <si>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</si>
  <si>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</si>
  <si>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</si>
  <si>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</si>
  <si>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</si>
  <si>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</si>
  <si>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</si>
  <si>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</si>
  <si>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</si>
  <si>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</si>
  <si>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</si>
  <si>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</si>
  <si>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</si>
  <si>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</si>
  <si>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</si>
  <si>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</si>
  <si>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</si>
  <si>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</si>
  <si>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</si>
  <si>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</si>
  <si>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</si>
  <si>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</si>
  <si>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</si>
  <si>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</si>
  <si>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</si>
  <si>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</si>
  <si>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</si>
  <si>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</si>
  <si>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</si>
  <si>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</si>
  <si>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</si>
  <si>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</si>
  <si>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</si>
  <si>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</si>
  <si>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</si>
  <si>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</si>
  <si>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</si>
  <si>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</si>
  <si>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</si>
  <si>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</si>
  <si>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</si>
  <si>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</si>
  <si>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</si>
  <si>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</si>
  <si>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</si>
  <si>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</si>
  <si>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</si>
  <si>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</si>
  <si>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</si>
  <si>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</si>
  <si>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</si>
  <si>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</si>
  <si>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</si>
  <si>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</si>
  <si>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</si>
  <si>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</si>
  <si>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</si>
  <si>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</si>
  <si>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</si>
  <si>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</si>
  <si>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</si>
  <si>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</si>
  <si>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</si>
  <si>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</si>
  <si>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</si>
  <si>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</si>
  <si>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</si>
  <si>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</si>
  <si>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</si>
  <si>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</si>
  <si>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</si>
  <si>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</si>
  <si>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</si>
  <si>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</si>
  <si>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</si>
  <si>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</si>
  <si>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</si>
  <si>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</si>
  <si>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</si>
  <si>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</si>
  <si>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</si>
  <si>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</si>
  <si>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</si>
  <si>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</si>
  <si>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</si>
  <si>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</si>
  <si>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</si>
  <si>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</si>
  <si>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</si>
  <si>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</si>
  <si>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</si>
  <si>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</si>
  <si>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</si>
  <si>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</si>
  <si>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</si>
  <si>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</si>
  <si>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</si>
  <si>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</si>
  <si>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</si>
  <si>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</si>
  <si>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</si>
  <si>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</si>
  <si>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</si>
  <si>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</si>
  <si>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</si>
  <si>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</si>
  <si>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</si>
  <si>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</si>
  <si>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</si>
  <si>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</si>
  <si>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</si>
  <si>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</si>
  <si>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</si>
  <si>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</si>
  <si>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</si>
  <si>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</si>
  <si>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</si>
  <si>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</si>
  <si>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</si>
  <si>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</si>
  <si>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</si>
  <si>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</si>
  <si>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</si>
  <si>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</si>
  <si>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</si>
  <si>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</si>
  <si>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</si>
  <si>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</si>
  <si>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</si>
  <si>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</si>
  <si>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</si>
  <si>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</si>
  <si>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</si>
  <si>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</si>
  <si>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</si>
  <si>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</si>
  <si>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</si>
  <si>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</si>
  <si>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</si>
  <si>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</si>
  <si>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</si>
  <si>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</si>
  <si>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</si>
  <si>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</si>
  <si>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</si>
  <si>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</si>
  <si>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</si>
  <si>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</si>
  <si>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</si>
  <si>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</si>
  <si>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</si>
  <si>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</si>
  <si>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</si>
  <si>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</si>
  <si>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</si>
  <si>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</si>
  <si>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</si>
  <si>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</si>
  <si>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</si>
  <si>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</si>
  <si>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</si>
  <si>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</si>
  <si>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</si>
  <si>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</si>
  <si>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</si>
  <si>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</si>
  <si>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</si>
  <si>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</si>
  <si>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</si>
  <si>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</si>
  <si>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</si>
  <si>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</si>
  <si>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</si>
  <si>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</si>
  <si>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</si>
  <si>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</si>
  <si>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</si>
  <si>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</si>
  <si>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</si>
  <si>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</si>
  <si>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</si>
  <si>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</si>
  <si>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</si>
  <si>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</si>
  <si>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</si>
  <si>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</si>
  <si>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</si>
  <si>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</si>
  <si>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</si>
  <si>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</si>
  <si>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</si>
  <si>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</si>
  <si>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</si>
  <si>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</si>
  <si>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</si>
  <si>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</si>
  <si>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</si>
  <si>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</si>
  <si>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</si>
  <si>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</si>
  <si>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</si>
  <si>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</si>
  <si>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</si>
  <si>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</si>
  <si>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</si>
  <si>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</si>
  <si>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</si>
  <si>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</si>
  <si>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</si>
  <si>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</si>
  <si>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</si>
  <si>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</si>
  <si>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</si>
  <si>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</si>
  <si>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</si>
  <si>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</si>
  <si>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</si>
  <si>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</si>
  <si>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</si>
  <si>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</si>
  <si>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</si>
  <si>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</si>
  <si>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</si>
  <si>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</si>
  <si>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</si>
  <si>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</si>
  <si>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</si>
  <si>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</si>
  <si>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</si>
  <si>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</si>
  <si>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</si>
  <si>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</si>
  <si>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</si>
  <si>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</si>
  <si>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</si>
  <si>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</si>
  <si>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</si>
  <si>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</si>
  <si>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</si>
  <si>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</si>
  <si>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</si>
  <si>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</si>
  <si>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</si>
  <si>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</si>
  <si>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</si>
  <si>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</si>
  <si>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</si>
  <si>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</si>
  <si>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</si>
  <si>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</si>
  <si>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</si>
  <si>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</si>
  <si>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</si>
  <si>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</si>
  <si>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</si>
  <si>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</si>
  <si>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</si>
  <si>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</si>
  <si>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</si>
  <si>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</si>
  <si>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</si>
  <si>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</si>
  <si>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</si>
  <si>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</si>
  <si>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</si>
  <si>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</si>
  <si>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</si>
  <si>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</si>
  <si>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</si>
  <si>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</si>
  <si>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</si>
  <si>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</si>
  <si>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</si>
  <si>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</si>
  <si>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</si>
  <si>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</si>
  <si>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</si>
  <si>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</si>
  <si>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</si>
  <si>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</si>
  <si>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</si>
  <si>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</si>
  <si>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</si>
  <si>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</si>
  <si>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</si>
  <si>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</si>
  <si>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</si>
  <si>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</si>
  <si>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</si>
  <si>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</si>
  <si>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</si>
  <si>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</si>
  <si>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</si>
  <si>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</si>
  <si>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</si>
  <si>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</si>
  <si>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</si>
  <si>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</si>
  <si>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</si>
  <si>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</si>
  <si>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</si>
  <si>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</si>
  <si>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</si>
  <si>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</si>
  <si>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</si>
  <si>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</si>
  <si>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</si>
  <si>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</si>
  <si>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</si>
  <si>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</si>
  <si>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</si>
  <si>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</si>
  <si>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</si>
  <si>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</si>
  <si>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</si>
  <si>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</si>
  <si>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</si>
  <si>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</si>
  <si>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</si>
  <si>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</si>
  <si>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</si>
  <si>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</si>
  <si>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</si>
  <si>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</si>
  <si>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</si>
  <si>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</si>
  <si>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</si>
  <si>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</si>
  <si>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</si>
  <si>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</si>
  <si>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</si>
  <si>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</si>
  <si>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</si>
  <si>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</si>
  <si>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</si>
  <si>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</si>
  <si>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</si>
  <si>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</si>
  <si>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</si>
  <si>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</si>
  <si>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</si>
  <si>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</si>
  <si>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</si>
  <si>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</si>
  <si>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</si>
  <si>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</si>
  <si>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</si>
  <si>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</si>
  <si>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</si>
  <si>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</si>
  <si>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</si>
  <si>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</si>
  <si>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</si>
  <si>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</si>
  <si>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</si>
  <si>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</si>
  <si>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</si>
  <si>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</si>
  <si>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</si>
  <si>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</si>
  <si>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</si>
  <si>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</si>
  <si>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</si>
  <si>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</si>
  <si>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</si>
  <si>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</si>
  <si>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</si>
  <si>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</si>
  <si>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</si>
  <si>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</si>
  <si>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</si>
  <si>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</si>
  <si>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</si>
  <si>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</si>
  <si>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</si>
  <si>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</si>
  <si>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</si>
  <si>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</si>
  <si>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</si>
  <si>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</si>
  <si>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</si>
  <si>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</si>
  <si>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</si>
  <si>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</si>
  <si>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</si>
  <si>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</si>
  <si>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</si>
  <si>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</si>
  <si>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</si>
  <si>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</si>
  <si>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</si>
  <si>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</si>
  <si>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</si>
  <si>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</si>
  <si>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</si>
  <si>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</si>
  <si>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</si>
  <si>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</si>
  <si>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</si>
  <si>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</si>
  <si>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</si>
  <si>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</si>
  <si>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</si>
  <si>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</si>
  <si>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</si>
  <si>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</si>
  <si>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</si>
  <si>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</si>
  <si>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</si>
  <si>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</si>
  <si>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</si>
  <si>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</si>
  <si>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</si>
  <si>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</si>
  <si>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</si>
  <si>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</si>
  <si>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</si>
  <si>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</si>
  <si>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</si>
  <si>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</si>
  <si>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</si>
  <si>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</si>
  <si>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</si>
  <si>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</si>
  <si>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</si>
  <si>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</si>
  <si>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</si>
  <si>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</si>
  <si>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</si>
  <si>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</si>
  <si>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</si>
  <si>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</si>
  <si>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</si>
  <si>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</si>
  <si>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</si>
  <si>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</si>
  <si>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</si>
  <si>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</si>
  <si>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</si>
  <si>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</si>
  <si>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</si>
  <si>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</si>
  <si>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</si>
  <si>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</si>
  <si>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</si>
  <si>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</si>
  <si>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</si>
  <si>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</si>
  <si>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</si>
  <si>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</si>
  <si>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</si>
  <si>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</si>
  <si>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</si>
  <si>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</si>
  <si>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</si>
  <si>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</si>
  <si>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</si>
  <si>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</si>
  <si>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</si>
  <si>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</si>
  <si>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</si>
  <si>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</si>
  <si>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</si>
  <si>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</si>
  <si>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</si>
  <si>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</si>
  <si>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</si>
  <si>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</si>
  <si>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</si>
  <si>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</si>
  <si>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</si>
  <si>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</si>
  <si>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</si>
  <si>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</si>
  <si>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</si>
  <si>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</si>
  <si>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</si>
  <si>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</si>
  <si>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</si>
  <si>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</si>
  <si>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</si>
  <si>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</si>
  <si>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</si>
  <si>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</si>
  <si>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</si>
  <si>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</si>
  <si>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</si>
  <si>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</si>
  <si>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</si>
  <si>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</si>
  <si>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</si>
  <si>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</si>
  <si>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</si>
  <si>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</si>
  <si>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</si>
  <si>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</si>
  <si>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</si>
  <si>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</si>
  <si>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</si>
  <si>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</si>
  <si>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</si>
  <si>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</si>
  <si>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</si>
  <si>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</si>
  <si>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</si>
  <si>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</si>
  <si>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</si>
  <si>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</si>
  <si>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</si>
  <si>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</si>
  <si>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</si>
  <si>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</si>
  <si>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</si>
  <si>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</si>
  <si>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</si>
  <si>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</si>
  <si>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</si>
  <si>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</si>
  <si>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</si>
  <si>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</si>
  <si>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</si>
  <si>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</si>
  <si>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</si>
  <si>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</si>
  <si>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</si>
  <si>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</si>
  <si>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</si>
  <si>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</si>
  <si>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</si>
  <si>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</si>
  <si>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</si>
  <si>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</si>
  <si>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</si>
  <si>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</si>
  <si>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</si>
  <si>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</si>
  <si>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</si>
  <si>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</si>
  <si>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</si>
  <si>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</si>
  <si>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</si>
  <si>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</si>
  <si>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</si>
  <si>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</si>
  <si>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</si>
  <si>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</si>
  <si>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</si>
  <si>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</si>
  <si>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</si>
  <si>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</si>
  <si>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</si>
  <si>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</si>
  <si>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</si>
  <si>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</si>
  <si>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</si>
  <si>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</si>
  <si>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</si>
  <si>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</si>
  <si>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</si>
  <si>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</si>
  <si>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</si>
  <si>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</si>
  <si>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</si>
  <si>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</si>
  <si>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</si>
  <si>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</si>
  <si>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</si>
  <si>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</si>
  <si>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</si>
  <si>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</si>
  <si>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</si>
  <si>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</si>
  <si>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</si>
  <si>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</si>
  <si>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</si>
  <si>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</si>
  <si>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</si>
  <si>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</si>
  <si>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</si>
  <si>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</si>
  <si>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</si>
  <si>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</si>
  <si>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</si>
  <si>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</si>
  <si>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</si>
  <si>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</si>
  <si>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</si>
  <si>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</si>
  <si>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</si>
  <si>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</si>
  <si>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</si>
  <si>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</si>
  <si>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</si>
  <si>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</si>
  <si>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</si>
  <si>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</si>
  <si>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</si>
  <si>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</si>
  <si>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</si>
  <si>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</si>
  <si>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</si>
  <si>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</si>
  <si>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</si>
  <si>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</si>
  <si>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</si>
  <si>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</si>
  <si>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</si>
  <si>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</si>
  <si>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</si>
  <si>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</si>
  <si>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</si>
  <si>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</si>
  <si>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</si>
  <si>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</si>
  <si>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</si>
  <si>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</si>
  <si>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</si>
  <si>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</si>
  <si>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</si>
  <si>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</si>
  <si>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</si>
  <si>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</si>
  <si>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</si>
  <si>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</si>
  <si>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</si>
  <si>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</si>
  <si>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</si>
  <si>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</si>
  <si>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</si>
  <si>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</si>
  <si>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</si>
  <si>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</si>
  <si>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</si>
  <si>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</si>
  <si>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</si>
  <si>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</si>
  <si>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</si>
  <si>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</si>
  <si>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</si>
  <si>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</si>
  <si>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</si>
  <si>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</si>
  <si>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</si>
  <si>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</si>
  <si>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</si>
  <si>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</si>
  <si>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</si>
  <si>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</si>
  <si>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</si>
  <si>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</si>
  <si>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</si>
  <si>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</si>
  <si>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</si>
  <si>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</si>
  <si>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</si>
  <si>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</si>
  <si>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</si>
  <si>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</si>
  <si>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</si>
  <si>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</si>
  <si>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</si>
  <si>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</si>
  <si>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</si>
  <si>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</si>
  <si>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</si>
  <si>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</si>
  <si>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</si>
  <si>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</si>
  <si>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</si>
  <si>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</si>
  <si>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</si>
  <si>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</si>
  <si>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</si>
  <si>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</si>
  <si>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</si>
  <si>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</si>
  <si>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</si>
  <si>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</si>
  <si>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</si>
  <si>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</si>
  <si>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</si>
  <si>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</si>
  <si>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</si>
  <si>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</si>
  <si>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</si>
  <si>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</si>
  <si>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</si>
  <si>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</si>
  <si>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</si>
  <si>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</si>
  <si>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</si>
  <si>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</si>
  <si>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</si>
  <si>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</si>
  <si>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</si>
  <si>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</si>
  <si>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</si>
  <si>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</si>
  <si>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</si>
  <si>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</si>
  <si>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</si>
  <si>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</si>
  <si>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</si>
  <si>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</si>
  <si>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</si>
  <si>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</si>
  <si>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</si>
  <si>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</si>
  <si>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</si>
  <si>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</si>
  <si>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</si>
  <si>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</si>
  <si>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</si>
  <si>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</si>
  <si>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</si>
  <si>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</si>
  <si>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</si>
  <si>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</si>
  <si>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</si>
  <si>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</si>
  <si>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</si>
  <si>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</si>
  <si>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</si>
  <si>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</si>
  <si>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</si>
  <si>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</si>
  <si>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</si>
  <si>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</si>
  <si>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</si>
  <si>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</si>
  <si>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</si>
  <si>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</si>
  <si>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</si>
  <si>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</si>
  <si>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</si>
  <si>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</si>
  <si>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</si>
  <si>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</si>
  <si>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</si>
  <si>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</si>
  <si>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</si>
  <si>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</si>
  <si>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</si>
  <si>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</si>
  <si>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</si>
  <si>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</si>
  <si>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</si>
  <si>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</si>
  <si>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</si>
  <si>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</si>
  <si>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</si>
  <si>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</si>
  <si>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</si>
  <si>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</si>
  <si>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</si>
  <si>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</si>
  <si>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</si>
  <si>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</si>
  <si>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</si>
  <si>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</si>
  <si>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</si>
  <si>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</si>
  <si>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</si>
  <si>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</si>
  <si>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</si>
  <si>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</si>
  <si>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</si>
  <si>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</si>
  <si>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</si>
  <si>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</si>
  <si>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</si>
  <si>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</si>
  <si>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</si>
  <si>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</si>
  <si>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</si>
  <si>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</si>
  <si>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</si>
  <si>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</si>
  <si>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</si>
  <si>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</si>
  <si>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</si>
  <si>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</si>
  <si>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</si>
  <si>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</si>
  <si>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</si>
  <si>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</si>
  <si>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</si>
  <si>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</si>
  <si>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</si>
  <si>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</si>
  <si>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</si>
  <si>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</si>
  <si>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</si>
  <si>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</si>
  <si>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</si>
  <si>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</si>
  <si>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</si>
  <si>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</si>
  <si>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</si>
  <si>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</si>
  <si>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</si>
  <si>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</si>
  <si>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</si>
  <si>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</si>
  <si>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</si>
  <si>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</si>
  <si>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</si>
  <si>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</si>
  <si>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</si>
  <si>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</si>
  <si>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</si>
  <si>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</si>
  <si>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</si>
  <si>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</si>
  <si>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</si>
  <si>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</si>
  <si>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</si>
  <si>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</si>
  <si>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</si>
  <si>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</si>
  <si>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</si>
  <si>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</si>
  <si>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</si>
  <si>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</si>
  <si>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</si>
  <si>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</si>
  <si>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</si>
  <si>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</si>
  <si>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</si>
  <si>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</si>
  <si>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</si>
  <si>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</si>
  <si>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</si>
  <si>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</si>
  <si>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</si>
  <si>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</si>
  <si>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</si>
  <si>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</si>
  <si>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</si>
  <si>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</si>
  <si>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</si>
  <si>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</si>
  <si>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</si>
  <si>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</si>
  <si>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</si>
  <si>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</si>
  <si>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</si>
  <si>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</si>
  <si>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</si>
  <si>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</si>
  <si>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</si>
  <si>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</si>
  <si>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</si>
  <si>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</si>
  <si>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</si>
  <si>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</si>
  <si>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</si>
  <si>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</si>
  <si>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</si>
  <si>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</si>
  <si>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</si>
  <si>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</si>
  <si>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</si>
  <si>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</si>
  <si>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</si>
  <si>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</si>
  <si>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</si>
  <si>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</si>
  <si>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</si>
  <si>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</si>
  <si>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</si>
  <si>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</si>
  <si>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</si>
  <si>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</si>
  <si>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</si>
  <si>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</si>
  <si>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</si>
  <si>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</si>
  <si>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</si>
  <si>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</si>
  <si>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</si>
  <si>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</si>
  <si>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</si>
  <si>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</si>
  <si>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</si>
  <si>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</si>
  <si>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</si>
  <si>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</si>
  <si>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</si>
  <si>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</si>
  <si>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</si>
  <si>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</si>
  <si>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</si>
  <si>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</si>
  <si>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</si>
  <si>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</si>
  <si>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</si>
  <si>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</si>
  <si>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</si>
  <si>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</si>
  <si>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</si>
  <si>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</si>
  <si>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</si>
  <si>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</si>
  <si>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</si>
  <si>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</si>
  <si>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</si>
  <si>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</si>
  <si>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</si>
  <si>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</si>
  <si>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</si>
  <si>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</si>
  <si>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</si>
  <si>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</si>
  <si>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</si>
  <si>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</si>
  <si>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</si>
  <si>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</si>
  <si>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</si>
  <si>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</si>
  <si>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</si>
  <si>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</si>
  <si>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</si>
  <si>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</si>
  <si>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</si>
  <si>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</si>
  <si>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</si>
  <si>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</si>
  <si>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</si>
  <si>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</si>
  <si>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</si>
  <si>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</si>
  <si>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</si>
  <si>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</si>
  <si>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</si>
  <si>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</si>
  <si>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</si>
  <si>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</si>
  <si>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</si>
  <si>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</si>
  <si>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</si>
  <si>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</si>
  <si>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</si>
  <si>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</si>
  <si>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</si>
  <si>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</si>
  <si>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</si>
  <si>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</si>
  <si>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</si>
  <si>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</si>
  <si>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</si>
  <si>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</si>
  <si>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</si>
  <si>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</si>
  <si>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</si>
  <si>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</si>
  <si>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</si>
  <si>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</si>
  <si>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</si>
  <si>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</si>
  <si>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</si>
  <si>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</si>
  <si>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</si>
  <si>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</si>
  <si>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</si>
  <si>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</si>
  <si>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</si>
  <si>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</si>
  <si>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</si>
  <si>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</si>
  <si>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</si>
  <si>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</si>
  <si>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</si>
  <si>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</si>
  <si>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</si>
  <si>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</si>
  <si>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</si>
  <si>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</si>
  <si>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</si>
  <si>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</si>
  <si>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</si>
  <si>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</si>
  <si>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</si>
  <si>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</si>
  <si>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</si>
  <si>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</si>
  <si>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</si>
  <si>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</si>
  <si>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</si>
  <si>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</si>
  <si>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</si>
  <si>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</si>
  <si>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</si>
  <si>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</si>
  <si>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</si>
  <si>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</si>
  <si>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</si>
  <si>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</si>
  <si>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</si>
  <si>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</si>
  <si>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</si>
  <si>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</si>
  <si>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</si>
  <si>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</si>
  <si>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</si>
  <si>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</si>
  <si>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</si>
  <si>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</si>
  <si>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</si>
  <si>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</si>
  <si>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</si>
  <si>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</si>
  <si>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</si>
  <si>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</si>
  <si>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</si>
  <si>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</si>
  <si>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</si>
  <si>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</si>
  <si>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</si>
  <si>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</si>
  <si>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</si>
  <si>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</si>
  <si>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</si>
  <si>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</si>
  <si>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</si>
  <si>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</si>
  <si>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</si>
  <si>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</si>
  <si>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</si>
  <si>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</si>
  <si>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</si>
  <si>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</si>
  <si>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</si>
  <si>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</si>
  <si>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</si>
  <si>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</si>
  <si>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</si>
  <si>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</si>
  <si>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</si>
  <si>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</si>
  <si>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</si>
  <si>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</si>
  <si>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</si>
  <si>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</si>
  <si>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</si>
  <si>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</si>
  <si>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</si>
  <si>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</si>
  <si>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</si>
  <si>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</si>
  <si>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</si>
  <si>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</si>
  <si>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</si>
  <si>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</si>
  <si>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</si>
  <si>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</si>
  <si>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</si>
  <si>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</si>
  <si>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</si>
  <si>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</si>
  <si>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</si>
  <si>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</si>
  <si>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</si>
  <si>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</si>
  <si>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</si>
  <si>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</si>
  <si>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</si>
  <si>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</si>
  <si>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</si>
  <si>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</si>
  <si>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</si>
  <si>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</si>
  <si>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</si>
  <si>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</si>
  <si>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</si>
  <si>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</si>
  <si>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</si>
  <si>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</si>
  <si>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</si>
  <si>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</si>
  <si>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</si>
  <si>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</si>
  <si>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</si>
  <si>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</si>
  <si>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</si>
  <si>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</si>
  <si>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</si>
  <si>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</si>
  <si>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</si>
  <si>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</si>
  <si>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</si>
  <si>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</si>
  <si>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</si>
  <si>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</si>
  <si>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</si>
  <si>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</si>
  <si>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</si>
  <si>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</si>
  <si>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</si>
  <si>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</si>
  <si>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</si>
  <si>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</si>
  <si>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</si>
  <si>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</si>
  <si>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</si>
  <si>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</si>
  <si>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</si>
  <si>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</si>
  <si>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</si>
  <si>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</si>
  <si>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</si>
  <si>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</si>
  <si>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</si>
  <si>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</si>
  <si>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</si>
  <si>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</si>
  <si>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</si>
  <si>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</si>
  <si>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</si>
  <si>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</si>
  <si>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</si>
  <si>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</si>
  <si>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</si>
  <si>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</si>
  <si>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</si>
  <si>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</si>
  <si>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</si>
  <si>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</si>
  <si>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</si>
  <si>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</si>
  <si>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</si>
  <si>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</si>
  <si>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</si>
  <si>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</si>
  <si>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</si>
  <si>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</si>
  <si>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</si>
  <si>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</si>
  <si>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</si>
  <si>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</si>
  <si>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</si>
  <si>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</si>
  <si>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</si>
  <si>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</si>
  <si>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</si>
  <si>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</si>
  <si>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</si>
  <si>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</si>
  <si>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</si>
  <si>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</si>
  <si>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</si>
  <si>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</si>
  <si>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</si>
  <si>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</si>
  <si>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</si>
  <si>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</si>
  <si>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</si>
  <si>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</si>
  <si>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</si>
  <si>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</si>
  <si>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</si>
  <si>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</si>
  <si>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</si>
  <si>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</si>
  <si>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</si>
  <si>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</si>
  <si>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</si>
  <si>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</si>
  <si>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</si>
  <si>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</si>
  <si>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</si>
  <si>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</si>
  <si>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</si>
  <si>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</si>
  <si>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</si>
  <si>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</si>
  <si>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</si>
  <si>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</si>
  <si>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</si>
  <si>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</si>
  <si>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</si>
  <si>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</si>
  <si>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</si>
  <si>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</si>
  <si>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</si>
  <si>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</si>
  <si>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</si>
  <si>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</si>
  <si>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</si>
  <si>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</si>
  <si>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</si>
  <si>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</si>
  <si>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</si>
  <si>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</si>
  <si>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</si>
  <si>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</si>
  <si>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</si>
  <si>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</si>
  <si>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</si>
  <si>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</si>
  <si>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</si>
  <si>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</si>
  <si>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</si>
  <si>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</si>
  <si>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</si>
  <si>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</si>
  <si>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</si>
  <si>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</si>
  <si>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</si>
  <si>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</si>
  <si>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</si>
  <si>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</si>
  <si>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</si>
  <si>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</si>
  <si>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</si>
  <si>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</si>
  <si>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</si>
  <si>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</si>
  <si>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</si>
  <si>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</si>
  <si>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</si>
  <si>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</si>
  <si>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</si>
  <si>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</si>
  <si>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</si>
  <si>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</si>
  <si>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</si>
  <si>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</si>
  <si>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</si>
  <si>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</si>
  <si>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</si>
  <si>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</si>
  <si>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</si>
  <si>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</si>
  <si>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</si>
  <si>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</si>
  <si>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</si>
  <si>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</si>
  <si>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</si>
  <si>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</si>
  <si>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</si>
  <si>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</si>
  <si>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</si>
  <si>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</si>
  <si>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</si>
  <si>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Accion Remota</t>
  </si>
  <si>
    <t>335784600</t>
  </si>
  <si>
    <t>335784598</t>
  </si>
  <si>
    <t>335784596</t>
  </si>
  <si>
    <t>335784591</t>
  </si>
  <si>
    <t>335784590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</si>
  <si>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</si>
  <si>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</si>
  <si>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</si>
  <si>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</si>
  <si>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</si>
  <si>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</si>
  <si>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</si>
  <si>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</si>
  <si>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</si>
  <si>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</si>
  <si>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</si>
  <si>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</si>
  <si>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</si>
  <si>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335784650</t>
  </si>
  <si>
    <t>335784648</t>
  </si>
  <si>
    <t>335784647</t>
  </si>
  <si>
    <t>335784641</t>
  </si>
  <si>
    <t>335784640</t>
  </si>
  <si>
    <t>335784638</t>
  </si>
  <si>
    <t>Morales Payano, Wilfredy Leandro</t>
  </si>
  <si>
    <t>335784658</t>
  </si>
  <si>
    <t>335784657</t>
  </si>
  <si>
    <t xml:space="preserve">DISPENSADOR </t>
  </si>
  <si>
    <t>En Servicio</t>
  </si>
  <si>
    <t>335785230</t>
  </si>
  <si>
    <t>335785224</t>
  </si>
  <si>
    <t>335785201</t>
  </si>
  <si>
    <t>335785198</t>
  </si>
  <si>
    <t>335785192</t>
  </si>
  <si>
    <t>335785187</t>
  </si>
  <si>
    <t>335785108</t>
  </si>
  <si>
    <t>335785084</t>
  </si>
  <si>
    <t>335785083</t>
  </si>
  <si>
    <t>335785075</t>
  </si>
  <si>
    <t>335785068</t>
  </si>
  <si>
    <t>335785051</t>
  </si>
  <si>
    <t>335785012</t>
  </si>
  <si>
    <t>335784985</t>
  </si>
  <si>
    <t>335784979</t>
  </si>
  <si>
    <t>335784917</t>
  </si>
  <si>
    <t>335784911</t>
  </si>
  <si>
    <t>335784908</t>
  </si>
  <si>
    <t>335784903</t>
  </si>
  <si>
    <t>335784897</t>
  </si>
  <si>
    <t>335784892</t>
  </si>
  <si>
    <t>335784887</t>
  </si>
  <si>
    <t>335784883</t>
  </si>
  <si>
    <t>335784881</t>
  </si>
  <si>
    <t>335784880</t>
  </si>
  <si>
    <t>335784879</t>
  </si>
  <si>
    <t>335784862</t>
  </si>
  <si>
    <t>335784854</t>
  </si>
  <si>
    <t>335784821</t>
  </si>
  <si>
    <t>335784800</t>
  </si>
  <si>
    <t>335784765</t>
  </si>
  <si>
    <t>335784748</t>
  </si>
  <si>
    <t>335784718</t>
  </si>
  <si>
    <t>335784713</t>
  </si>
  <si>
    <t>335784679</t>
  </si>
  <si>
    <t>335784669</t>
  </si>
  <si>
    <t>SIN ACTIVIDAD DE RETIRO</t>
  </si>
  <si>
    <t>GAVETA DE DEPOSITO LLENA</t>
  </si>
  <si>
    <t>Acevedo Dominguez, Victor Leonardo</t>
  </si>
  <si>
    <t>Carga Fallida</t>
  </si>
  <si>
    <t>8 Febrero de 2021</t>
  </si>
  <si>
    <t>335785313</t>
  </si>
  <si>
    <t>335785303</t>
  </si>
  <si>
    <t>335785257</t>
  </si>
  <si>
    <t>335785253</t>
  </si>
  <si>
    <t>335785241</t>
  </si>
  <si>
    <t>335785234</t>
  </si>
  <si>
    <t>335784994</t>
  </si>
  <si>
    <t>335784992</t>
  </si>
  <si>
    <t>335784987</t>
  </si>
  <si>
    <t xml:space="preserve">Martinez Perez, Jeffrey </t>
  </si>
  <si>
    <t>REINICIO EXITOSO</t>
  </si>
  <si>
    <t>RELEICIO EXITOSO</t>
  </si>
  <si>
    <t>CARGA EXITOSA</t>
  </si>
  <si>
    <t>335785943</t>
  </si>
  <si>
    <t>335785723</t>
  </si>
  <si>
    <t>335785721</t>
  </si>
  <si>
    <t>335785711</t>
  </si>
  <si>
    <t>335785707</t>
  </si>
  <si>
    <t>335785384</t>
  </si>
  <si>
    <t>335785378</t>
  </si>
  <si>
    <t xml:space="preserve">FUERA DE SERVICIO </t>
  </si>
  <si>
    <t>335785904</t>
  </si>
  <si>
    <t>335785895</t>
  </si>
  <si>
    <t>335785885</t>
  </si>
  <si>
    <t>335785844</t>
  </si>
  <si>
    <t>335785802</t>
  </si>
  <si>
    <t>335785788</t>
  </si>
  <si>
    <t>335785769</t>
  </si>
  <si>
    <t>335785702</t>
  </si>
  <si>
    <t>335785700</t>
  </si>
  <si>
    <t>335785697</t>
  </si>
  <si>
    <t>335785690</t>
  </si>
  <si>
    <t>335785688</t>
  </si>
  <si>
    <t>335785686</t>
  </si>
  <si>
    <t>335785662</t>
  </si>
  <si>
    <t>335785640</t>
  </si>
  <si>
    <t>335785605</t>
  </si>
  <si>
    <t>335785601</t>
  </si>
  <si>
    <t>335785597</t>
  </si>
  <si>
    <t>335785524</t>
  </si>
  <si>
    <t>335785520</t>
  </si>
  <si>
    <t>335785502</t>
  </si>
  <si>
    <t>335785500</t>
  </si>
  <si>
    <t>335785453</t>
  </si>
  <si>
    <t>335785414</t>
  </si>
  <si>
    <t>335785392</t>
  </si>
  <si>
    <t>335785311</t>
  </si>
  <si>
    <t>Fernandez Pichardo, Jorge Rafael</t>
  </si>
  <si>
    <t>Observados</t>
  </si>
  <si>
    <t>335786261</t>
  </si>
  <si>
    <t>335786259</t>
  </si>
  <si>
    <t>335786235</t>
  </si>
  <si>
    <t>335786144</t>
  </si>
  <si>
    <t>335786139</t>
  </si>
  <si>
    <t>335786130</t>
  </si>
  <si>
    <t>335786125</t>
  </si>
  <si>
    <t>335786054</t>
  </si>
  <si>
    <t>335786050</t>
  </si>
  <si>
    <t>335786042</t>
  </si>
  <si>
    <t>335786031</t>
  </si>
  <si>
    <t>335786027</t>
  </si>
  <si>
    <t>335785997</t>
  </si>
  <si>
    <t>335785996</t>
  </si>
  <si>
    <t>335785991</t>
  </si>
  <si>
    <t>335785979</t>
  </si>
  <si>
    <t>335785976</t>
  </si>
  <si>
    <t xml:space="preserve">Gil Carrera, Santiago </t>
  </si>
  <si>
    <t>335786290</t>
  </si>
  <si>
    <t>335786289</t>
  </si>
  <si>
    <t>335786288</t>
  </si>
  <si>
    <t>335786287</t>
  </si>
  <si>
    <t>335786286</t>
  </si>
  <si>
    <t>Acosta Medina, Juan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</si>
</sst>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2"/>
      <tableStyleElement type="headerRow" dxfId="791"/>
      <tableStyleElement type="totalRow" dxfId="790"/>
      <tableStyleElement type="firstColumn" dxfId="789"/>
      <tableStyleElement type="lastColumn" dxfId="788"/>
      <tableStyleElement type="firstRowStripe" dxfId="787"/>
      <tableStyleElement type="firstColumnStripe" dxfId="7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732"/>
  <sheetViews>
    <sheetView tabSelected="1" zoomScale="80" zoomScaleNormal="80" workbookViewId="0">
      <pane ySplit="4" topLeftCell="A101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hidden="1" customWidth="1"/>
    <col min="7" max="7" width="51.42578125" style="48" hidden="1" customWidth="1"/>
    <col min="8" max="11" width="7" style="48" hidden="1" customWidth="1"/>
    <col min="12" max="12" width="49.85546875" style="48" hidden="1" customWidth="1"/>
    <col min="13" max="13" width="19.85546875" style="70" customWidth="1"/>
    <col min="14" max="14" width="29.85546875" style="85" hidden="1" customWidth="1"/>
    <col min="15" max="15" width="42.42578125" style="85" hidden="1" customWidth="1"/>
    <col min="16" max="16" width="31.28515625" style="74" hidden="1" customWidth="1"/>
    <col min="17" max="17" width="49.85546875" style="66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2572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2502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 t="s">
        <v>2640</v>
      </c>
      <c r="C5" s="101">
        <v>44235.809062499997</v>
      </c>
      <c r="D5" s="115" t="s">
        <v>2491</v>
      </c>
      <c r="E5" s="99">
        <v>347</v>
      </c>
      <c r="F5" s="84" t="str">
        <f>VLOOKUP(E5,VIP!$A$2:$O11379,2,0)</f>
        <v>DRBR347</v>
      </c>
      <c r="G5" s="98" t="str">
        <f>VLOOKUP(E5,'LISTADO ATM'!$A$2:$B$895,2,0)</f>
        <v>ATM Patio de Colombia</v>
      </c>
      <c r="H5" s="98" t="str">
        <f>VLOOKUP(E5,VIP!$A$2:$O16300,7,FALSE)</f>
        <v>N/A</v>
      </c>
      <c r="I5" s="98" t="str">
        <f>VLOOKUP(E5,VIP!$A$2:$O8265,8,FALSE)</f>
        <v>N/A</v>
      </c>
      <c r="J5" s="98" t="str">
        <f>VLOOKUP(E5,VIP!$A$2:$O8215,8,FALSE)</f>
        <v>N/A</v>
      </c>
      <c r="K5" s="98" t="str">
        <f>VLOOKUP(E5,VIP!$A$2:$O11789,6,0)</f>
        <v>N/A</v>
      </c>
      <c r="L5" s="104" t="s">
        <v>2485</v>
      </c>
      <c r="M5" s="118" t="s">
        <v>2531</v>
      </c>
      <c r="N5" s="125" t="s">
        <v>2498</v>
      </c>
      <c r="O5" s="115" t="s">
        <v>2645</v>
      </c>
      <c r="P5" s="118" t="s">
        <v>2585</v>
      </c>
      <c r="Q5" s="118" t="s">
        <v>2531</v>
      </c>
    </row>
    <row r="6" spans="1:17" s="119" customFormat="1" ht="18" x14ac:dyDescent="0.25">
      <c r="A6" s="115" t="str">
        <f>VLOOKUP(E6,'LISTADO ATM'!$A$2:$C$896,3,0)</f>
        <v>SUR</v>
      </c>
      <c r="B6" s="109" t="s">
        <v>2641</v>
      </c>
      <c r="C6" s="101">
        <v>44235.805023148147</v>
      </c>
      <c r="D6" s="115" t="s">
        <v>2491</v>
      </c>
      <c r="E6" s="99">
        <v>5</v>
      </c>
      <c r="F6" s="84" t="str">
        <f>VLOOKUP(E6,VIP!$A$2:$O11380,2,0)</f>
        <v>DRBR005</v>
      </c>
      <c r="G6" s="98" t="str">
        <f>VLOOKUP(E6,'LISTADO ATM'!$A$2:$B$895,2,0)</f>
        <v>ATM Oficina Autoservicio Villa Ofelia (San Juan)</v>
      </c>
      <c r="H6" s="98" t="str">
        <f>VLOOKUP(E6,VIP!$A$2:$O16301,7,FALSE)</f>
        <v>Si</v>
      </c>
      <c r="I6" s="98" t="str">
        <f>VLOOKUP(E6,VIP!$A$2:$O8266,8,FALSE)</f>
        <v>Si</v>
      </c>
      <c r="J6" s="98" t="str">
        <f>VLOOKUP(E6,VIP!$A$2:$O8216,8,FALSE)</f>
        <v>Si</v>
      </c>
      <c r="K6" s="98" t="str">
        <f>VLOOKUP(E6,VIP!$A$2:$O11790,6,0)</f>
        <v>NO</v>
      </c>
      <c r="L6" s="104" t="s">
        <v>2485</v>
      </c>
      <c r="M6" s="118" t="s">
        <v>2531</v>
      </c>
      <c r="N6" s="125" t="s">
        <v>2498</v>
      </c>
      <c r="O6" s="115" t="s">
        <v>2645</v>
      </c>
      <c r="P6" s="118" t="s">
        <v>2585</v>
      </c>
      <c r="Q6" s="118" t="s">
        <v>2531</v>
      </c>
    </row>
    <row r="7" spans="1:17" s="119" customFormat="1" ht="18" x14ac:dyDescent="0.25">
      <c r="A7" s="115" t="str">
        <f>VLOOKUP(E7,'LISTADO ATM'!$A$2:$C$896,3,0)</f>
        <v>NORTE</v>
      </c>
      <c r="B7" s="109" t="s">
        <v>2642</v>
      </c>
      <c r="C7" s="101">
        <v>44235.804131944446</v>
      </c>
      <c r="D7" s="115" t="s">
        <v>2491</v>
      </c>
      <c r="E7" s="99">
        <v>64</v>
      </c>
      <c r="F7" s="84" t="str">
        <f>VLOOKUP(E7,VIP!$A$2:$O11381,2,0)</f>
        <v>DRBR064</v>
      </c>
      <c r="G7" s="98" t="str">
        <f>VLOOKUP(E7,'LISTADO ATM'!$A$2:$B$895,2,0)</f>
        <v xml:space="preserve">ATM COOPALINA (Cotuí) </v>
      </c>
      <c r="H7" s="98" t="str">
        <f>VLOOKUP(E7,VIP!$A$2:$O16302,7,FALSE)</f>
        <v>Si</v>
      </c>
      <c r="I7" s="98" t="str">
        <f>VLOOKUP(E7,VIP!$A$2:$O8267,8,FALSE)</f>
        <v>Si</v>
      </c>
      <c r="J7" s="98" t="str">
        <f>VLOOKUP(E7,VIP!$A$2:$O8217,8,FALSE)</f>
        <v>Si</v>
      </c>
      <c r="K7" s="98" t="str">
        <f>VLOOKUP(E7,VIP!$A$2:$O11791,6,0)</f>
        <v>NO</v>
      </c>
      <c r="L7" s="104" t="s">
        <v>2485</v>
      </c>
      <c r="M7" s="118" t="s">
        <v>2531</v>
      </c>
      <c r="N7" s="125" t="s">
        <v>2498</v>
      </c>
      <c r="O7" s="115" t="s">
        <v>2645</v>
      </c>
      <c r="P7" s="118" t="s">
        <v>2585</v>
      </c>
      <c r="Q7" s="118" t="s">
        <v>2531</v>
      </c>
    </row>
    <row r="8" spans="1:17" s="119" customFormat="1" ht="18" x14ac:dyDescent="0.25">
      <c r="A8" s="115" t="str">
        <f>VLOOKUP(E8,'LISTADO ATM'!$A$2:$C$896,3,0)</f>
        <v>NORTE</v>
      </c>
      <c r="B8" s="109" t="s">
        <v>2643</v>
      </c>
      <c r="C8" s="101">
        <v>44235.801053240742</v>
      </c>
      <c r="D8" s="115" t="s">
        <v>2491</v>
      </c>
      <c r="E8" s="99">
        <v>97</v>
      </c>
      <c r="F8" s="84" t="str">
        <f>VLOOKUP(E8,VIP!$A$2:$O11382,2,0)</f>
        <v>DRBR097</v>
      </c>
      <c r="G8" s="98" t="str">
        <f>VLOOKUP(E8,'LISTADO ATM'!$A$2:$B$895,2,0)</f>
        <v xml:space="preserve">ATM Oficina Villa Riva </v>
      </c>
      <c r="H8" s="98" t="str">
        <f>VLOOKUP(E8,VIP!$A$2:$O16303,7,FALSE)</f>
        <v>Si</v>
      </c>
      <c r="I8" s="98" t="str">
        <f>VLOOKUP(E8,VIP!$A$2:$O8268,8,FALSE)</f>
        <v>Si</v>
      </c>
      <c r="J8" s="98" t="str">
        <f>VLOOKUP(E8,VIP!$A$2:$O8218,8,FALSE)</f>
        <v>Si</v>
      </c>
      <c r="K8" s="98" t="str">
        <f>VLOOKUP(E8,VIP!$A$2:$O11792,6,0)</f>
        <v>NO</v>
      </c>
      <c r="L8" s="104" t="s">
        <v>2485</v>
      </c>
      <c r="M8" s="118" t="s">
        <v>2531</v>
      </c>
      <c r="N8" s="125" t="s">
        <v>2498</v>
      </c>
      <c r="O8" s="115" t="s">
        <v>2645</v>
      </c>
      <c r="P8" s="118" t="s">
        <v>2585</v>
      </c>
      <c r="Q8" s="118" t="s">
        <v>2531</v>
      </c>
    </row>
    <row r="9" spans="1:17" s="119" customFormat="1" ht="18" x14ac:dyDescent="0.25">
      <c r="A9" s="115" t="str">
        <f>VLOOKUP(E9,'LISTADO ATM'!$A$2:$C$896,3,0)</f>
        <v>NORTE</v>
      </c>
      <c r="B9" s="109" t="s">
        <v>2644</v>
      </c>
      <c r="C9" s="101">
        <v>44235.798877314817</v>
      </c>
      <c r="D9" s="115" t="s">
        <v>2491</v>
      </c>
      <c r="E9" s="99">
        <v>636</v>
      </c>
      <c r="F9" s="84" t="str">
        <f>VLOOKUP(E9,VIP!$A$2:$O11383,2,0)</f>
        <v>DRBR110</v>
      </c>
      <c r="G9" s="98" t="str">
        <f>VLOOKUP(E9,'LISTADO ATM'!$A$2:$B$895,2,0)</f>
        <v xml:space="preserve">ATM Oficina Tamboríl </v>
      </c>
      <c r="H9" s="98" t="str">
        <f>VLOOKUP(E9,VIP!$A$2:$O16304,7,FALSE)</f>
        <v>Si</v>
      </c>
      <c r="I9" s="98" t="str">
        <f>VLOOKUP(E9,VIP!$A$2:$O8269,8,FALSE)</f>
        <v>Si</v>
      </c>
      <c r="J9" s="98" t="str">
        <f>VLOOKUP(E9,VIP!$A$2:$O8219,8,FALSE)</f>
        <v>Si</v>
      </c>
      <c r="K9" s="98" t="str">
        <f>VLOOKUP(E9,VIP!$A$2:$O11793,6,0)</f>
        <v>SI</v>
      </c>
      <c r="L9" s="104" t="s">
        <v>2485</v>
      </c>
      <c r="M9" s="118" t="s">
        <v>2531</v>
      </c>
      <c r="N9" s="125" t="s">
        <v>2498</v>
      </c>
      <c r="O9" s="115" t="s">
        <v>2645</v>
      </c>
      <c r="P9" s="118" t="s">
        <v>2585</v>
      </c>
      <c r="Q9" s="118" t="s">
        <v>2531</v>
      </c>
    </row>
    <row r="10" spans="1:17" s="119" customFormat="1" ht="18" x14ac:dyDescent="0.25">
      <c r="A10" s="115" t="str">
        <f>VLOOKUP(E10,'LISTADO ATM'!$A$2:$C$896,3,0)</f>
        <v>DISTRITO NACIONAL</v>
      </c>
      <c r="B10" s="109" t="s">
        <v>2622</v>
      </c>
      <c r="C10" s="101">
        <v>44235.763912037037</v>
      </c>
      <c r="D10" s="115" t="s">
        <v>2476</v>
      </c>
      <c r="E10" s="99">
        <v>165</v>
      </c>
      <c r="F10" s="84" t="str">
        <f>VLOOKUP(E10,VIP!$A$2:$O11379,2,0)</f>
        <v>DRBR165</v>
      </c>
      <c r="G10" s="98" t="str">
        <f>VLOOKUP(E10,'LISTADO ATM'!$A$2:$B$895,2,0)</f>
        <v>ATM Autoservicio Megacentro</v>
      </c>
      <c r="H10" s="98" t="str">
        <f>VLOOKUP(E10,VIP!$A$2:$O16300,7,FALSE)</f>
        <v>Si</v>
      </c>
      <c r="I10" s="98" t="str">
        <f>VLOOKUP(E10,VIP!$A$2:$O8265,8,FALSE)</f>
        <v>Si</v>
      </c>
      <c r="J10" s="98" t="str">
        <f>VLOOKUP(E10,VIP!$A$2:$O8215,8,FALSE)</f>
        <v>Si</v>
      </c>
      <c r="K10" s="98" t="str">
        <f>VLOOKUP(E10,VIP!$A$2:$O11789,6,0)</f>
        <v>SI</v>
      </c>
      <c r="L10" s="104" t="s">
        <v>2430</v>
      </c>
      <c r="M10" s="103" t="s">
        <v>2472</v>
      </c>
      <c r="N10" s="102" t="s">
        <v>2480</v>
      </c>
      <c r="O10" s="115" t="s">
        <v>2481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NORTE</v>
      </c>
      <c r="B11" s="109" t="s">
        <v>2623</v>
      </c>
      <c r="C11" s="101">
        <v>44235.761863425927</v>
      </c>
      <c r="D11" s="115" t="s">
        <v>2494</v>
      </c>
      <c r="E11" s="99">
        <v>990</v>
      </c>
      <c r="F11" s="84" t="str">
        <f>VLOOKUP(E11,VIP!$A$2:$O11380,2,0)</f>
        <v>DRBR742</v>
      </c>
      <c r="G11" s="98" t="str">
        <f>VLOOKUP(E11,'LISTADO ATM'!$A$2:$B$895,2,0)</f>
        <v xml:space="preserve">ATM Autoservicio Bonao II </v>
      </c>
      <c r="H11" s="98" t="str">
        <f>VLOOKUP(E11,VIP!$A$2:$O16301,7,FALSE)</f>
        <v>Si</v>
      </c>
      <c r="I11" s="98" t="str">
        <f>VLOOKUP(E11,VIP!$A$2:$O8266,8,FALSE)</f>
        <v>Si</v>
      </c>
      <c r="J11" s="98" t="str">
        <f>VLOOKUP(E11,VIP!$A$2:$O8216,8,FALSE)</f>
        <v>Si</v>
      </c>
      <c r="K11" s="98" t="str">
        <f>VLOOKUP(E11,VIP!$A$2:$O11790,6,0)</f>
        <v>NO</v>
      </c>
      <c r="L11" s="104" t="s">
        <v>2430</v>
      </c>
      <c r="M11" s="103" t="s">
        <v>2472</v>
      </c>
      <c r="N11" s="102" t="s">
        <v>2480</v>
      </c>
      <c r="O11" s="115" t="s">
        <v>2495</v>
      </c>
      <c r="P11" s="118"/>
      <c r="Q11" s="103" t="s">
        <v>2430</v>
      </c>
    </row>
    <row r="12" spans="1:17" s="119" customFormat="1" ht="18" x14ac:dyDescent="0.25">
      <c r="A12" s="115" t="str">
        <f>VLOOKUP(E12,'LISTADO ATM'!$A$2:$C$896,3,0)</f>
        <v>NORTE</v>
      </c>
      <c r="B12" s="109" t="s">
        <v>2624</v>
      </c>
      <c r="C12" s="101">
        <v>44235.734768518516</v>
      </c>
      <c r="D12" s="115" t="s">
        <v>2190</v>
      </c>
      <c r="E12" s="99">
        <v>208</v>
      </c>
      <c r="F12" s="84" t="str">
        <f>VLOOKUP(E12,VIP!$A$2:$O11381,2,0)</f>
        <v>DRBR208</v>
      </c>
      <c r="G12" s="98" t="str">
        <f>VLOOKUP(E12,'LISTADO ATM'!$A$2:$B$895,2,0)</f>
        <v xml:space="preserve">ATM UNP Tireo </v>
      </c>
      <c r="H12" s="98" t="str">
        <f>VLOOKUP(E12,VIP!$A$2:$O16302,7,FALSE)</f>
        <v>Si</v>
      </c>
      <c r="I12" s="98" t="str">
        <f>VLOOKUP(E12,VIP!$A$2:$O8267,8,FALSE)</f>
        <v>Si</v>
      </c>
      <c r="J12" s="98" t="str">
        <f>VLOOKUP(E12,VIP!$A$2:$O8217,8,FALSE)</f>
        <v>Si</v>
      </c>
      <c r="K12" s="98" t="str">
        <f>VLOOKUP(E12,VIP!$A$2:$O11791,6,0)</f>
        <v>NO</v>
      </c>
      <c r="L12" s="104" t="s">
        <v>2435</v>
      </c>
      <c r="M12" s="103" t="s">
        <v>2472</v>
      </c>
      <c r="N12" s="102" t="s">
        <v>2480</v>
      </c>
      <c r="O12" s="115" t="s">
        <v>2639</v>
      </c>
      <c r="P12" s="118"/>
      <c r="Q12" s="103" t="s">
        <v>2435</v>
      </c>
    </row>
    <row r="13" spans="1:17" s="119" customFormat="1" ht="18" x14ac:dyDescent="0.25">
      <c r="A13" s="115" t="str">
        <f>VLOOKUP(E13,'LISTADO ATM'!$A$2:$C$896,3,0)</f>
        <v>ESTE</v>
      </c>
      <c r="B13" s="109" t="s">
        <v>2625</v>
      </c>
      <c r="C13" s="101">
        <v>44235.696087962962</v>
      </c>
      <c r="D13" s="115" t="s">
        <v>2189</v>
      </c>
      <c r="E13" s="99">
        <v>630</v>
      </c>
      <c r="F13" s="84" t="str">
        <f>VLOOKUP(E13,VIP!$A$2:$O11382,2,0)</f>
        <v>DRBR112</v>
      </c>
      <c r="G13" s="98" t="str">
        <f>VLOOKUP(E13,'LISTADO ATM'!$A$2:$B$895,2,0)</f>
        <v xml:space="preserve">ATM Oficina Plaza Zaglul (SPM) </v>
      </c>
      <c r="H13" s="98" t="str">
        <f>VLOOKUP(E13,VIP!$A$2:$O16303,7,FALSE)</f>
        <v>Si</v>
      </c>
      <c r="I13" s="98" t="str">
        <f>VLOOKUP(E13,VIP!$A$2:$O8268,8,FALSE)</f>
        <v>Si</v>
      </c>
      <c r="J13" s="98" t="str">
        <f>VLOOKUP(E13,VIP!$A$2:$O8218,8,FALSE)</f>
        <v>Si</v>
      </c>
      <c r="K13" s="98" t="str">
        <f>VLOOKUP(E13,VIP!$A$2:$O11792,6,0)</f>
        <v>NO</v>
      </c>
      <c r="L13" s="104" t="s">
        <v>2228</v>
      </c>
      <c r="M13" s="103" t="s">
        <v>2472</v>
      </c>
      <c r="N13" s="102" t="s">
        <v>2480</v>
      </c>
      <c r="O13" s="115" t="s">
        <v>2482</v>
      </c>
      <c r="P13" s="118"/>
      <c r="Q13" s="103" t="s">
        <v>2228</v>
      </c>
    </row>
    <row r="14" spans="1:17" ht="18" x14ac:dyDescent="0.25">
      <c r="A14" s="115" t="str">
        <f>VLOOKUP(E14,'LISTADO ATM'!$A$2:$C$896,3,0)</f>
        <v>ESTE</v>
      </c>
      <c r="B14" s="109" t="s">
        <v>2626</v>
      </c>
      <c r="C14" s="101">
        <v>44235.693356481483</v>
      </c>
      <c r="D14" s="115" t="s">
        <v>2189</v>
      </c>
      <c r="E14" s="99">
        <v>634</v>
      </c>
      <c r="F14" s="84" t="str">
        <f>VLOOKUP(E14,VIP!$A$2:$O11383,2,0)</f>
        <v>DRBR273</v>
      </c>
      <c r="G14" s="98" t="str">
        <f>VLOOKUP(E14,'LISTADO ATM'!$A$2:$B$895,2,0)</f>
        <v xml:space="preserve">ATM Ayuntamiento Los Llanos (SPM) </v>
      </c>
      <c r="H14" s="98" t="str">
        <f>VLOOKUP(E14,VIP!$A$2:$O16304,7,FALSE)</f>
        <v>Si</v>
      </c>
      <c r="I14" s="98" t="str">
        <f>VLOOKUP(E14,VIP!$A$2:$O8269,8,FALSE)</f>
        <v>Si</v>
      </c>
      <c r="J14" s="98" t="str">
        <f>VLOOKUP(E14,VIP!$A$2:$O8219,8,FALSE)</f>
        <v>Si</v>
      </c>
      <c r="K14" s="98" t="str">
        <f>VLOOKUP(E14,VIP!$A$2:$O11793,6,0)</f>
        <v>NO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ht="18" x14ac:dyDescent="0.25">
      <c r="A15" s="115" t="str">
        <f>VLOOKUP(E15,'LISTADO ATM'!$A$2:$C$896,3,0)</f>
        <v>NORTE</v>
      </c>
      <c r="B15" s="109" t="s">
        <v>2627</v>
      </c>
      <c r="C15" s="101">
        <v>44235.689305555556</v>
      </c>
      <c r="D15" s="115" t="s">
        <v>2190</v>
      </c>
      <c r="E15" s="99">
        <v>649</v>
      </c>
      <c r="F15" s="84" t="str">
        <f>VLOOKUP(E15,VIP!$A$2:$O11384,2,0)</f>
        <v>DRBR649</v>
      </c>
      <c r="G15" s="98" t="str">
        <f>VLOOKUP(E15,'LISTADO ATM'!$A$2:$B$895,2,0)</f>
        <v xml:space="preserve">ATM Oficina Galería 56 (San Francisco de Macorís) </v>
      </c>
      <c r="H15" s="98" t="str">
        <f>VLOOKUP(E15,VIP!$A$2:$O16305,7,FALSE)</f>
        <v>Si</v>
      </c>
      <c r="I15" s="98" t="str">
        <f>VLOOKUP(E15,VIP!$A$2:$O8270,8,FALSE)</f>
        <v>Si</v>
      </c>
      <c r="J15" s="98" t="str">
        <f>VLOOKUP(E15,VIP!$A$2:$O8220,8,FALSE)</f>
        <v>Si</v>
      </c>
      <c r="K15" s="98" t="str">
        <f>VLOOKUP(E15,VIP!$A$2:$O11794,6,0)</f>
        <v>SI</v>
      </c>
      <c r="L15" s="104" t="s">
        <v>2435</v>
      </c>
      <c r="M15" s="103" t="s">
        <v>2472</v>
      </c>
      <c r="N15" s="102" t="s">
        <v>2480</v>
      </c>
      <c r="O15" s="115" t="s">
        <v>2639</v>
      </c>
      <c r="P15" s="118"/>
      <c r="Q15" s="103" t="s">
        <v>2435</v>
      </c>
    </row>
    <row r="16" spans="1:17" ht="18" x14ac:dyDescent="0.25">
      <c r="A16" s="115" t="str">
        <f>VLOOKUP(E16,'LISTADO ATM'!$A$2:$C$896,3,0)</f>
        <v>DISTRITO NACIONAL</v>
      </c>
      <c r="B16" s="109" t="s">
        <v>2628</v>
      </c>
      <c r="C16" s="101">
        <v>44235.687789351854</v>
      </c>
      <c r="D16" s="115" t="s">
        <v>2189</v>
      </c>
      <c r="E16" s="99">
        <v>394</v>
      </c>
      <c r="F16" s="84" t="str">
        <f>VLOOKUP(E16,VIP!$A$2:$O11385,2,0)</f>
        <v>DRBR394</v>
      </c>
      <c r="G16" s="98" t="str">
        <f>VLOOKUP(E16,'LISTADO ATM'!$A$2:$B$895,2,0)</f>
        <v xml:space="preserve">ATM Multicentro La Sirena Luperón </v>
      </c>
      <c r="H16" s="98" t="str">
        <f>VLOOKUP(E16,VIP!$A$2:$O16306,7,FALSE)</f>
        <v>Si</v>
      </c>
      <c r="I16" s="98" t="str">
        <f>VLOOKUP(E16,VIP!$A$2:$O8271,8,FALSE)</f>
        <v>Si</v>
      </c>
      <c r="J16" s="98" t="str">
        <f>VLOOKUP(E16,VIP!$A$2:$O8221,8,FALSE)</f>
        <v>Si</v>
      </c>
      <c r="K16" s="98" t="str">
        <f>VLOOKUP(E16,VIP!$A$2:$O11795,6,0)</f>
        <v>NO</v>
      </c>
      <c r="L16" s="104" t="s">
        <v>2435</v>
      </c>
      <c r="M16" s="103" t="s">
        <v>2472</v>
      </c>
      <c r="N16" s="102" t="s">
        <v>2480</v>
      </c>
      <c r="O16" s="115" t="s">
        <v>2482</v>
      </c>
      <c r="P16" s="118"/>
      <c r="Q16" s="103" t="s">
        <v>2435</v>
      </c>
    </row>
    <row r="17" spans="1:17" ht="18" x14ac:dyDescent="0.25">
      <c r="A17" s="115" t="str">
        <f>VLOOKUP(E17,'LISTADO ATM'!$A$2:$C$896,3,0)</f>
        <v>DISTRITO NACIONAL</v>
      </c>
      <c r="B17" s="109" t="s">
        <v>2629</v>
      </c>
      <c r="C17" s="101">
        <v>44235.667025462964</v>
      </c>
      <c r="D17" s="115" t="s">
        <v>2189</v>
      </c>
      <c r="E17" s="99">
        <v>488</v>
      </c>
      <c r="F17" s="84" t="str">
        <f>VLOOKUP(E17,VIP!$A$2:$O11386,2,0)</f>
        <v>DRBR488</v>
      </c>
      <c r="G17" s="98" t="str">
        <f>VLOOKUP(E17,'LISTADO ATM'!$A$2:$B$895,2,0)</f>
        <v xml:space="preserve">ATM Aeropuerto El Higuero </v>
      </c>
      <c r="H17" s="98" t="str">
        <f>VLOOKUP(E17,VIP!$A$2:$O16307,7,FALSE)</f>
        <v>Si</v>
      </c>
      <c r="I17" s="98" t="str">
        <f>VLOOKUP(E17,VIP!$A$2:$O8272,8,FALSE)</f>
        <v>Si</v>
      </c>
      <c r="J17" s="98" t="str">
        <f>VLOOKUP(E17,VIP!$A$2:$O8222,8,FALSE)</f>
        <v>Si</v>
      </c>
      <c r="K17" s="98" t="str">
        <f>VLOOKUP(E17,VIP!$A$2:$O11796,6,0)</f>
        <v>NO</v>
      </c>
      <c r="L17" s="104" t="s">
        <v>2228</v>
      </c>
      <c r="M17" s="103" t="s">
        <v>2472</v>
      </c>
      <c r="N17" s="102" t="s">
        <v>2480</v>
      </c>
      <c r="O17" s="115" t="s">
        <v>2482</v>
      </c>
      <c r="P17" s="118"/>
      <c r="Q17" s="103" t="s">
        <v>2228</v>
      </c>
    </row>
    <row r="18" spans="1:17" ht="18" x14ac:dyDescent="0.25">
      <c r="A18" s="115" t="str">
        <f>VLOOKUP(E18,'LISTADO ATM'!$A$2:$C$896,3,0)</f>
        <v>DISTRITO NACIONAL</v>
      </c>
      <c r="B18" s="109" t="s">
        <v>2630</v>
      </c>
      <c r="C18" s="101">
        <v>44235.664895833332</v>
      </c>
      <c r="D18" s="115" t="s">
        <v>2189</v>
      </c>
      <c r="E18" s="99">
        <v>298</v>
      </c>
      <c r="F18" s="84" t="str">
        <f>VLOOKUP(E18,VIP!$A$2:$O11387,2,0)</f>
        <v>DRBR298</v>
      </c>
      <c r="G18" s="98" t="str">
        <f>VLOOKUP(E18,'LISTADO ATM'!$A$2:$B$895,2,0)</f>
        <v xml:space="preserve">ATM S/M Aprezio Engombe </v>
      </c>
      <c r="H18" s="98" t="str">
        <f>VLOOKUP(E18,VIP!$A$2:$O16308,7,FALSE)</f>
        <v>Si</v>
      </c>
      <c r="I18" s="98" t="str">
        <f>VLOOKUP(E18,VIP!$A$2:$O8273,8,FALSE)</f>
        <v>Si</v>
      </c>
      <c r="J18" s="98" t="str">
        <f>VLOOKUP(E18,VIP!$A$2:$O8223,8,FALSE)</f>
        <v>Si</v>
      </c>
      <c r="K18" s="98" t="str">
        <f>VLOOKUP(E18,VIP!$A$2:$O11797,6,0)</f>
        <v>NO</v>
      </c>
      <c r="L18" s="104" t="s">
        <v>2463</v>
      </c>
      <c r="M18" s="103" t="s">
        <v>2472</v>
      </c>
      <c r="N18" s="102" t="s">
        <v>2480</v>
      </c>
      <c r="O18" s="115" t="s">
        <v>2482</v>
      </c>
      <c r="P18" s="118"/>
      <c r="Q18" s="103" t="s">
        <v>2463</v>
      </c>
    </row>
    <row r="19" spans="1:17" ht="18" x14ac:dyDescent="0.25">
      <c r="A19" s="115" t="str">
        <f>VLOOKUP(E19,'LISTADO ATM'!$A$2:$C$896,3,0)</f>
        <v>DISTRITO NACIONAL</v>
      </c>
      <c r="B19" s="109" t="s">
        <v>2631</v>
      </c>
      <c r="C19" s="101">
        <v>44235.662847222222</v>
      </c>
      <c r="D19" s="115" t="s">
        <v>2189</v>
      </c>
      <c r="E19" s="99">
        <v>542</v>
      </c>
      <c r="F19" s="84" t="str">
        <f>VLOOKUP(E19,VIP!$A$2:$O11388,2,0)</f>
        <v>DRBR542</v>
      </c>
      <c r="G19" s="98" t="str">
        <f>VLOOKUP(E19,'LISTADO ATM'!$A$2:$B$895,2,0)</f>
        <v>ATM S/M la Cadena Carretera Mella</v>
      </c>
      <c r="H19" s="98" t="str">
        <f>VLOOKUP(E19,VIP!$A$2:$O16309,7,FALSE)</f>
        <v>NO</v>
      </c>
      <c r="I19" s="98" t="str">
        <f>VLOOKUP(E19,VIP!$A$2:$O8274,8,FALSE)</f>
        <v>SI</v>
      </c>
      <c r="J19" s="98" t="str">
        <f>VLOOKUP(E19,VIP!$A$2:$O8224,8,FALSE)</f>
        <v>SI</v>
      </c>
      <c r="K19" s="98" t="str">
        <f>VLOOKUP(E19,VIP!$A$2:$O11798,6,0)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ht="18" x14ac:dyDescent="0.25">
      <c r="A20" s="115" t="str">
        <f>VLOOKUP(E20,'LISTADO ATM'!$A$2:$C$896,3,0)</f>
        <v>DISTRITO NACIONAL</v>
      </c>
      <c r="B20" s="109" t="s">
        <v>2632</v>
      </c>
      <c r="C20" s="101">
        <v>44235.659895833334</v>
      </c>
      <c r="D20" s="115" t="s">
        <v>2189</v>
      </c>
      <c r="E20" s="99">
        <v>180</v>
      </c>
      <c r="F20" s="84" t="str">
        <f>VLOOKUP(E20,VIP!$A$2:$O11389,2,0)</f>
        <v>DRBR180</v>
      </c>
      <c r="G20" s="98" t="str">
        <f>VLOOKUP(E20,'LISTADO ATM'!$A$2:$B$895,2,0)</f>
        <v xml:space="preserve">ATM Megacentro II </v>
      </c>
      <c r="H20" s="98" t="str">
        <f>VLOOKUP(E20,VIP!$A$2:$O16310,7,FALSE)</f>
        <v>Si</v>
      </c>
      <c r="I20" s="98" t="str">
        <f>VLOOKUP(E20,VIP!$A$2:$O8275,8,FALSE)</f>
        <v>Si</v>
      </c>
      <c r="J20" s="98" t="str">
        <f>VLOOKUP(E20,VIP!$A$2:$O8225,8,FALSE)</f>
        <v>Si</v>
      </c>
      <c r="K20" s="98" t="str">
        <f>VLOOKUP(E20,VIP!$A$2:$O11799,6,0)</f>
        <v>SI</v>
      </c>
      <c r="L20" s="104" t="s">
        <v>2228</v>
      </c>
      <c r="M20" s="103" t="s">
        <v>2472</v>
      </c>
      <c r="N20" s="102" t="s">
        <v>2480</v>
      </c>
      <c r="O20" s="115" t="s">
        <v>2482</v>
      </c>
      <c r="P20" s="118"/>
      <c r="Q20" s="103" t="s">
        <v>2228</v>
      </c>
    </row>
    <row r="21" spans="1:17" ht="18" x14ac:dyDescent="0.25">
      <c r="A21" s="115" t="str">
        <f>VLOOKUP(E21,'LISTADO ATM'!$A$2:$C$896,3,0)</f>
        <v>DISTRITO NACIONAL</v>
      </c>
      <c r="B21" s="109" t="s">
        <v>2633</v>
      </c>
      <c r="C21" s="101">
        <v>44235.659305555557</v>
      </c>
      <c r="D21" s="115" t="s">
        <v>2189</v>
      </c>
      <c r="E21" s="99">
        <v>919</v>
      </c>
      <c r="F21" s="84" t="str">
        <f>VLOOKUP(E21,VIP!$A$2:$O11390,2,0)</f>
        <v>DRBR16F</v>
      </c>
      <c r="G21" s="98" t="str">
        <f>VLOOKUP(E21,'LISTADO ATM'!$A$2:$B$895,2,0)</f>
        <v xml:space="preserve">ATM S/M La Cadena Sarasota </v>
      </c>
      <c r="H21" s="98" t="str">
        <f>VLOOKUP(E21,VIP!$A$2:$O16311,7,FALSE)</f>
        <v>Si</v>
      </c>
      <c r="I21" s="98" t="str">
        <f>VLOOKUP(E21,VIP!$A$2:$O8276,8,FALSE)</f>
        <v>Si</v>
      </c>
      <c r="J21" s="98" t="str">
        <f>VLOOKUP(E21,VIP!$A$2:$O8226,8,FALSE)</f>
        <v>Si</v>
      </c>
      <c r="K21" s="98" t="str">
        <f>VLOOKUP(E21,VIP!$A$2:$O11800,6,0)</f>
        <v>SI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ht="18" x14ac:dyDescent="0.25">
      <c r="A22" s="115" t="str">
        <f>VLOOKUP(E22,'LISTADO ATM'!$A$2:$C$896,3,0)</f>
        <v>DISTRITO NACIONAL</v>
      </c>
      <c r="B22" s="109" t="s">
        <v>2634</v>
      </c>
      <c r="C22" s="101">
        <v>44235.655381944445</v>
      </c>
      <c r="D22" s="115" t="s">
        <v>2189</v>
      </c>
      <c r="E22" s="99">
        <v>415</v>
      </c>
      <c r="F22" s="84" t="str">
        <f>VLOOKUP(E22,VIP!$A$2:$O11391,2,0)</f>
        <v>DRBR415</v>
      </c>
      <c r="G22" s="98" t="str">
        <f>VLOOKUP(E22,'LISTADO ATM'!$A$2:$B$895,2,0)</f>
        <v xml:space="preserve">ATM Autobanco San Martín I </v>
      </c>
      <c r="H22" s="98" t="str">
        <f>VLOOKUP(E22,VIP!$A$2:$O16312,7,FALSE)</f>
        <v>Si</v>
      </c>
      <c r="I22" s="98" t="str">
        <f>VLOOKUP(E22,VIP!$A$2:$O8277,8,FALSE)</f>
        <v>Si</v>
      </c>
      <c r="J22" s="98" t="str">
        <f>VLOOKUP(E22,VIP!$A$2:$O8227,8,FALSE)</f>
        <v>Si</v>
      </c>
      <c r="K22" s="98" t="str">
        <f>VLOOKUP(E22,VIP!$A$2:$O11801,6,0)</f>
        <v>NO</v>
      </c>
      <c r="L22" s="104" t="s">
        <v>2228</v>
      </c>
      <c r="M22" s="103" t="s">
        <v>2472</v>
      </c>
      <c r="N22" s="102" t="s">
        <v>2480</v>
      </c>
      <c r="O22" s="115" t="s">
        <v>2482</v>
      </c>
      <c r="P22" s="118"/>
      <c r="Q22" s="103" t="s">
        <v>2228</v>
      </c>
    </row>
    <row r="23" spans="1:17" ht="18" x14ac:dyDescent="0.25">
      <c r="A23" s="115" t="str">
        <f>VLOOKUP(E23,'LISTADO ATM'!$A$2:$C$896,3,0)</f>
        <v>NORTE</v>
      </c>
      <c r="B23" s="109" t="s">
        <v>2635</v>
      </c>
      <c r="C23" s="101">
        <v>44235.654733796298</v>
      </c>
      <c r="D23" s="115" t="s">
        <v>2189</v>
      </c>
      <c r="E23" s="99">
        <v>601</v>
      </c>
      <c r="F23" s="84" t="str">
        <f>VLOOKUP(E23,VIP!$A$2:$O11392,2,0)</f>
        <v>DRBR255</v>
      </c>
      <c r="G23" s="98" t="str">
        <f>VLOOKUP(E23,'LISTADO ATM'!$A$2:$B$895,2,0)</f>
        <v xml:space="preserve">ATM Plaza Haché (Santiago) </v>
      </c>
      <c r="H23" s="98" t="str">
        <f>VLOOKUP(E23,VIP!$A$2:$O16313,7,FALSE)</f>
        <v>Si</v>
      </c>
      <c r="I23" s="98" t="str">
        <f>VLOOKUP(E23,VIP!$A$2:$O8278,8,FALSE)</f>
        <v>Si</v>
      </c>
      <c r="J23" s="98" t="str">
        <f>VLOOKUP(E23,VIP!$A$2:$O8228,8,FALSE)</f>
        <v>Si</v>
      </c>
      <c r="K23" s="98" t="str">
        <f>VLOOKUP(E23,VIP!$A$2:$O11802,6,0)</f>
        <v>NO</v>
      </c>
      <c r="L23" s="104" t="s">
        <v>2228</v>
      </c>
      <c r="M23" s="103" t="s">
        <v>2472</v>
      </c>
      <c r="N23" s="102" t="s">
        <v>2480</v>
      </c>
      <c r="O23" s="115" t="s">
        <v>2496</v>
      </c>
      <c r="P23" s="118"/>
      <c r="Q23" s="103" t="s">
        <v>2228</v>
      </c>
    </row>
    <row r="24" spans="1:17" ht="18" x14ac:dyDescent="0.25">
      <c r="A24" s="115" t="str">
        <f>VLOOKUP(E24,'LISTADO ATM'!$A$2:$C$896,3,0)</f>
        <v>DISTRITO NACIONAL</v>
      </c>
      <c r="B24" s="109" t="s">
        <v>2636</v>
      </c>
      <c r="C24" s="101">
        <v>44235.654143518521</v>
      </c>
      <c r="D24" s="115" t="s">
        <v>2189</v>
      </c>
      <c r="E24" s="99">
        <v>244</v>
      </c>
      <c r="F24" s="84" t="str">
        <f>VLOOKUP(E24,VIP!$A$2:$O11393,2,0)</f>
        <v>DRBR244</v>
      </c>
      <c r="G24" s="98" t="str">
        <f>VLOOKUP(E24,'LISTADO ATM'!$A$2:$B$895,2,0)</f>
        <v xml:space="preserve">ATM Ministerio de Hacienda (antiguo Finanzas) </v>
      </c>
      <c r="H24" s="98" t="str">
        <f>VLOOKUP(E24,VIP!$A$2:$O16314,7,FALSE)</f>
        <v>Si</v>
      </c>
      <c r="I24" s="98" t="str">
        <f>VLOOKUP(E24,VIP!$A$2:$O8279,8,FALSE)</f>
        <v>Si</v>
      </c>
      <c r="J24" s="98" t="str">
        <f>VLOOKUP(E24,VIP!$A$2:$O8229,8,FALSE)</f>
        <v>Si</v>
      </c>
      <c r="K24" s="98" t="str">
        <f>VLOOKUP(E24,VIP!$A$2:$O11803,6,0)</f>
        <v>NO</v>
      </c>
      <c r="L24" s="104" t="s">
        <v>2228</v>
      </c>
      <c r="M24" s="103" t="s">
        <v>2472</v>
      </c>
      <c r="N24" s="102" t="s">
        <v>2480</v>
      </c>
      <c r="O24" s="115" t="s">
        <v>2482</v>
      </c>
      <c r="P24" s="118"/>
      <c r="Q24" s="103" t="s">
        <v>2228</v>
      </c>
    </row>
    <row r="25" spans="1:17" ht="18" x14ac:dyDescent="0.25">
      <c r="A25" s="115" t="str">
        <f>VLOOKUP(E25,'LISTADO ATM'!$A$2:$C$896,3,0)</f>
        <v>DISTRITO NACIONAL</v>
      </c>
      <c r="B25" s="109" t="s">
        <v>2637</v>
      </c>
      <c r="C25" s="101">
        <v>44235.651446759257</v>
      </c>
      <c r="D25" s="115" t="s">
        <v>2189</v>
      </c>
      <c r="E25" s="99">
        <v>884</v>
      </c>
      <c r="F25" s="84" t="str">
        <f>VLOOKUP(E25,VIP!$A$2:$O11394,2,0)</f>
        <v>DRBR884</v>
      </c>
      <c r="G25" s="98" t="str">
        <f>VLOOKUP(E25,'LISTADO ATM'!$A$2:$B$895,2,0)</f>
        <v xml:space="preserve">ATM UNP Olé Sabana Perdida </v>
      </c>
      <c r="H25" s="98" t="str">
        <f>VLOOKUP(E25,VIP!$A$2:$O16315,7,FALSE)</f>
        <v>Si</v>
      </c>
      <c r="I25" s="98" t="str">
        <f>VLOOKUP(E25,VIP!$A$2:$O8280,8,FALSE)</f>
        <v>Si</v>
      </c>
      <c r="J25" s="98" t="str">
        <f>VLOOKUP(E25,VIP!$A$2:$O8230,8,FALSE)</f>
        <v>Si</v>
      </c>
      <c r="K25" s="98" t="str">
        <f>VLOOKUP(E25,VIP!$A$2:$O11804,6,0)</f>
        <v>NO</v>
      </c>
      <c r="L25" s="104" t="s">
        <v>2463</v>
      </c>
      <c r="M25" s="103" t="s">
        <v>2472</v>
      </c>
      <c r="N25" s="102" t="s">
        <v>2480</v>
      </c>
      <c r="O25" s="115" t="s">
        <v>2482</v>
      </c>
      <c r="P25" s="118"/>
      <c r="Q25" s="103" t="s">
        <v>2463</v>
      </c>
    </row>
    <row r="26" spans="1:17" ht="18" x14ac:dyDescent="0.25">
      <c r="A26" s="115" t="str">
        <f>VLOOKUP(E26,'LISTADO ATM'!$A$2:$C$896,3,0)</f>
        <v>DISTRITO NACIONAL</v>
      </c>
      <c r="B26" s="109" t="s">
        <v>2638</v>
      </c>
      <c r="C26" s="101">
        <v>44235.649050925924</v>
      </c>
      <c r="D26" s="115" t="s">
        <v>2189</v>
      </c>
      <c r="E26" s="99">
        <v>487</v>
      </c>
      <c r="F26" s="84" t="str">
        <f>VLOOKUP(E26,VIP!$A$2:$O11395,2,0)</f>
        <v>DRBR487</v>
      </c>
      <c r="G26" s="98" t="str">
        <f>VLOOKUP(E26,'LISTADO ATM'!$A$2:$B$895,2,0)</f>
        <v xml:space="preserve">ATM Olé Hainamosa </v>
      </c>
      <c r="H26" s="98" t="str">
        <f>VLOOKUP(E26,VIP!$A$2:$O16316,7,FALSE)</f>
        <v>Si</v>
      </c>
      <c r="I26" s="98" t="str">
        <f>VLOOKUP(E26,VIP!$A$2:$O8281,8,FALSE)</f>
        <v>Si</v>
      </c>
      <c r="J26" s="98" t="str">
        <f>VLOOKUP(E26,VIP!$A$2:$O8231,8,FALSE)</f>
        <v>Si</v>
      </c>
      <c r="K26" s="98" t="str">
        <f>VLOOKUP(E26,VIP!$A$2:$O11805,6,0)</f>
        <v>SI</v>
      </c>
      <c r="L26" s="104" t="s">
        <v>2228</v>
      </c>
      <c r="M26" s="103" t="s">
        <v>2472</v>
      </c>
      <c r="N26" s="102" t="s">
        <v>2480</v>
      </c>
      <c r="O26" s="115" t="s">
        <v>2482</v>
      </c>
      <c r="P26" s="118"/>
      <c r="Q26" s="103" t="s">
        <v>2228</v>
      </c>
    </row>
    <row r="27" spans="1:17" ht="18" x14ac:dyDescent="0.25">
      <c r="A27" s="115" t="str">
        <f>VLOOKUP(E27,'LISTADO ATM'!$A$2:$C$896,3,0)</f>
        <v>DISTRITO NACIONAL</v>
      </c>
      <c r="B27" s="109" t="s">
        <v>2586</v>
      </c>
      <c r="C27" s="101">
        <v>44235.633796296293</v>
      </c>
      <c r="D27" s="115" t="s">
        <v>2491</v>
      </c>
      <c r="E27" s="99">
        <v>147</v>
      </c>
      <c r="F27" s="84" t="str">
        <f>VLOOKUP(E27,VIP!$A$2:$O11368,2,0)</f>
        <v>DRBR147</v>
      </c>
      <c r="G27" s="98" t="str">
        <f>VLOOKUP(E27,'LISTADO ATM'!$A$2:$B$895,2,0)</f>
        <v xml:space="preserve">ATM Kiosco Megacentro I </v>
      </c>
      <c r="H27" s="98" t="str">
        <f>VLOOKUP(E27,VIP!$A$2:$O16289,7,FALSE)</f>
        <v>Si</v>
      </c>
      <c r="I27" s="98" t="str">
        <f>VLOOKUP(E27,VIP!$A$2:$O8254,8,FALSE)</f>
        <v>Si</v>
      </c>
      <c r="J27" s="98" t="str">
        <f>VLOOKUP(E27,VIP!$A$2:$O8204,8,FALSE)</f>
        <v>Si</v>
      </c>
      <c r="K27" s="98" t="str">
        <f>VLOOKUP(E27,VIP!$A$2:$O11778,6,0)</f>
        <v>NO</v>
      </c>
      <c r="L27" s="104" t="s">
        <v>2593</v>
      </c>
      <c r="M27" s="118" t="s">
        <v>2531</v>
      </c>
      <c r="N27" s="125" t="s">
        <v>2498</v>
      </c>
      <c r="O27" s="115" t="s">
        <v>2501</v>
      </c>
      <c r="P27" s="118" t="s">
        <v>2585</v>
      </c>
      <c r="Q27" s="103" t="s">
        <v>2593</v>
      </c>
    </row>
    <row r="28" spans="1:17" ht="18" x14ac:dyDescent="0.25">
      <c r="A28" s="115" t="str">
        <f>VLOOKUP(E28,'LISTADO ATM'!$A$2:$C$896,3,0)</f>
        <v>NORTE</v>
      </c>
      <c r="B28" s="109" t="s">
        <v>2594</v>
      </c>
      <c r="C28" s="101">
        <v>44235.627523148149</v>
      </c>
      <c r="D28" s="115" t="s">
        <v>2190</v>
      </c>
      <c r="E28" s="99">
        <v>285</v>
      </c>
      <c r="F28" s="84" t="str">
        <f>VLOOKUP(E28,VIP!$A$2:$O11369,2,0)</f>
        <v>DRBR285</v>
      </c>
      <c r="G28" s="98" t="str">
        <f>VLOOKUP(E28,'LISTADO ATM'!$A$2:$B$895,2,0)</f>
        <v xml:space="preserve">ATM Oficina Camino Real (Puerto Plata) </v>
      </c>
      <c r="H28" s="98" t="str">
        <f>VLOOKUP(E28,VIP!$A$2:$O16290,7,FALSE)</f>
        <v>Si</v>
      </c>
      <c r="I28" s="98" t="str">
        <f>VLOOKUP(E28,VIP!$A$2:$O8255,8,FALSE)</f>
        <v>Si</v>
      </c>
      <c r="J28" s="98" t="str">
        <f>VLOOKUP(E28,VIP!$A$2:$O8205,8,FALSE)</f>
        <v>Si</v>
      </c>
      <c r="K28" s="98" t="str">
        <f>VLOOKUP(E28,VIP!$A$2:$O11779,6,0)</f>
        <v>NO</v>
      </c>
      <c r="L28" s="104" t="s">
        <v>2254</v>
      </c>
      <c r="M28" s="103" t="s">
        <v>2472</v>
      </c>
      <c r="N28" s="102" t="s">
        <v>2480</v>
      </c>
      <c r="O28" s="115" t="s">
        <v>2496</v>
      </c>
      <c r="P28" s="118"/>
      <c r="Q28" s="103" t="s">
        <v>2254</v>
      </c>
    </row>
    <row r="29" spans="1:17" ht="18" x14ac:dyDescent="0.25">
      <c r="A29" s="115" t="str">
        <f>VLOOKUP(E29,'LISTADO ATM'!$A$2:$C$896,3,0)</f>
        <v>DISTRITO NACIONAL</v>
      </c>
      <c r="B29" s="109" t="s">
        <v>2595</v>
      </c>
      <c r="C29" s="101">
        <v>44235.626655092594</v>
      </c>
      <c r="D29" s="115" t="s">
        <v>2189</v>
      </c>
      <c r="E29" s="99">
        <v>507</v>
      </c>
      <c r="F29" s="84" t="str">
        <f>VLOOKUP(E29,VIP!$A$2:$O11370,2,0)</f>
        <v>DRBR507</v>
      </c>
      <c r="G29" s="98" t="str">
        <f>VLOOKUP(E29,'LISTADO ATM'!$A$2:$B$895,2,0)</f>
        <v>ATM Estación Sigma Boca Chica</v>
      </c>
      <c r="H29" s="98" t="str">
        <f>VLOOKUP(E29,VIP!$A$2:$O16291,7,FALSE)</f>
        <v>Si</v>
      </c>
      <c r="I29" s="98" t="str">
        <f>VLOOKUP(E29,VIP!$A$2:$O8256,8,FALSE)</f>
        <v>Si</v>
      </c>
      <c r="J29" s="98" t="str">
        <f>VLOOKUP(E29,VIP!$A$2:$O8206,8,FALSE)</f>
        <v>Si</v>
      </c>
      <c r="K29" s="98" t="str">
        <f>VLOOKUP(E29,VIP!$A$2:$O11780,6,0)</f>
        <v>NO</v>
      </c>
      <c r="L29" s="104" t="s">
        <v>2254</v>
      </c>
      <c r="M29" s="103" t="s">
        <v>2472</v>
      </c>
      <c r="N29" s="102" t="s">
        <v>2480</v>
      </c>
      <c r="O29" s="115" t="s">
        <v>2482</v>
      </c>
      <c r="P29" s="118"/>
      <c r="Q29" s="103" t="s">
        <v>2254</v>
      </c>
    </row>
    <row r="30" spans="1:17" ht="18" x14ac:dyDescent="0.25">
      <c r="A30" s="115" t="str">
        <f>VLOOKUP(E30,'LISTADO ATM'!$A$2:$C$896,3,0)</f>
        <v>DISTRITO NACIONAL</v>
      </c>
      <c r="B30" s="109" t="s">
        <v>2596</v>
      </c>
      <c r="C30" s="101">
        <v>44235.6252662037</v>
      </c>
      <c r="D30" s="115" t="s">
        <v>2189</v>
      </c>
      <c r="E30" s="99">
        <v>929</v>
      </c>
      <c r="F30" s="84" t="str">
        <f>VLOOKUP(E30,VIP!$A$2:$O11371,2,0)</f>
        <v>DRBR929</v>
      </c>
      <c r="G30" s="98" t="str">
        <f>VLOOKUP(E30,'LISTADO ATM'!$A$2:$B$895,2,0)</f>
        <v>ATM Autoservicio Nacional El Conde</v>
      </c>
      <c r="H30" s="98" t="str">
        <f>VLOOKUP(E30,VIP!$A$2:$O16292,7,FALSE)</f>
        <v>Si</v>
      </c>
      <c r="I30" s="98" t="str">
        <f>VLOOKUP(E30,VIP!$A$2:$O8257,8,FALSE)</f>
        <v>Si</v>
      </c>
      <c r="J30" s="98" t="str">
        <f>VLOOKUP(E30,VIP!$A$2:$O8207,8,FALSE)</f>
        <v>Si</v>
      </c>
      <c r="K30" s="98" t="str">
        <f>VLOOKUP(E30,VIP!$A$2:$O11781,6,0)</f>
        <v>NO</v>
      </c>
      <c r="L30" s="104" t="s">
        <v>2228</v>
      </c>
      <c r="M30" s="103" t="s">
        <v>2472</v>
      </c>
      <c r="N30" s="102" t="s">
        <v>2480</v>
      </c>
      <c r="O30" s="115" t="s">
        <v>2482</v>
      </c>
      <c r="P30" s="118"/>
      <c r="Q30" s="103" t="s">
        <v>2228</v>
      </c>
    </row>
    <row r="31" spans="1:17" ht="18" x14ac:dyDescent="0.25">
      <c r="A31" s="115" t="str">
        <f>VLOOKUP(E31,'LISTADO ATM'!$A$2:$C$896,3,0)</f>
        <v>DISTRITO NACIONAL</v>
      </c>
      <c r="B31" s="109" t="s">
        <v>2597</v>
      </c>
      <c r="C31" s="101">
        <v>44235.617175925923</v>
      </c>
      <c r="D31" s="115" t="s">
        <v>2476</v>
      </c>
      <c r="E31" s="99">
        <v>318</v>
      </c>
      <c r="F31" s="84" t="str">
        <f>VLOOKUP(E31,VIP!$A$2:$O11372,2,0)</f>
        <v>DRBR318</v>
      </c>
      <c r="G31" s="98" t="str">
        <f>VLOOKUP(E31,'LISTADO ATM'!$A$2:$B$895,2,0)</f>
        <v>ATM Autoservicio Lope de Vega</v>
      </c>
      <c r="H31" s="98" t="str">
        <f>VLOOKUP(E31,VIP!$A$2:$O16293,7,FALSE)</f>
        <v>Si</v>
      </c>
      <c r="I31" s="98" t="str">
        <f>VLOOKUP(E31,VIP!$A$2:$O8258,8,FALSE)</f>
        <v>Si</v>
      </c>
      <c r="J31" s="98" t="str">
        <f>VLOOKUP(E31,VIP!$A$2:$O8208,8,FALSE)</f>
        <v>Si</v>
      </c>
      <c r="K31" s="98" t="str">
        <f>VLOOKUP(E31,VIP!$A$2:$O11782,6,0)</f>
        <v>NO</v>
      </c>
      <c r="L31" s="104" t="s">
        <v>2430</v>
      </c>
      <c r="M31" s="103" t="s">
        <v>2472</v>
      </c>
      <c r="N31" s="102" t="s">
        <v>2480</v>
      </c>
      <c r="O31" s="115" t="s">
        <v>2481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DISTRITO NACIONAL</v>
      </c>
      <c r="B32" s="109" t="s">
        <v>2598</v>
      </c>
      <c r="C32" s="101">
        <v>44235.603275462963</v>
      </c>
      <c r="D32" s="115" t="s">
        <v>2491</v>
      </c>
      <c r="E32" s="99">
        <v>755</v>
      </c>
      <c r="F32" s="84" t="str">
        <f>VLOOKUP(E32,VIP!$A$2:$O11373,2,0)</f>
        <v>DRBR755</v>
      </c>
      <c r="G32" s="98" t="str">
        <f>VLOOKUP(E32,'LISTADO ATM'!$A$2:$B$895,2,0)</f>
        <v xml:space="preserve">ATM Oficina Galería del Este (Plaza) </v>
      </c>
      <c r="H32" s="98" t="str">
        <f>VLOOKUP(E32,VIP!$A$2:$O16294,7,FALSE)</f>
        <v>Si</v>
      </c>
      <c r="I32" s="98" t="str">
        <f>VLOOKUP(E32,VIP!$A$2:$O8259,8,FALSE)</f>
        <v>Si</v>
      </c>
      <c r="J32" s="98" t="str">
        <f>VLOOKUP(E32,VIP!$A$2:$O8209,8,FALSE)</f>
        <v>Si</v>
      </c>
      <c r="K32" s="98" t="str">
        <f>VLOOKUP(E32,VIP!$A$2:$O11783,6,0)</f>
        <v>NO</v>
      </c>
      <c r="L32" s="104" t="s">
        <v>2430</v>
      </c>
      <c r="M32" s="103" t="s">
        <v>2472</v>
      </c>
      <c r="N32" s="102" t="s">
        <v>2480</v>
      </c>
      <c r="O32" s="115" t="s">
        <v>2501</v>
      </c>
      <c r="P32" s="118"/>
      <c r="Q32" s="103" t="s">
        <v>2430</v>
      </c>
    </row>
    <row r="33" spans="1:17" s="119" customFormat="1" ht="18" x14ac:dyDescent="0.25">
      <c r="A33" s="115" t="str">
        <f>VLOOKUP(E33,'LISTADO ATM'!$A$2:$C$896,3,0)</f>
        <v>ESTE</v>
      </c>
      <c r="B33" s="109" t="s">
        <v>2599</v>
      </c>
      <c r="C33" s="101">
        <v>44235.600057870368</v>
      </c>
      <c r="D33" s="115" t="s">
        <v>2476</v>
      </c>
      <c r="E33" s="99">
        <v>660</v>
      </c>
      <c r="F33" s="84" t="str">
        <f>VLOOKUP(E33,VIP!$A$2:$O11374,2,0)</f>
        <v>DRBR660</v>
      </c>
      <c r="G33" s="98" t="str">
        <f>VLOOKUP(E33,'LISTADO ATM'!$A$2:$B$895,2,0)</f>
        <v>ATM Oficina Romana Norte II</v>
      </c>
      <c r="H33" s="98" t="str">
        <f>VLOOKUP(E33,VIP!$A$2:$O16295,7,FALSE)</f>
        <v>N/A</v>
      </c>
      <c r="I33" s="98" t="str">
        <f>VLOOKUP(E33,VIP!$A$2:$O8260,8,FALSE)</f>
        <v>N/A</v>
      </c>
      <c r="J33" s="98" t="str">
        <f>VLOOKUP(E33,VIP!$A$2:$O8210,8,FALSE)</f>
        <v>N/A</v>
      </c>
      <c r="K33" s="98" t="str">
        <f>VLOOKUP(E33,VIP!$A$2:$O11784,6,0)</f>
        <v>N/A</v>
      </c>
      <c r="L33" s="104" t="s">
        <v>2430</v>
      </c>
      <c r="M33" s="103" t="s">
        <v>2472</v>
      </c>
      <c r="N33" s="102" t="s">
        <v>2480</v>
      </c>
      <c r="O33" s="115" t="s">
        <v>2481</v>
      </c>
      <c r="P33" s="118"/>
      <c r="Q33" s="103" t="s">
        <v>2430</v>
      </c>
    </row>
    <row r="34" spans="1:17" s="119" customFormat="1" ht="18" x14ac:dyDescent="0.25">
      <c r="A34" s="115" t="str">
        <f>VLOOKUP(E34,'LISTADO ATM'!$A$2:$C$896,3,0)</f>
        <v>DISTRITO NACIONAL</v>
      </c>
      <c r="B34" s="109" t="s">
        <v>2600</v>
      </c>
      <c r="C34" s="101">
        <v>44235.596377314818</v>
      </c>
      <c r="D34" s="115" t="s">
        <v>2189</v>
      </c>
      <c r="E34" s="99">
        <v>118</v>
      </c>
      <c r="F34" s="84" t="str">
        <f>VLOOKUP(E34,VIP!$A$2:$O11375,2,0)</f>
        <v>DRBR118</v>
      </c>
      <c r="G34" s="98" t="str">
        <f>VLOOKUP(E34,'LISTADO ATM'!$A$2:$B$895,2,0)</f>
        <v>ATM Plaza Torino</v>
      </c>
      <c r="H34" s="98" t="str">
        <f>VLOOKUP(E34,VIP!$A$2:$O16296,7,FALSE)</f>
        <v>N/A</v>
      </c>
      <c r="I34" s="98" t="str">
        <f>VLOOKUP(E34,VIP!$A$2:$O8261,8,FALSE)</f>
        <v>N/A</v>
      </c>
      <c r="J34" s="98" t="str">
        <f>VLOOKUP(E34,VIP!$A$2:$O8211,8,FALSE)</f>
        <v>N/A</v>
      </c>
      <c r="K34" s="98" t="str">
        <f>VLOOKUP(E34,VIP!$A$2:$O11785,6,0)</f>
        <v>N/A</v>
      </c>
      <c r="L34" s="104" t="s">
        <v>2254</v>
      </c>
      <c r="M34" s="103" t="s">
        <v>2472</v>
      </c>
      <c r="N34" s="102" t="s">
        <v>2480</v>
      </c>
      <c r="O34" s="115" t="s">
        <v>2482</v>
      </c>
      <c r="P34" s="118"/>
      <c r="Q34" s="103" t="s">
        <v>2254</v>
      </c>
    </row>
    <row r="35" spans="1:17" s="119" customFormat="1" ht="18" x14ac:dyDescent="0.25">
      <c r="A35" s="115" t="str">
        <f>VLOOKUP(E35,'LISTADO ATM'!$A$2:$C$896,3,0)</f>
        <v>SUR</v>
      </c>
      <c r="B35" s="109" t="s">
        <v>2587</v>
      </c>
      <c r="C35" s="101">
        <v>44235.586064814815</v>
      </c>
      <c r="D35" s="115" t="s">
        <v>2491</v>
      </c>
      <c r="E35" s="99">
        <v>733</v>
      </c>
      <c r="F35" s="84" t="str">
        <f>VLOOKUP(E35,VIP!$A$2:$O11369,2,0)</f>
        <v>DRBR484</v>
      </c>
      <c r="G35" s="98" t="str">
        <f>VLOOKUP(E35,'LISTADO ATM'!$A$2:$B$895,2,0)</f>
        <v xml:space="preserve">ATM Zona Franca Perdenales </v>
      </c>
      <c r="H35" s="98" t="str">
        <f>VLOOKUP(E35,VIP!$A$2:$O16290,7,FALSE)</f>
        <v>Si</v>
      </c>
      <c r="I35" s="98" t="str">
        <f>VLOOKUP(E35,VIP!$A$2:$O8255,8,FALSE)</f>
        <v>Si</v>
      </c>
      <c r="J35" s="98" t="str">
        <f>VLOOKUP(E35,VIP!$A$2:$O8205,8,FALSE)</f>
        <v>Si</v>
      </c>
      <c r="K35" s="98" t="str">
        <f>VLOOKUP(E35,VIP!$A$2:$O11779,6,0)</f>
        <v>NO</v>
      </c>
      <c r="L35" s="104" t="s">
        <v>2435</v>
      </c>
      <c r="M35" s="118" t="s">
        <v>2531</v>
      </c>
      <c r="N35" s="125" t="s">
        <v>2498</v>
      </c>
      <c r="O35" s="115" t="s">
        <v>2582</v>
      </c>
      <c r="P35" s="118" t="s">
        <v>2583</v>
      </c>
      <c r="Q35" s="118" t="s">
        <v>2435</v>
      </c>
    </row>
    <row r="36" spans="1:17" s="119" customFormat="1" ht="18" x14ac:dyDescent="0.25">
      <c r="A36" s="115" t="str">
        <f>VLOOKUP(E36,'LISTADO ATM'!$A$2:$C$896,3,0)</f>
        <v>DISTRITO NACIONAL</v>
      </c>
      <c r="B36" s="109" t="s">
        <v>2588</v>
      </c>
      <c r="C36" s="101">
        <v>44235.585312499999</v>
      </c>
      <c r="D36" s="115" t="s">
        <v>2491</v>
      </c>
      <c r="E36" s="99">
        <v>958</v>
      </c>
      <c r="F36" s="84" t="str">
        <f>VLOOKUP(E36,VIP!$A$2:$O11370,2,0)</f>
        <v>DRBR958</v>
      </c>
      <c r="G36" s="98" t="str">
        <f>VLOOKUP(E36,'LISTADO ATM'!$A$2:$B$895,2,0)</f>
        <v xml:space="preserve">ATM Olé Aut. San Isidro </v>
      </c>
      <c r="H36" s="98" t="str">
        <f>VLOOKUP(E36,VIP!$A$2:$O16291,7,FALSE)</f>
        <v>Si</v>
      </c>
      <c r="I36" s="98" t="str">
        <f>VLOOKUP(E36,VIP!$A$2:$O8256,8,FALSE)</f>
        <v>Si</v>
      </c>
      <c r="J36" s="98" t="str">
        <f>VLOOKUP(E36,VIP!$A$2:$O8206,8,FALSE)</f>
        <v>Si</v>
      </c>
      <c r="K36" s="98" t="str">
        <f>VLOOKUP(E36,VIP!$A$2:$O11780,6,0)</f>
        <v>NO</v>
      </c>
      <c r="L36" s="104" t="s">
        <v>2441</v>
      </c>
      <c r="M36" s="118" t="s">
        <v>2531</v>
      </c>
      <c r="N36" s="125" t="s">
        <v>2498</v>
      </c>
      <c r="O36" s="115" t="s">
        <v>2582</v>
      </c>
      <c r="P36" s="118" t="s">
        <v>2583</v>
      </c>
      <c r="Q36" s="118" t="s">
        <v>2441</v>
      </c>
    </row>
    <row r="37" spans="1:17" s="119" customFormat="1" ht="18" x14ac:dyDescent="0.25">
      <c r="A37" s="115" t="str">
        <f>VLOOKUP(E37,'LISTADO ATM'!$A$2:$C$896,3,0)</f>
        <v>DISTRITO NACIONAL</v>
      </c>
      <c r="B37" s="109" t="s">
        <v>2589</v>
      </c>
      <c r="C37" s="101">
        <v>44235.582384259258</v>
      </c>
      <c r="D37" s="115" t="s">
        <v>2491</v>
      </c>
      <c r="E37" s="99">
        <v>785</v>
      </c>
      <c r="F37" s="84" t="str">
        <f>VLOOKUP(E37,VIP!$A$2:$O11371,2,0)</f>
        <v>DRBR785</v>
      </c>
      <c r="G37" s="98" t="str">
        <f>VLOOKUP(E37,'LISTADO ATM'!$A$2:$B$895,2,0)</f>
        <v xml:space="preserve">ATM S/M Nacional Máximo Gómez </v>
      </c>
      <c r="H37" s="98" t="str">
        <f>VLOOKUP(E37,VIP!$A$2:$O16292,7,FALSE)</f>
        <v>Si</v>
      </c>
      <c r="I37" s="98" t="str">
        <f>VLOOKUP(E37,VIP!$A$2:$O8257,8,FALSE)</f>
        <v>Si</v>
      </c>
      <c r="J37" s="98" t="str">
        <f>VLOOKUP(E37,VIP!$A$2:$O8207,8,FALSE)</f>
        <v>Si</v>
      </c>
      <c r="K37" s="98" t="str">
        <f>VLOOKUP(E37,VIP!$A$2:$O11781,6,0)</f>
        <v>NO</v>
      </c>
      <c r="L37" s="104" t="s">
        <v>2593</v>
      </c>
      <c r="M37" s="118" t="s">
        <v>2531</v>
      </c>
      <c r="N37" s="125" t="s">
        <v>2498</v>
      </c>
      <c r="O37" s="115" t="s">
        <v>2501</v>
      </c>
      <c r="P37" s="118" t="s">
        <v>2585</v>
      </c>
      <c r="Q37" s="118" t="s">
        <v>2593</v>
      </c>
    </row>
    <row r="38" spans="1:17" s="119" customFormat="1" ht="18" x14ac:dyDescent="0.25">
      <c r="A38" s="115" t="str">
        <f>VLOOKUP(E38,'LISTADO ATM'!$A$2:$C$896,3,0)</f>
        <v>DISTRITO NACIONAL</v>
      </c>
      <c r="B38" s="109" t="s">
        <v>2590</v>
      </c>
      <c r="C38" s="101">
        <v>44235.581087962964</v>
      </c>
      <c r="D38" s="115" t="s">
        <v>2491</v>
      </c>
      <c r="E38" s="99">
        <v>561</v>
      </c>
      <c r="F38" s="84" t="str">
        <f>VLOOKUP(E38,VIP!$A$2:$O11372,2,0)</f>
        <v>DRBR133</v>
      </c>
      <c r="G38" s="98" t="str">
        <f>VLOOKUP(E38,'LISTADO ATM'!$A$2:$B$895,2,0)</f>
        <v xml:space="preserve">ATM Comando Regional P.N. S.D. Este </v>
      </c>
      <c r="H38" s="98" t="str">
        <f>VLOOKUP(E38,VIP!$A$2:$O16293,7,FALSE)</f>
        <v>Si</v>
      </c>
      <c r="I38" s="98" t="str">
        <f>VLOOKUP(E38,VIP!$A$2:$O8258,8,FALSE)</f>
        <v>Si</v>
      </c>
      <c r="J38" s="98" t="str">
        <f>VLOOKUP(E38,VIP!$A$2:$O8208,8,FALSE)</f>
        <v>Si</v>
      </c>
      <c r="K38" s="98" t="str">
        <f>VLOOKUP(E38,VIP!$A$2:$O11782,6,0)</f>
        <v>NO</v>
      </c>
      <c r="L38" s="104" t="s">
        <v>2593</v>
      </c>
      <c r="M38" s="118" t="s">
        <v>2531</v>
      </c>
      <c r="N38" s="125" t="s">
        <v>2498</v>
      </c>
      <c r="O38" s="115" t="s">
        <v>2501</v>
      </c>
      <c r="P38" s="118" t="s">
        <v>2585</v>
      </c>
      <c r="Q38" s="118" t="s">
        <v>2593</v>
      </c>
    </row>
    <row r="39" spans="1:17" s="119" customFormat="1" ht="18" x14ac:dyDescent="0.25">
      <c r="A39" s="115" t="str">
        <f>VLOOKUP(E39,'LISTADO ATM'!$A$2:$C$896,3,0)</f>
        <v>DISTRITO NACIONAL</v>
      </c>
      <c r="B39" s="109" t="s">
        <v>2601</v>
      </c>
      <c r="C39" s="101">
        <v>44235.579942129632</v>
      </c>
      <c r="D39" s="115" t="s">
        <v>2189</v>
      </c>
      <c r="E39" s="99">
        <v>623</v>
      </c>
      <c r="F39" s="84" t="str">
        <f>VLOOKUP(E39,VIP!$A$2:$O11376,2,0)</f>
        <v>DRBR623</v>
      </c>
      <c r="G39" s="98" t="str">
        <f>VLOOKUP(E39,'LISTADO ATM'!$A$2:$B$895,2,0)</f>
        <v xml:space="preserve">ATM Operaciones Especiales (Manoguayabo) </v>
      </c>
      <c r="H39" s="98" t="str">
        <f>VLOOKUP(E39,VIP!$A$2:$O16297,7,FALSE)</f>
        <v>Si</v>
      </c>
      <c r="I39" s="98" t="str">
        <f>VLOOKUP(E39,VIP!$A$2:$O8262,8,FALSE)</f>
        <v>Si</v>
      </c>
      <c r="J39" s="98" t="str">
        <f>VLOOKUP(E39,VIP!$A$2:$O8212,8,FALSE)</f>
        <v>Si</v>
      </c>
      <c r="K39" s="98" t="str">
        <f>VLOOKUP(E39,VIP!$A$2:$O11786,6,0)</f>
        <v>No</v>
      </c>
      <c r="L39" s="104" t="s">
        <v>2228</v>
      </c>
      <c r="M39" s="103" t="s">
        <v>2472</v>
      </c>
      <c r="N39" s="102" t="s">
        <v>2480</v>
      </c>
      <c r="O39" s="115" t="s">
        <v>2482</v>
      </c>
      <c r="P39" s="118"/>
      <c r="Q39" s="103" t="s">
        <v>2228</v>
      </c>
    </row>
    <row r="40" spans="1:17" s="119" customFormat="1" ht="18" x14ac:dyDescent="0.25">
      <c r="A40" s="115" t="str">
        <f>VLOOKUP(E40,'LISTADO ATM'!$A$2:$C$896,3,0)</f>
        <v>NORTE</v>
      </c>
      <c r="B40" s="109" t="s">
        <v>2602</v>
      </c>
      <c r="C40" s="101">
        <v>44235.57949074074</v>
      </c>
      <c r="D40" s="115" t="s">
        <v>2190</v>
      </c>
      <c r="E40" s="99">
        <v>304</v>
      </c>
      <c r="F40" s="84" t="str">
        <f>VLOOKUP(E40,VIP!$A$2:$O11377,2,0)</f>
        <v>DRBR304</v>
      </c>
      <c r="G40" s="98" t="str">
        <f>VLOOKUP(E40,'LISTADO ATM'!$A$2:$B$895,2,0)</f>
        <v xml:space="preserve">ATM Multicentro La Sirena Estrella Sadhala </v>
      </c>
      <c r="H40" s="98" t="str">
        <f>VLOOKUP(E40,VIP!$A$2:$O16298,7,FALSE)</f>
        <v>Si</v>
      </c>
      <c r="I40" s="98" t="str">
        <f>VLOOKUP(E40,VIP!$A$2:$O8263,8,FALSE)</f>
        <v>Si</v>
      </c>
      <c r="J40" s="98" t="str">
        <f>VLOOKUP(E40,VIP!$A$2:$O8213,8,FALSE)</f>
        <v>Si</v>
      </c>
      <c r="K40" s="98" t="str">
        <f>VLOOKUP(E40,VIP!$A$2:$O11787,6,0)</f>
        <v>NO</v>
      </c>
      <c r="L40" s="104" t="s">
        <v>2463</v>
      </c>
      <c r="M40" s="103" t="s">
        <v>2472</v>
      </c>
      <c r="N40" s="102" t="s">
        <v>2480</v>
      </c>
      <c r="O40" s="115" t="s">
        <v>2496</v>
      </c>
      <c r="P40" s="118"/>
      <c r="Q40" s="103" t="s">
        <v>2463</v>
      </c>
    </row>
    <row r="41" spans="1:17" s="119" customFormat="1" ht="18" x14ac:dyDescent="0.25">
      <c r="A41" s="115" t="str">
        <f>VLOOKUP(E41,'LISTADO ATM'!$A$2:$C$896,3,0)</f>
        <v>NORTE</v>
      </c>
      <c r="B41" s="109" t="s">
        <v>2603</v>
      </c>
      <c r="C41" s="101">
        <v>44235.577581018515</v>
      </c>
      <c r="D41" s="115" t="s">
        <v>2494</v>
      </c>
      <c r="E41" s="99">
        <v>3</v>
      </c>
      <c r="F41" s="84" t="str">
        <f>VLOOKUP(E41,VIP!$A$2:$O11378,2,0)</f>
        <v>DRBR003</v>
      </c>
      <c r="G41" s="98" t="str">
        <f>VLOOKUP(E41,'LISTADO ATM'!$A$2:$B$895,2,0)</f>
        <v>ATM Autoservicio La Vega Real</v>
      </c>
      <c r="H41" s="98" t="str">
        <f>VLOOKUP(E41,VIP!$A$2:$O16299,7,FALSE)</f>
        <v>Si</v>
      </c>
      <c r="I41" s="98" t="str">
        <f>VLOOKUP(E41,VIP!$A$2:$O8264,8,FALSE)</f>
        <v>Si</v>
      </c>
      <c r="J41" s="98" t="str">
        <f>VLOOKUP(E41,VIP!$A$2:$O8214,8,FALSE)</f>
        <v>Si</v>
      </c>
      <c r="K41" s="98" t="str">
        <f>VLOOKUP(E41,VIP!$A$2:$O11788,6,0)</f>
        <v>NO</v>
      </c>
      <c r="L41" s="104" t="s">
        <v>2569</v>
      </c>
      <c r="M41" s="103" t="s">
        <v>2472</v>
      </c>
      <c r="N41" s="102" t="s">
        <v>2480</v>
      </c>
      <c r="O41" s="115" t="s">
        <v>2495</v>
      </c>
      <c r="P41" s="118"/>
      <c r="Q41" s="103" t="s">
        <v>2569</v>
      </c>
    </row>
    <row r="42" spans="1:17" s="119" customFormat="1" ht="18" x14ac:dyDescent="0.25">
      <c r="A42" s="115" t="str">
        <f>VLOOKUP(E42,'LISTADO ATM'!$A$2:$C$896,3,0)</f>
        <v>SUR</v>
      </c>
      <c r="B42" s="109" t="s">
        <v>2604</v>
      </c>
      <c r="C42" s="101">
        <v>44235.574004629627</v>
      </c>
      <c r="D42" s="115" t="s">
        <v>2476</v>
      </c>
      <c r="E42" s="99">
        <v>880</v>
      </c>
      <c r="F42" s="84" t="str">
        <f>VLOOKUP(E42,VIP!$A$2:$O11379,2,0)</f>
        <v>DRBR880</v>
      </c>
      <c r="G42" s="98" t="str">
        <f>VLOOKUP(E42,'LISTADO ATM'!$A$2:$B$895,2,0)</f>
        <v xml:space="preserve">ATM Autoservicio Barahona II </v>
      </c>
      <c r="H42" s="98" t="str">
        <f>VLOOKUP(E42,VIP!$A$2:$O16300,7,FALSE)</f>
        <v>Si</v>
      </c>
      <c r="I42" s="98" t="str">
        <f>VLOOKUP(E42,VIP!$A$2:$O8265,8,FALSE)</f>
        <v>Si</v>
      </c>
      <c r="J42" s="98" t="str">
        <f>VLOOKUP(E42,VIP!$A$2:$O8215,8,FALSE)</f>
        <v>Si</v>
      </c>
      <c r="K42" s="98" t="str">
        <f>VLOOKUP(E42,VIP!$A$2:$O11789,6,0)</f>
        <v>SI</v>
      </c>
      <c r="L42" s="104" t="s">
        <v>2569</v>
      </c>
      <c r="M42" s="103" t="s">
        <v>2472</v>
      </c>
      <c r="N42" s="102" t="s">
        <v>2480</v>
      </c>
      <c r="O42" s="115" t="s">
        <v>2481</v>
      </c>
      <c r="P42" s="118"/>
      <c r="Q42" s="103" t="s">
        <v>2569</v>
      </c>
    </row>
    <row r="43" spans="1:17" s="119" customFormat="1" ht="18" x14ac:dyDescent="0.25">
      <c r="A43" s="115" t="str">
        <f>VLOOKUP(E43,'LISTADO ATM'!$A$2:$C$896,3,0)</f>
        <v>NORTE</v>
      </c>
      <c r="B43" s="109" t="s">
        <v>2605</v>
      </c>
      <c r="C43" s="101">
        <v>44235.572685185187</v>
      </c>
      <c r="D43" s="115" t="s">
        <v>2494</v>
      </c>
      <c r="E43" s="99">
        <v>8</v>
      </c>
      <c r="F43" s="84" t="str">
        <f>VLOOKUP(E43,VIP!$A$2:$O11380,2,0)</f>
        <v>DRBR008</v>
      </c>
      <c r="G43" s="98" t="str">
        <f>VLOOKUP(E43,'LISTADO ATM'!$A$2:$B$895,2,0)</f>
        <v>ATM Autoservicio Yaque</v>
      </c>
      <c r="H43" s="98" t="str">
        <f>VLOOKUP(E43,VIP!$A$2:$O16301,7,FALSE)</f>
        <v>Si</v>
      </c>
      <c r="I43" s="98" t="str">
        <f>VLOOKUP(E43,VIP!$A$2:$O8266,8,FALSE)</f>
        <v>Si</v>
      </c>
      <c r="J43" s="98" t="str">
        <f>VLOOKUP(E43,VIP!$A$2:$O8216,8,FALSE)</f>
        <v>Si</v>
      </c>
      <c r="K43" s="98" t="str">
        <f>VLOOKUP(E43,VIP!$A$2:$O11790,6,0)</f>
        <v>NO</v>
      </c>
      <c r="L43" s="104" t="s">
        <v>2569</v>
      </c>
      <c r="M43" s="103" t="s">
        <v>2472</v>
      </c>
      <c r="N43" s="102" t="s">
        <v>2480</v>
      </c>
      <c r="O43" s="115" t="s">
        <v>2495</v>
      </c>
      <c r="P43" s="118"/>
      <c r="Q43" s="103" t="s">
        <v>2569</v>
      </c>
    </row>
    <row r="44" spans="1:17" s="119" customFormat="1" ht="18" x14ac:dyDescent="0.25">
      <c r="A44" s="115" t="str">
        <f>VLOOKUP(E44,'LISTADO ATM'!$A$2:$C$896,3,0)</f>
        <v>NORTE</v>
      </c>
      <c r="B44" s="109" t="s">
        <v>2606</v>
      </c>
      <c r="C44" s="101">
        <v>44235.571828703702</v>
      </c>
      <c r="D44" s="115" t="s">
        <v>2494</v>
      </c>
      <c r="E44" s="99">
        <v>809</v>
      </c>
      <c r="F44" s="84" t="str">
        <f>VLOOKUP(E44,VIP!$A$2:$O11381,2,0)</f>
        <v>DRBR809</v>
      </c>
      <c r="G44" s="98" t="str">
        <f>VLOOKUP(E44,'LISTADO ATM'!$A$2:$B$895,2,0)</f>
        <v>ATM Yoma (Cotuí)</v>
      </c>
      <c r="H44" s="98" t="str">
        <f>VLOOKUP(E44,VIP!$A$2:$O16302,7,FALSE)</f>
        <v>Si</v>
      </c>
      <c r="I44" s="98" t="str">
        <f>VLOOKUP(E44,VIP!$A$2:$O8267,8,FALSE)</f>
        <v>Si</v>
      </c>
      <c r="J44" s="98" t="str">
        <f>VLOOKUP(E44,VIP!$A$2:$O8217,8,FALSE)</f>
        <v>Si</v>
      </c>
      <c r="K44" s="98" t="str">
        <f>VLOOKUP(E44,VIP!$A$2:$O11791,6,0)</f>
        <v>NO</v>
      </c>
      <c r="L44" s="104" t="s">
        <v>2569</v>
      </c>
      <c r="M44" s="103" t="s">
        <v>2472</v>
      </c>
      <c r="N44" s="102" t="s">
        <v>2480</v>
      </c>
      <c r="O44" s="115" t="s">
        <v>2495</v>
      </c>
      <c r="P44" s="118"/>
      <c r="Q44" s="103" t="s">
        <v>2569</v>
      </c>
    </row>
    <row r="45" spans="1:17" ht="18" x14ac:dyDescent="0.25">
      <c r="A45" s="115" t="e">
        <f>VLOOKUP(E45,'LISTADO ATM'!$A$2:$C$896,3,0)</f>
        <v>#N/A</v>
      </c>
      <c r="B45" s="109" t="s">
        <v>2607</v>
      </c>
      <c r="C45" s="101">
        <v>44235.563414351855</v>
      </c>
      <c r="D45" s="115" t="s">
        <v>2476</v>
      </c>
      <c r="E45" s="99">
        <v>797</v>
      </c>
      <c r="F45" s="84" t="e">
        <f>VLOOKUP(E45,VIP!$A$2:$O11382,2,0)</f>
        <v>#N/A</v>
      </c>
      <c r="G45" s="98" t="e">
        <f>VLOOKUP(E45,'LISTADO ATM'!$A$2:$B$895,2,0)</f>
        <v>#N/A</v>
      </c>
      <c r="H45" s="98" t="e">
        <f>VLOOKUP(E45,VIP!$A$2:$O16303,7,FALSE)</f>
        <v>#N/A</v>
      </c>
      <c r="I45" s="98" t="e">
        <f>VLOOKUP(E45,VIP!$A$2:$O8268,8,FALSE)</f>
        <v>#N/A</v>
      </c>
      <c r="J45" s="98" t="e">
        <f>VLOOKUP(E45,VIP!$A$2:$O8218,8,FALSE)</f>
        <v>#N/A</v>
      </c>
      <c r="K45" s="98" t="e">
        <f>VLOOKUP(E45,VIP!$A$2:$O11792,6,0)</f>
        <v>#N/A</v>
      </c>
      <c r="L45" s="104" t="s">
        <v>2465</v>
      </c>
      <c r="M45" s="103" t="s">
        <v>2472</v>
      </c>
      <c r="N45" s="102" t="s">
        <v>2480</v>
      </c>
      <c r="O45" s="115" t="s">
        <v>2481</v>
      </c>
      <c r="P45" s="118"/>
      <c r="Q45" s="103" t="s">
        <v>2465</v>
      </c>
    </row>
    <row r="46" spans="1:17" ht="18" x14ac:dyDescent="0.25">
      <c r="A46" s="115" t="str">
        <f>VLOOKUP(E46,'LISTADO ATM'!$A$2:$C$896,3,0)</f>
        <v>NORTE</v>
      </c>
      <c r="B46" s="109" t="s">
        <v>2608</v>
      </c>
      <c r="C46" s="101">
        <v>44235.551145833335</v>
      </c>
      <c r="D46" s="115" t="s">
        <v>2190</v>
      </c>
      <c r="E46" s="99">
        <v>944</v>
      </c>
      <c r="F46" s="84" t="str">
        <f>VLOOKUP(E46,VIP!$A$2:$O11383,2,0)</f>
        <v>DRBR944</v>
      </c>
      <c r="G46" s="98" t="str">
        <f>VLOOKUP(E46,'LISTADO ATM'!$A$2:$B$895,2,0)</f>
        <v xml:space="preserve">ATM UNP Mao </v>
      </c>
      <c r="H46" s="98" t="str">
        <f>VLOOKUP(E46,VIP!$A$2:$O16304,7,FALSE)</f>
        <v>Si</v>
      </c>
      <c r="I46" s="98" t="str">
        <f>VLOOKUP(E46,VIP!$A$2:$O8269,8,FALSE)</f>
        <v>Si</v>
      </c>
      <c r="J46" s="98" t="str">
        <f>VLOOKUP(E46,VIP!$A$2:$O8219,8,FALSE)</f>
        <v>Si</v>
      </c>
      <c r="K46" s="98" t="str">
        <f>VLOOKUP(E46,VIP!$A$2:$O11793,6,0)</f>
        <v>NO</v>
      </c>
      <c r="L46" s="104" t="s">
        <v>2463</v>
      </c>
      <c r="M46" s="103" t="s">
        <v>2472</v>
      </c>
      <c r="N46" s="102" t="s">
        <v>2480</v>
      </c>
      <c r="O46" s="115" t="s">
        <v>2620</v>
      </c>
      <c r="P46" s="118"/>
      <c r="Q46" s="103" t="s">
        <v>2463</v>
      </c>
    </row>
    <row r="47" spans="1:17" ht="18" x14ac:dyDescent="0.25">
      <c r="A47" s="115" t="str">
        <f>VLOOKUP(E47,'LISTADO ATM'!$A$2:$C$896,3,0)</f>
        <v>SUR</v>
      </c>
      <c r="B47" s="109" t="s">
        <v>2609</v>
      </c>
      <c r="C47" s="101">
        <v>44235.533680555556</v>
      </c>
      <c r="D47" s="115" t="s">
        <v>2491</v>
      </c>
      <c r="E47" s="99">
        <v>829</v>
      </c>
      <c r="F47" s="84" t="str">
        <f>VLOOKUP(E47,VIP!$A$2:$O11384,2,0)</f>
        <v>DRBR829</v>
      </c>
      <c r="G47" s="98" t="str">
        <f>VLOOKUP(E47,'LISTADO ATM'!$A$2:$B$895,2,0)</f>
        <v xml:space="preserve">ATM UNP Multicentro Sirena Baní </v>
      </c>
      <c r="H47" s="98" t="str">
        <f>VLOOKUP(E47,VIP!$A$2:$O16305,7,FALSE)</f>
        <v>Si</v>
      </c>
      <c r="I47" s="98" t="str">
        <f>VLOOKUP(E47,VIP!$A$2:$O8270,8,FALSE)</f>
        <v>Si</v>
      </c>
      <c r="J47" s="98" t="str">
        <f>VLOOKUP(E47,VIP!$A$2:$O8220,8,FALSE)</f>
        <v>Si</v>
      </c>
      <c r="K47" s="98" t="str">
        <f>VLOOKUP(E47,VIP!$A$2:$O11794,6,0)</f>
        <v>NO</v>
      </c>
      <c r="L47" s="104" t="s">
        <v>2430</v>
      </c>
      <c r="M47" s="103" t="s">
        <v>2472</v>
      </c>
      <c r="N47" s="102" t="s">
        <v>2480</v>
      </c>
      <c r="O47" s="115" t="s">
        <v>2501</v>
      </c>
      <c r="P47" s="118"/>
      <c r="Q47" s="103" t="s">
        <v>2430</v>
      </c>
    </row>
    <row r="48" spans="1:17" ht="18" x14ac:dyDescent="0.25">
      <c r="A48" s="115" t="str">
        <f>VLOOKUP(E48,'LISTADO ATM'!$A$2:$C$896,3,0)</f>
        <v>DISTRITO NACIONAL</v>
      </c>
      <c r="B48" s="109" t="s">
        <v>2610</v>
      </c>
      <c r="C48" s="101">
        <v>44235.531689814816</v>
      </c>
      <c r="D48" s="115" t="s">
        <v>2189</v>
      </c>
      <c r="E48" s="99">
        <v>424</v>
      </c>
      <c r="F48" s="84" t="str">
        <f>VLOOKUP(E48,VIP!$A$2:$O11385,2,0)</f>
        <v>DRBR424</v>
      </c>
      <c r="G48" s="98" t="str">
        <f>VLOOKUP(E48,'LISTADO ATM'!$A$2:$B$895,2,0)</f>
        <v xml:space="preserve">ATM UNP Jumbo Luperón I </v>
      </c>
      <c r="H48" s="98" t="str">
        <f>VLOOKUP(E48,VIP!$A$2:$O16306,7,FALSE)</f>
        <v>Si</v>
      </c>
      <c r="I48" s="98" t="str">
        <f>VLOOKUP(E48,VIP!$A$2:$O8271,8,FALSE)</f>
        <v>Si</v>
      </c>
      <c r="J48" s="98" t="str">
        <f>VLOOKUP(E48,VIP!$A$2:$O8221,8,FALSE)</f>
        <v>Si</v>
      </c>
      <c r="K48" s="98" t="str">
        <f>VLOOKUP(E48,VIP!$A$2:$O11795,6,0)</f>
        <v>NO</v>
      </c>
      <c r="L48" s="104" t="s">
        <v>2228</v>
      </c>
      <c r="M48" s="103" t="s">
        <v>2472</v>
      </c>
      <c r="N48" s="102" t="s">
        <v>2480</v>
      </c>
      <c r="O48" s="115" t="s">
        <v>2482</v>
      </c>
      <c r="P48" s="118"/>
      <c r="Q48" s="103" t="s">
        <v>2228</v>
      </c>
    </row>
    <row r="49" spans="1:17" ht="18" x14ac:dyDescent="0.25">
      <c r="A49" s="115" t="str">
        <f>VLOOKUP(E49,'LISTADO ATM'!$A$2:$C$896,3,0)</f>
        <v>DISTRITO NACIONAL</v>
      </c>
      <c r="B49" s="109" t="s">
        <v>2611</v>
      </c>
      <c r="C49" s="101">
        <v>44235.530150462961</v>
      </c>
      <c r="D49" s="115" t="s">
        <v>2476</v>
      </c>
      <c r="E49" s="99">
        <v>983</v>
      </c>
      <c r="F49" s="84" t="str">
        <f>VLOOKUP(E49,VIP!$A$2:$O11386,2,0)</f>
        <v>DRBR983</v>
      </c>
      <c r="G49" s="98" t="str">
        <f>VLOOKUP(E49,'LISTADO ATM'!$A$2:$B$895,2,0)</f>
        <v xml:space="preserve">ATM Bravo República de Colombia </v>
      </c>
      <c r="H49" s="98" t="str">
        <f>VLOOKUP(E49,VIP!$A$2:$O16307,7,FALSE)</f>
        <v>Si</v>
      </c>
      <c r="I49" s="98" t="str">
        <f>VLOOKUP(E49,VIP!$A$2:$O8272,8,FALSE)</f>
        <v>No</v>
      </c>
      <c r="J49" s="98" t="str">
        <f>VLOOKUP(E49,VIP!$A$2:$O8222,8,FALSE)</f>
        <v>No</v>
      </c>
      <c r="K49" s="98" t="str">
        <f>VLOOKUP(E49,VIP!$A$2:$O11796,6,0)</f>
        <v>NO</v>
      </c>
      <c r="L49" s="104" t="s">
        <v>2430</v>
      </c>
      <c r="M49" s="118" t="s">
        <v>2531</v>
      </c>
      <c r="N49" s="102" t="s">
        <v>2480</v>
      </c>
      <c r="O49" s="115" t="s">
        <v>2481</v>
      </c>
      <c r="P49" s="118"/>
      <c r="Q49" s="125">
        <v>44235.659722222219</v>
      </c>
    </row>
    <row r="50" spans="1:17" ht="18" x14ac:dyDescent="0.25">
      <c r="A50" s="115" t="str">
        <f>VLOOKUP(E50,'LISTADO ATM'!$A$2:$C$896,3,0)</f>
        <v>NORTE</v>
      </c>
      <c r="B50" s="109" t="s">
        <v>2612</v>
      </c>
      <c r="C50" s="101">
        <v>44235.50885416667</v>
      </c>
      <c r="D50" s="115" t="s">
        <v>2190</v>
      </c>
      <c r="E50" s="99">
        <v>142</v>
      </c>
      <c r="F50" s="84" t="str">
        <f>VLOOKUP(E50,VIP!$A$2:$O11387,2,0)</f>
        <v>DRBR142</v>
      </c>
      <c r="G50" s="98" t="str">
        <f>VLOOKUP(E50,'LISTADO ATM'!$A$2:$B$895,2,0)</f>
        <v xml:space="preserve">ATM Centro de Caja Galerías Bonao </v>
      </c>
      <c r="H50" s="98" t="str">
        <f>VLOOKUP(E50,VIP!$A$2:$O16308,7,FALSE)</f>
        <v>Si</v>
      </c>
      <c r="I50" s="98" t="str">
        <f>VLOOKUP(E50,VIP!$A$2:$O8273,8,FALSE)</f>
        <v>Si</v>
      </c>
      <c r="J50" s="98" t="str">
        <f>VLOOKUP(E50,VIP!$A$2:$O8223,8,FALSE)</f>
        <v>Si</v>
      </c>
      <c r="K50" s="98" t="str">
        <f>VLOOKUP(E50,VIP!$A$2:$O11797,6,0)</f>
        <v>SI</v>
      </c>
      <c r="L50" s="104" t="s">
        <v>2463</v>
      </c>
      <c r="M50" s="103" t="s">
        <v>2472</v>
      </c>
      <c r="N50" s="102" t="s">
        <v>2480</v>
      </c>
      <c r="O50" s="115" t="s">
        <v>2496</v>
      </c>
      <c r="P50" s="118"/>
      <c r="Q50" s="103" t="s">
        <v>2463</v>
      </c>
    </row>
    <row r="51" spans="1:17" ht="18" x14ac:dyDescent="0.25">
      <c r="A51" s="115" t="str">
        <f>VLOOKUP(E51,'LISTADO ATM'!$A$2:$C$896,3,0)</f>
        <v>DISTRITO NACIONAL</v>
      </c>
      <c r="B51" s="109" t="s">
        <v>2613</v>
      </c>
      <c r="C51" s="101">
        <v>44235.507071759261</v>
      </c>
      <c r="D51" s="115" t="s">
        <v>2189</v>
      </c>
      <c r="E51" s="99">
        <v>744</v>
      </c>
      <c r="F51" s="84" t="str">
        <f>VLOOKUP(E51,VIP!$A$2:$O11388,2,0)</f>
        <v>DRBR289</v>
      </c>
      <c r="G51" s="98" t="str">
        <f>VLOOKUP(E51,'LISTADO ATM'!$A$2:$B$895,2,0)</f>
        <v xml:space="preserve">ATM Multicentro La Sirena Venezuela </v>
      </c>
      <c r="H51" s="98" t="str">
        <f>VLOOKUP(E51,VIP!$A$2:$O16309,7,FALSE)</f>
        <v>Si</v>
      </c>
      <c r="I51" s="98" t="str">
        <f>VLOOKUP(E51,VIP!$A$2:$O8274,8,FALSE)</f>
        <v>Si</v>
      </c>
      <c r="J51" s="98" t="str">
        <f>VLOOKUP(E51,VIP!$A$2:$O8224,8,FALSE)</f>
        <v>Si</v>
      </c>
      <c r="K51" s="98" t="str">
        <f>VLOOKUP(E51,VIP!$A$2:$O11798,6,0)</f>
        <v>SI</v>
      </c>
      <c r="L51" s="104" t="s">
        <v>2254</v>
      </c>
      <c r="M51" s="103" t="s">
        <v>2472</v>
      </c>
      <c r="N51" s="102" t="s">
        <v>2480</v>
      </c>
      <c r="O51" s="115" t="s">
        <v>2482</v>
      </c>
      <c r="P51" s="118"/>
      <c r="Q51" s="103" t="s">
        <v>2254</v>
      </c>
    </row>
    <row r="52" spans="1:17" s="119" customFormat="1" ht="18" x14ac:dyDescent="0.25">
      <c r="A52" s="115" t="str">
        <f>VLOOKUP(E52,'LISTADO ATM'!$A$2:$C$896,3,0)</f>
        <v>ESTE</v>
      </c>
      <c r="B52" s="109" t="s">
        <v>2614</v>
      </c>
      <c r="C52" s="101">
        <v>44235.499155092592</v>
      </c>
      <c r="D52" s="115" t="s">
        <v>2189</v>
      </c>
      <c r="E52" s="99">
        <v>429</v>
      </c>
      <c r="F52" s="84" t="str">
        <f>VLOOKUP(E52,VIP!$A$2:$O11389,2,0)</f>
        <v>DRBR429</v>
      </c>
      <c r="G52" s="98" t="str">
        <f>VLOOKUP(E52,'LISTADO ATM'!$A$2:$B$895,2,0)</f>
        <v xml:space="preserve">ATM Oficina Jumbo La Romana </v>
      </c>
      <c r="H52" s="98" t="str">
        <f>VLOOKUP(E52,VIP!$A$2:$O16310,7,FALSE)</f>
        <v>Si</v>
      </c>
      <c r="I52" s="98" t="str">
        <f>VLOOKUP(E52,VIP!$A$2:$O8275,8,FALSE)</f>
        <v>Si</v>
      </c>
      <c r="J52" s="98" t="str">
        <f>VLOOKUP(E52,VIP!$A$2:$O8225,8,FALSE)</f>
        <v>Si</v>
      </c>
      <c r="K52" s="98" t="str">
        <f>VLOOKUP(E52,VIP!$A$2:$O11799,6,0)</f>
        <v>NO</v>
      </c>
      <c r="L52" s="104" t="s">
        <v>2254</v>
      </c>
      <c r="M52" s="103" t="s">
        <v>2472</v>
      </c>
      <c r="N52" s="102" t="s">
        <v>2480</v>
      </c>
      <c r="O52" s="115" t="s">
        <v>2482</v>
      </c>
      <c r="P52" s="118"/>
      <c r="Q52" s="103" t="s">
        <v>2254</v>
      </c>
    </row>
    <row r="53" spans="1:17" s="119" customFormat="1" ht="18" x14ac:dyDescent="0.25">
      <c r="A53" s="115" t="str">
        <f>VLOOKUP(E53,'LISTADO ATM'!$A$2:$C$896,3,0)</f>
        <v>NORTE</v>
      </c>
      <c r="B53" s="109" t="s">
        <v>2615</v>
      </c>
      <c r="C53" s="101">
        <v>44235.49832175926</v>
      </c>
      <c r="D53" s="115" t="s">
        <v>2190</v>
      </c>
      <c r="E53" s="99">
        <v>796</v>
      </c>
      <c r="F53" s="84" t="str">
        <f>VLOOKUP(E53,VIP!$A$2:$O11390,2,0)</f>
        <v>DRBR155</v>
      </c>
      <c r="G53" s="98" t="str">
        <f>VLOOKUP(E53,'LISTADO ATM'!$A$2:$B$895,2,0)</f>
        <v xml:space="preserve">ATM Oficina Plaza Ventura (Nagua) </v>
      </c>
      <c r="H53" s="98" t="str">
        <f>VLOOKUP(E53,VIP!$A$2:$O16311,7,FALSE)</f>
        <v>Si</v>
      </c>
      <c r="I53" s="98" t="str">
        <f>VLOOKUP(E53,VIP!$A$2:$O8276,8,FALSE)</f>
        <v>Si</v>
      </c>
      <c r="J53" s="98" t="str">
        <f>VLOOKUP(E53,VIP!$A$2:$O8226,8,FALSE)</f>
        <v>Si</v>
      </c>
      <c r="K53" s="98" t="str">
        <f>VLOOKUP(E53,VIP!$A$2:$O11800,6,0)</f>
        <v>SI</v>
      </c>
      <c r="L53" s="104" t="s">
        <v>2441</v>
      </c>
      <c r="M53" s="103" t="s">
        <v>2472</v>
      </c>
      <c r="N53" s="102" t="s">
        <v>2480</v>
      </c>
      <c r="O53" s="115" t="s">
        <v>2496</v>
      </c>
      <c r="P53" s="118"/>
      <c r="Q53" s="103" t="s">
        <v>2441</v>
      </c>
    </row>
    <row r="54" spans="1:17" s="119" customFormat="1" ht="18" x14ac:dyDescent="0.25">
      <c r="A54" s="115" t="str">
        <f>VLOOKUP(E54,'LISTADO ATM'!$A$2:$C$896,3,0)</f>
        <v>DISTRITO NACIONAL</v>
      </c>
      <c r="B54" s="109" t="s">
        <v>2616</v>
      </c>
      <c r="C54" s="101">
        <v>44235.483090277776</v>
      </c>
      <c r="D54" s="115" t="s">
        <v>2476</v>
      </c>
      <c r="E54" s="99">
        <v>485</v>
      </c>
      <c r="F54" s="84" t="str">
        <f>VLOOKUP(E54,VIP!$A$2:$O11391,2,0)</f>
        <v>DRBR485</v>
      </c>
      <c r="G54" s="98" t="str">
        <f>VLOOKUP(E54,'LISTADO ATM'!$A$2:$B$895,2,0)</f>
        <v xml:space="preserve">ATM CEDIMAT </v>
      </c>
      <c r="H54" s="98" t="str">
        <f>VLOOKUP(E54,VIP!$A$2:$O16312,7,FALSE)</f>
        <v>Si</v>
      </c>
      <c r="I54" s="98" t="str">
        <f>VLOOKUP(E54,VIP!$A$2:$O8277,8,FALSE)</f>
        <v>Si</v>
      </c>
      <c r="J54" s="98" t="str">
        <f>VLOOKUP(E54,VIP!$A$2:$O8227,8,FALSE)</f>
        <v>Si</v>
      </c>
      <c r="K54" s="98" t="str">
        <f>VLOOKUP(E54,VIP!$A$2:$O11801,6,0)</f>
        <v>NO</v>
      </c>
      <c r="L54" s="104" t="s">
        <v>2465</v>
      </c>
      <c r="M54" s="118" t="s">
        <v>2531</v>
      </c>
      <c r="N54" s="102" t="s">
        <v>2480</v>
      </c>
      <c r="O54" s="115" t="s">
        <v>2481</v>
      </c>
      <c r="P54" s="118"/>
      <c r="Q54" s="125">
        <v>44235.659722222219</v>
      </c>
    </row>
    <row r="55" spans="1:17" s="119" customFormat="1" ht="18" x14ac:dyDescent="0.25">
      <c r="A55" s="115" t="str">
        <f>VLOOKUP(E55,'LISTADO ATM'!$A$2:$C$896,3,0)</f>
        <v>DISTRITO NACIONAL</v>
      </c>
      <c r="B55" s="109" t="s">
        <v>2617</v>
      </c>
      <c r="C55" s="101">
        <v>44235.474652777775</v>
      </c>
      <c r="D55" s="115" t="s">
        <v>2476</v>
      </c>
      <c r="E55" s="99">
        <v>18</v>
      </c>
      <c r="F55" s="84" t="str">
        <f>VLOOKUP(E55,VIP!$A$2:$O11392,2,0)</f>
        <v>DRBR018</v>
      </c>
      <c r="G55" s="98" t="str">
        <f>VLOOKUP(E55,'LISTADO ATM'!$A$2:$B$895,2,0)</f>
        <v xml:space="preserve">ATM Oficina Haina Occidental I </v>
      </c>
      <c r="H55" s="98" t="str">
        <f>VLOOKUP(E55,VIP!$A$2:$O16313,7,FALSE)</f>
        <v>Si</v>
      </c>
      <c r="I55" s="98" t="str">
        <f>VLOOKUP(E55,VIP!$A$2:$O8278,8,FALSE)</f>
        <v>Si</v>
      </c>
      <c r="J55" s="98" t="str">
        <f>VLOOKUP(E55,VIP!$A$2:$O8228,8,FALSE)</f>
        <v>Si</v>
      </c>
      <c r="K55" s="98" t="str">
        <f>VLOOKUP(E55,VIP!$A$2:$O11802,6,0)</f>
        <v>SI</v>
      </c>
      <c r="L55" s="104" t="s">
        <v>2465</v>
      </c>
      <c r="M55" s="103" t="s">
        <v>2472</v>
      </c>
      <c r="N55" s="102" t="s">
        <v>2480</v>
      </c>
      <c r="O55" s="115" t="s">
        <v>2481</v>
      </c>
      <c r="P55" s="118"/>
      <c r="Q55" s="103" t="s">
        <v>2465</v>
      </c>
    </row>
    <row r="56" spans="1:17" s="119" customFormat="1" ht="18" x14ac:dyDescent="0.25">
      <c r="A56" s="115" t="str">
        <f>VLOOKUP(E56,'LISTADO ATM'!$A$2:$C$896,3,0)</f>
        <v>DISTRITO NACIONAL</v>
      </c>
      <c r="B56" s="109" t="s">
        <v>2618</v>
      </c>
      <c r="C56" s="101">
        <v>44235.471655092595</v>
      </c>
      <c r="D56" s="115" t="s">
        <v>2189</v>
      </c>
      <c r="E56" s="99">
        <v>943</v>
      </c>
      <c r="F56" s="84" t="str">
        <f>VLOOKUP(E56,VIP!$A$2:$O11393,2,0)</f>
        <v>DRBR16K</v>
      </c>
      <c r="G56" s="98" t="str">
        <f>VLOOKUP(E56,'LISTADO ATM'!$A$2:$B$895,2,0)</f>
        <v xml:space="preserve">ATM Oficina Tránsito Terreste </v>
      </c>
      <c r="H56" s="98" t="str">
        <f>VLOOKUP(E56,VIP!$A$2:$O16314,7,FALSE)</f>
        <v>Si</v>
      </c>
      <c r="I56" s="98" t="str">
        <f>VLOOKUP(E56,VIP!$A$2:$O8279,8,FALSE)</f>
        <v>Si</v>
      </c>
      <c r="J56" s="98" t="str">
        <f>VLOOKUP(E56,VIP!$A$2:$O8229,8,FALSE)</f>
        <v>Si</v>
      </c>
      <c r="K56" s="98" t="str">
        <f>VLOOKUP(E56,VIP!$A$2:$O11803,6,0)</f>
        <v>NO</v>
      </c>
      <c r="L56" s="104" t="s">
        <v>2228</v>
      </c>
      <c r="M56" s="103" t="s">
        <v>2472</v>
      </c>
      <c r="N56" s="102" t="s">
        <v>2480</v>
      </c>
      <c r="O56" s="115" t="s">
        <v>2482</v>
      </c>
      <c r="P56" s="118"/>
      <c r="Q56" s="103" t="s">
        <v>2228</v>
      </c>
    </row>
    <row r="57" spans="1:17" s="119" customFormat="1" ht="18" x14ac:dyDescent="0.25">
      <c r="A57" s="115" t="str">
        <f>VLOOKUP(E57,'LISTADO ATM'!$A$2:$C$896,3,0)</f>
        <v>NORTE</v>
      </c>
      <c r="B57" s="109" t="s">
        <v>2591</v>
      </c>
      <c r="C57" s="101">
        <v>44235.470509259256</v>
      </c>
      <c r="D57" s="115" t="s">
        <v>2491</v>
      </c>
      <c r="E57" s="99">
        <v>965</v>
      </c>
      <c r="F57" s="84" t="str">
        <f>VLOOKUP(E57,VIP!$A$2:$O11373,2,0)</f>
        <v>DRBR965</v>
      </c>
      <c r="G57" s="98" t="str">
        <f>VLOOKUP(E57,'LISTADO ATM'!$A$2:$B$895,2,0)</f>
        <v xml:space="preserve">ATM S/M La Fuente FUN (Santiago) </v>
      </c>
      <c r="H57" s="98" t="str">
        <f>VLOOKUP(E57,VIP!$A$2:$O16294,7,FALSE)</f>
        <v>Si</v>
      </c>
      <c r="I57" s="98" t="str">
        <f>VLOOKUP(E57,VIP!$A$2:$O8259,8,FALSE)</f>
        <v>Si</v>
      </c>
      <c r="J57" s="98" t="str">
        <f>VLOOKUP(E57,VIP!$A$2:$O8209,8,FALSE)</f>
        <v>Si</v>
      </c>
      <c r="K57" s="98" t="str">
        <f>VLOOKUP(E57,VIP!$A$2:$O11783,6,0)</f>
        <v>NO</v>
      </c>
      <c r="L57" s="104" t="s">
        <v>2441</v>
      </c>
      <c r="M57" s="118" t="s">
        <v>2531</v>
      </c>
      <c r="N57" s="125" t="s">
        <v>2498</v>
      </c>
      <c r="O57" s="115" t="s">
        <v>2501</v>
      </c>
      <c r="P57" s="118" t="s">
        <v>2583</v>
      </c>
      <c r="Q57" s="118" t="s">
        <v>2441</v>
      </c>
    </row>
    <row r="58" spans="1:17" s="119" customFormat="1" ht="18" x14ac:dyDescent="0.25">
      <c r="A58" s="115" t="str">
        <f>VLOOKUP(E58,'LISTADO ATM'!$A$2:$C$896,3,0)</f>
        <v>DISTRITO NACIONAL</v>
      </c>
      <c r="B58" s="109" t="s">
        <v>2592</v>
      </c>
      <c r="C58" s="101">
        <v>44235.470046296294</v>
      </c>
      <c r="D58" s="115" t="s">
        <v>2491</v>
      </c>
      <c r="E58" s="99">
        <v>697</v>
      </c>
      <c r="F58" s="84" t="str">
        <f>VLOOKUP(E58,VIP!$A$2:$O11374,2,0)</f>
        <v>DRBR697</v>
      </c>
      <c r="G58" s="98" t="str">
        <f>VLOOKUP(E58,'LISTADO ATM'!$A$2:$B$895,2,0)</f>
        <v>ATM Hipermercado Olé Ciudad Juan Bosch</v>
      </c>
      <c r="H58" s="98" t="str">
        <f>VLOOKUP(E58,VIP!$A$2:$O16295,7,FALSE)</f>
        <v>Si</v>
      </c>
      <c r="I58" s="98" t="str">
        <f>VLOOKUP(E58,VIP!$A$2:$O8260,8,FALSE)</f>
        <v>Si</v>
      </c>
      <c r="J58" s="98" t="str">
        <f>VLOOKUP(E58,VIP!$A$2:$O8210,8,FALSE)</f>
        <v>Si</v>
      </c>
      <c r="K58" s="98" t="str">
        <f>VLOOKUP(E58,VIP!$A$2:$O11784,6,0)</f>
        <v>NO</v>
      </c>
      <c r="L58" s="104" t="s">
        <v>2568</v>
      </c>
      <c r="M58" s="118" t="s">
        <v>2531</v>
      </c>
      <c r="N58" s="125" t="s">
        <v>2498</v>
      </c>
      <c r="O58" s="115" t="s">
        <v>2501</v>
      </c>
      <c r="P58" s="118" t="s">
        <v>2583</v>
      </c>
      <c r="Q58" s="118" t="s">
        <v>2568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2573</v>
      </c>
      <c r="C59" s="101">
        <v>44235.456886574073</v>
      </c>
      <c r="D59" s="115" t="s">
        <v>2491</v>
      </c>
      <c r="E59" s="99">
        <v>958</v>
      </c>
      <c r="F59" s="84" t="str">
        <f>VLOOKUP(E59,VIP!$A$2:$O11360,2,0)</f>
        <v>DRBR958</v>
      </c>
      <c r="G59" s="98" t="str">
        <f>VLOOKUP(E59,'LISTADO ATM'!$A$2:$B$895,2,0)</f>
        <v xml:space="preserve">ATM Olé Aut. San Isidro </v>
      </c>
      <c r="H59" s="98" t="str">
        <f>VLOOKUP(E59,VIP!$A$2:$O16281,7,FALSE)</f>
        <v>Si</v>
      </c>
      <c r="I59" s="98" t="str">
        <f>VLOOKUP(E59,VIP!$A$2:$O8246,8,FALSE)</f>
        <v>Si</v>
      </c>
      <c r="J59" s="98" t="str">
        <f>VLOOKUP(E59,VIP!$A$2:$O8196,8,FALSE)</f>
        <v>Si</v>
      </c>
      <c r="K59" s="98" t="str">
        <f>VLOOKUP(E59,VIP!$A$2:$O11770,6,0)</f>
        <v>NO</v>
      </c>
      <c r="L59" s="104" t="s">
        <v>2441</v>
      </c>
      <c r="M59" s="118" t="s">
        <v>2531</v>
      </c>
      <c r="N59" s="125" t="s">
        <v>2498</v>
      </c>
      <c r="O59" s="115" t="s">
        <v>2582</v>
      </c>
      <c r="P59" s="118" t="s">
        <v>2583</v>
      </c>
      <c r="Q59" s="125" t="s">
        <v>2441</v>
      </c>
    </row>
    <row r="60" spans="1:17" s="119" customFormat="1" ht="18" x14ac:dyDescent="0.25">
      <c r="A60" s="115" t="str">
        <f>VLOOKUP(E60,'LISTADO ATM'!$A$2:$C$896,3,0)</f>
        <v>ESTE</v>
      </c>
      <c r="B60" s="109" t="s">
        <v>2619</v>
      </c>
      <c r="C60" s="101">
        <v>44235.456273148149</v>
      </c>
      <c r="D60" s="115" t="s">
        <v>2189</v>
      </c>
      <c r="E60" s="99">
        <v>117</v>
      </c>
      <c r="F60" s="84" t="str">
        <f>VLOOKUP(E60,VIP!$A$2:$O11394,2,0)</f>
        <v>DRBR117</v>
      </c>
      <c r="G60" s="98" t="str">
        <f>VLOOKUP(E60,'LISTADO ATM'!$A$2:$B$895,2,0)</f>
        <v xml:space="preserve">ATM Oficina El Seybo </v>
      </c>
      <c r="H60" s="98" t="str">
        <f>VLOOKUP(E60,VIP!$A$2:$O16315,7,FALSE)</f>
        <v>Si</v>
      </c>
      <c r="I60" s="98" t="str">
        <f>VLOOKUP(E60,VIP!$A$2:$O8280,8,FALSE)</f>
        <v>Si</v>
      </c>
      <c r="J60" s="98" t="str">
        <f>VLOOKUP(E60,VIP!$A$2:$O8230,8,FALSE)</f>
        <v>Si</v>
      </c>
      <c r="K60" s="98" t="str">
        <f>VLOOKUP(E60,VIP!$A$2:$O11804,6,0)</f>
        <v>SI</v>
      </c>
      <c r="L60" s="104" t="s">
        <v>2228</v>
      </c>
      <c r="M60" s="103" t="s">
        <v>2472</v>
      </c>
      <c r="N60" s="102" t="s">
        <v>2480</v>
      </c>
      <c r="O60" s="115" t="s">
        <v>2482</v>
      </c>
      <c r="P60" s="118"/>
      <c r="Q60" s="103" t="s">
        <v>2228</v>
      </c>
    </row>
    <row r="61" spans="1:17" s="119" customFormat="1" ht="18" x14ac:dyDescent="0.25">
      <c r="A61" s="115" t="str">
        <f>VLOOKUP(E61,'LISTADO ATM'!$A$2:$C$896,3,0)</f>
        <v>NORTE</v>
      </c>
      <c r="B61" s="109" t="s">
        <v>2574</v>
      </c>
      <c r="C61" s="101">
        <v>44235.453796296293</v>
      </c>
      <c r="D61" s="115" t="s">
        <v>2491</v>
      </c>
      <c r="E61" s="99">
        <v>129</v>
      </c>
      <c r="F61" s="84" t="str">
        <f>VLOOKUP(E61,VIP!$A$2:$O11361,2,0)</f>
        <v>DRBR129</v>
      </c>
      <c r="G61" s="98" t="str">
        <f>VLOOKUP(E61,'LISTADO ATM'!$A$2:$B$895,2,0)</f>
        <v xml:space="preserve">ATM Multicentro La Sirena (Santiago) </v>
      </c>
      <c r="H61" s="98" t="str">
        <f>VLOOKUP(E61,VIP!$A$2:$O16282,7,FALSE)</f>
        <v>Si</v>
      </c>
      <c r="I61" s="98" t="str">
        <f>VLOOKUP(E61,VIP!$A$2:$O8247,8,FALSE)</f>
        <v>Si</v>
      </c>
      <c r="J61" s="98" t="str">
        <f>VLOOKUP(E61,VIP!$A$2:$O8197,8,FALSE)</f>
        <v>Si</v>
      </c>
      <c r="K61" s="98" t="str">
        <f>VLOOKUP(E61,VIP!$A$2:$O11771,6,0)</f>
        <v>SI</v>
      </c>
      <c r="L61" s="104" t="s">
        <v>2441</v>
      </c>
      <c r="M61" s="118" t="s">
        <v>2531</v>
      </c>
      <c r="N61" s="125" t="s">
        <v>2498</v>
      </c>
      <c r="O61" s="115" t="s">
        <v>2501</v>
      </c>
      <c r="P61" s="118" t="s">
        <v>2583</v>
      </c>
      <c r="Q61" s="125" t="s">
        <v>2441</v>
      </c>
    </row>
    <row r="62" spans="1:17" s="119" customFormat="1" ht="18" x14ac:dyDescent="0.25">
      <c r="A62" s="115" t="str">
        <f>VLOOKUP(E62,'LISTADO ATM'!$A$2:$C$896,3,0)</f>
        <v>ESTE</v>
      </c>
      <c r="B62" s="109" t="s">
        <v>2575</v>
      </c>
      <c r="C62" s="101">
        <v>44235.448796296296</v>
      </c>
      <c r="D62" s="115" t="s">
        <v>2491</v>
      </c>
      <c r="E62" s="99">
        <v>219</v>
      </c>
      <c r="F62" s="84" t="str">
        <f>VLOOKUP(E62,VIP!$A$2:$O11362,2,0)</f>
        <v>DRBR219</v>
      </c>
      <c r="G62" s="98" t="str">
        <f>VLOOKUP(E62,'LISTADO ATM'!$A$2:$B$895,2,0)</f>
        <v xml:space="preserve">ATM Oficina La Altagracia (Higuey) </v>
      </c>
      <c r="H62" s="98" t="str">
        <f>VLOOKUP(E62,VIP!$A$2:$O16283,7,FALSE)</f>
        <v>Si</v>
      </c>
      <c r="I62" s="98" t="str">
        <f>VLOOKUP(E62,VIP!$A$2:$O8248,8,FALSE)</f>
        <v>Si</v>
      </c>
      <c r="J62" s="98" t="str">
        <f>VLOOKUP(E62,VIP!$A$2:$O8198,8,FALSE)</f>
        <v>Si</v>
      </c>
      <c r="K62" s="98" t="str">
        <f>VLOOKUP(E62,VIP!$A$2:$O11772,6,0)</f>
        <v>NO</v>
      </c>
      <c r="L62" s="104" t="s">
        <v>2485</v>
      </c>
      <c r="M62" s="118" t="s">
        <v>2531</v>
      </c>
      <c r="N62" s="125" t="s">
        <v>2498</v>
      </c>
      <c r="O62" s="115" t="s">
        <v>2501</v>
      </c>
      <c r="P62" s="118" t="s">
        <v>2585</v>
      </c>
      <c r="Q62" s="125" t="s">
        <v>2485</v>
      </c>
    </row>
    <row r="63" spans="1:17" s="119" customFormat="1" ht="18" x14ac:dyDescent="0.25">
      <c r="A63" s="115" t="str">
        <f>VLOOKUP(E63,'LISTADO ATM'!$A$2:$C$896,3,0)</f>
        <v>NORTE</v>
      </c>
      <c r="B63" s="109" t="s">
        <v>2576</v>
      </c>
      <c r="C63" s="101">
        <v>44235.447280092594</v>
      </c>
      <c r="D63" s="115" t="s">
        <v>2491</v>
      </c>
      <c r="E63" s="99">
        <v>752</v>
      </c>
      <c r="F63" s="84" t="str">
        <f>VLOOKUP(E63,VIP!$A$2:$O11363,2,0)</f>
        <v>DRBR280</v>
      </c>
      <c r="G63" s="98" t="str">
        <f>VLOOKUP(E63,'LISTADO ATM'!$A$2:$B$895,2,0)</f>
        <v xml:space="preserve">ATM UNP Las Carolinas (La Vega) </v>
      </c>
      <c r="H63" s="98" t="str">
        <f>VLOOKUP(E63,VIP!$A$2:$O16284,7,FALSE)</f>
        <v>Si</v>
      </c>
      <c r="I63" s="98" t="str">
        <f>VLOOKUP(E63,VIP!$A$2:$O8249,8,FALSE)</f>
        <v>Si</v>
      </c>
      <c r="J63" s="98" t="str">
        <f>VLOOKUP(E63,VIP!$A$2:$O8199,8,FALSE)</f>
        <v>Si</v>
      </c>
      <c r="K63" s="98" t="str">
        <f>VLOOKUP(E63,VIP!$A$2:$O11773,6,0)</f>
        <v>SI</v>
      </c>
      <c r="L63" s="104" t="s">
        <v>2485</v>
      </c>
      <c r="M63" s="118" t="s">
        <v>2531</v>
      </c>
      <c r="N63" s="125" t="s">
        <v>2498</v>
      </c>
      <c r="O63" s="115" t="s">
        <v>2501</v>
      </c>
      <c r="P63" s="118" t="s">
        <v>2585</v>
      </c>
      <c r="Q63" s="125" t="s">
        <v>2485</v>
      </c>
    </row>
    <row r="64" spans="1:17" s="119" customFormat="1" ht="18" x14ac:dyDescent="0.25">
      <c r="A64" s="115" t="str">
        <f>VLOOKUP(E64,'LISTADO ATM'!$A$2:$C$896,3,0)</f>
        <v>DISTRITO NACIONAL</v>
      </c>
      <c r="B64" s="109" t="s">
        <v>2577</v>
      </c>
      <c r="C64" s="101">
        <v>44235.443113425928</v>
      </c>
      <c r="D64" s="115" t="s">
        <v>2491</v>
      </c>
      <c r="E64" s="99">
        <v>568</v>
      </c>
      <c r="F64" s="84" t="str">
        <f>VLOOKUP(E64,VIP!$A$2:$O11364,2,0)</f>
        <v>DRBR01F</v>
      </c>
      <c r="G64" s="98" t="str">
        <f>VLOOKUP(E64,'LISTADO ATM'!$A$2:$B$895,2,0)</f>
        <v xml:space="preserve">ATM Ministerio de Educación </v>
      </c>
      <c r="H64" s="98" t="str">
        <f>VLOOKUP(E64,VIP!$A$2:$O16285,7,FALSE)</f>
        <v>Si</v>
      </c>
      <c r="I64" s="98" t="str">
        <f>VLOOKUP(E64,VIP!$A$2:$O8250,8,FALSE)</f>
        <v>Si</v>
      </c>
      <c r="J64" s="98" t="str">
        <f>VLOOKUP(E64,VIP!$A$2:$O8200,8,FALSE)</f>
        <v>Si</v>
      </c>
      <c r="K64" s="98" t="str">
        <f>VLOOKUP(E64,VIP!$A$2:$O11774,6,0)</f>
        <v>NO</v>
      </c>
      <c r="L64" s="104" t="s">
        <v>2485</v>
      </c>
      <c r="M64" s="118" t="s">
        <v>2531</v>
      </c>
      <c r="N64" s="125" t="s">
        <v>2498</v>
      </c>
      <c r="O64" s="115" t="s">
        <v>2501</v>
      </c>
      <c r="P64" s="118" t="s">
        <v>2585</v>
      </c>
      <c r="Q64" s="125" t="s">
        <v>2485</v>
      </c>
    </row>
    <row r="65" spans="1:17" s="119" customFormat="1" ht="18" x14ac:dyDescent="0.25">
      <c r="A65" s="115" t="str">
        <f>VLOOKUP(E65,'LISTADO ATM'!$A$2:$C$896,3,0)</f>
        <v>DISTRITO NACIONAL</v>
      </c>
      <c r="B65" s="109" t="s">
        <v>2578</v>
      </c>
      <c r="C65" s="101">
        <v>44235.442060185182</v>
      </c>
      <c r="D65" s="115" t="s">
        <v>2491</v>
      </c>
      <c r="E65" s="99">
        <v>231</v>
      </c>
      <c r="F65" s="84" t="str">
        <f>VLOOKUP(E65,VIP!$A$2:$O11365,2,0)</f>
        <v>DRBR231</v>
      </c>
      <c r="G65" s="98" t="str">
        <f>VLOOKUP(E65,'LISTADO ATM'!$A$2:$B$895,2,0)</f>
        <v xml:space="preserve">ATM Oficina Zona Oriental </v>
      </c>
      <c r="H65" s="98" t="str">
        <f>VLOOKUP(E65,VIP!$A$2:$O16286,7,FALSE)</f>
        <v>Si</v>
      </c>
      <c r="I65" s="98" t="str">
        <f>VLOOKUP(E65,VIP!$A$2:$O8251,8,FALSE)</f>
        <v>Si</v>
      </c>
      <c r="J65" s="98" t="str">
        <f>VLOOKUP(E65,VIP!$A$2:$O8201,8,FALSE)</f>
        <v>Si</v>
      </c>
      <c r="K65" s="98" t="str">
        <f>VLOOKUP(E65,VIP!$A$2:$O11775,6,0)</f>
        <v>SI</v>
      </c>
      <c r="L65" s="104" t="s">
        <v>2485</v>
      </c>
      <c r="M65" s="118" t="s">
        <v>2531</v>
      </c>
      <c r="N65" s="125" t="s">
        <v>2498</v>
      </c>
      <c r="O65" s="115" t="s">
        <v>2501</v>
      </c>
      <c r="P65" s="118" t="s">
        <v>2585</v>
      </c>
      <c r="Q65" s="125" t="s">
        <v>2485</v>
      </c>
    </row>
    <row r="66" spans="1:17" s="119" customFormat="1" ht="18" x14ac:dyDescent="0.25">
      <c r="A66" s="115" t="str">
        <f>VLOOKUP(E66,'LISTADO ATM'!$A$2:$C$896,3,0)</f>
        <v>DISTRITO NACIONAL</v>
      </c>
      <c r="B66" s="109" t="s">
        <v>2532</v>
      </c>
      <c r="C66" s="101">
        <v>44235.441157407404</v>
      </c>
      <c r="D66" s="115" t="s">
        <v>2189</v>
      </c>
      <c r="E66" s="99">
        <v>884</v>
      </c>
      <c r="F66" s="84" t="str">
        <f>VLOOKUP(E66,VIP!$A$2:$O11367,2,0)</f>
        <v>DRBR884</v>
      </c>
      <c r="G66" s="98" t="str">
        <f>VLOOKUP(E66,'LISTADO ATM'!$A$2:$B$895,2,0)</f>
        <v xml:space="preserve">ATM UNP Olé Sabana Perdida </v>
      </c>
      <c r="H66" s="98" t="str">
        <f>VLOOKUP(E66,VIP!$A$2:$O16288,7,FALSE)</f>
        <v>Si</v>
      </c>
      <c r="I66" s="98" t="str">
        <f>VLOOKUP(E66,VIP!$A$2:$O8253,8,FALSE)</f>
        <v>Si</v>
      </c>
      <c r="J66" s="98" t="str">
        <f>VLOOKUP(E66,VIP!$A$2:$O8203,8,FALSE)</f>
        <v>Si</v>
      </c>
      <c r="K66" s="98" t="str">
        <f>VLOOKUP(E66,VIP!$A$2:$O11777,6,0)</f>
        <v>NO</v>
      </c>
      <c r="L66" s="104" t="s">
        <v>2463</v>
      </c>
      <c r="M66" s="103" t="s">
        <v>2472</v>
      </c>
      <c r="N66" s="102" t="s">
        <v>2480</v>
      </c>
      <c r="O66" s="115" t="s">
        <v>2482</v>
      </c>
      <c r="P66" s="118"/>
      <c r="Q66" s="103" t="s">
        <v>2463</v>
      </c>
    </row>
    <row r="67" spans="1:17" ht="18" x14ac:dyDescent="0.25">
      <c r="A67" s="115" t="str">
        <f>VLOOKUP(E67,'LISTADO ATM'!$A$2:$C$896,3,0)</f>
        <v>NORTE</v>
      </c>
      <c r="B67" s="109" t="s">
        <v>2533</v>
      </c>
      <c r="C67" s="101">
        <v>44235.440416666665</v>
      </c>
      <c r="D67" s="115" t="s">
        <v>2190</v>
      </c>
      <c r="E67" s="99">
        <v>77</v>
      </c>
      <c r="F67" s="84" t="str">
        <f>VLOOKUP(E67,VIP!$A$2:$O11368,2,0)</f>
        <v>DRBR077</v>
      </c>
      <c r="G67" s="98" t="str">
        <f>VLOOKUP(E67,'LISTADO ATM'!$A$2:$B$895,2,0)</f>
        <v xml:space="preserve">ATM Oficina Cruce de Imbert </v>
      </c>
      <c r="H67" s="98" t="str">
        <f>VLOOKUP(E67,VIP!$A$2:$O16289,7,FALSE)</f>
        <v>Si</v>
      </c>
      <c r="I67" s="98" t="str">
        <f>VLOOKUP(E67,VIP!$A$2:$O8254,8,FALSE)</f>
        <v>Si</v>
      </c>
      <c r="J67" s="98" t="str">
        <f>VLOOKUP(E67,VIP!$A$2:$O8204,8,FALSE)</f>
        <v>Si</v>
      </c>
      <c r="K67" s="98" t="str">
        <f>VLOOKUP(E67,VIP!$A$2:$O11778,6,0)</f>
        <v>SI</v>
      </c>
      <c r="L67" s="104" t="s">
        <v>2228</v>
      </c>
      <c r="M67" s="118" t="s">
        <v>2531</v>
      </c>
      <c r="N67" s="125" t="s">
        <v>2498</v>
      </c>
      <c r="O67" s="115" t="s">
        <v>2570</v>
      </c>
      <c r="P67" s="118"/>
      <c r="Q67" s="125">
        <v>44235.584722222222</v>
      </c>
    </row>
    <row r="68" spans="1:17" ht="18" x14ac:dyDescent="0.25">
      <c r="A68" s="115" t="str">
        <f>VLOOKUP(E68,'LISTADO ATM'!$A$2:$C$896,3,0)</f>
        <v>DISTRITO NACIONAL</v>
      </c>
      <c r="B68" s="109" t="s">
        <v>2534</v>
      </c>
      <c r="C68" s="101">
        <v>44235.436296296299</v>
      </c>
      <c r="D68" s="115" t="s">
        <v>2189</v>
      </c>
      <c r="E68" s="99">
        <v>487</v>
      </c>
      <c r="F68" s="84" t="str">
        <f>VLOOKUP(E68,VIP!$A$2:$O11369,2,0)</f>
        <v>DRBR487</v>
      </c>
      <c r="G68" s="98" t="str">
        <f>VLOOKUP(E68,'LISTADO ATM'!$A$2:$B$895,2,0)</f>
        <v xml:space="preserve">ATM Olé Hainamosa </v>
      </c>
      <c r="H68" s="98" t="str">
        <f>VLOOKUP(E68,VIP!$A$2:$O16290,7,FALSE)</f>
        <v>Si</v>
      </c>
      <c r="I68" s="98" t="str">
        <f>VLOOKUP(E68,VIP!$A$2:$O8255,8,FALSE)</f>
        <v>Si</v>
      </c>
      <c r="J68" s="98" t="str">
        <f>VLOOKUP(E68,VIP!$A$2:$O8205,8,FALSE)</f>
        <v>Si</v>
      </c>
      <c r="K68" s="98" t="str">
        <f>VLOOKUP(E68,VIP!$A$2:$O11779,6,0)</f>
        <v>SI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8" x14ac:dyDescent="0.25">
      <c r="A69" s="115" t="str">
        <f>VLOOKUP(E69,'LISTADO ATM'!$A$2:$C$896,3,0)</f>
        <v>DISTRITO NACIONAL</v>
      </c>
      <c r="B69" s="109" t="s">
        <v>2535</v>
      </c>
      <c r="C69" s="101">
        <v>44235.435949074075</v>
      </c>
      <c r="D69" s="115" t="s">
        <v>2189</v>
      </c>
      <c r="E69" s="99">
        <v>180</v>
      </c>
      <c r="F69" s="84" t="str">
        <f>VLOOKUP(E69,VIP!$A$2:$O11370,2,0)</f>
        <v>DRBR180</v>
      </c>
      <c r="G69" s="98" t="str">
        <f>VLOOKUP(E69,'LISTADO ATM'!$A$2:$B$895,2,0)</f>
        <v xml:space="preserve">ATM Megacentro II </v>
      </c>
      <c r="H69" s="98" t="str">
        <f>VLOOKUP(E69,VIP!$A$2:$O16291,7,FALSE)</f>
        <v>Si</v>
      </c>
      <c r="I69" s="98" t="str">
        <f>VLOOKUP(E69,VIP!$A$2:$O8256,8,FALSE)</f>
        <v>Si</v>
      </c>
      <c r="J69" s="98" t="str">
        <f>VLOOKUP(E69,VIP!$A$2:$O8206,8,FALSE)</f>
        <v>Si</v>
      </c>
      <c r="K69" s="98" t="str">
        <f>VLOOKUP(E69,VIP!$A$2:$O11780,6,0)</f>
        <v>SI</v>
      </c>
      <c r="L69" s="104" t="s">
        <v>2228</v>
      </c>
      <c r="M69" s="103" t="s">
        <v>2472</v>
      </c>
      <c r="N69" s="102" t="s">
        <v>2480</v>
      </c>
      <c r="O69" s="115" t="s">
        <v>2482</v>
      </c>
      <c r="P69" s="118"/>
      <c r="Q69" s="103" t="s">
        <v>2228</v>
      </c>
    </row>
    <row r="70" spans="1:17" ht="18" x14ac:dyDescent="0.25">
      <c r="A70" s="115" t="str">
        <f>VLOOKUP(E70,'LISTADO ATM'!$A$2:$C$896,3,0)</f>
        <v>DISTRITO NACIONAL</v>
      </c>
      <c r="B70" s="109" t="s">
        <v>2536</v>
      </c>
      <c r="C70" s="101">
        <v>44235.435335648152</v>
      </c>
      <c r="D70" s="115" t="s">
        <v>2189</v>
      </c>
      <c r="E70" s="99">
        <v>694</v>
      </c>
      <c r="F70" s="84" t="str">
        <f>VLOOKUP(E70,VIP!$A$2:$O11371,2,0)</f>
        <v>DRBR694</v>
      </c>
      <c r="G70" s="98" t="str">
        <f>VLOOKUP(E70,'LISTADO ATM'!$A$2:$B$895,2,0)</f>
        <v>ATM Optica 27 de Febrero</v>
      </c>
      <c r="H70" s="98" t="str">
        <f>VLOOKUP(E70,VIP!$A$2:$O16292,7,FALSE)</f>
        <v>Si</v>
      </c>
      <c r="I70" s="98" t="str">
        <f>VLOOKUP(E70,VIP!$A$2:$O8257,8,FALSE)</f>
        <v>Si</v>
      </c>
      <c r="J70" s="98" t="str">
        <f>VLOOKUP(E70,VIP!$A$2:$O8207,8,FALSE)</f>
        <v>Si</v>
      </c>
      <c r="K70" s="98" t="str">
        <f>VLOOKUP(E70,VIP!$A$2:$O11781,6,0)</f>
        <v>NO</v>
      </c>
      <c r="L70" s="104" t="s">
        <v>2228</v>
      </c>
      <c r="M70" s="103" t="s">
        <v>2472</v>
      </c>
      <c r="N70" s="102" t="s">
        <v>2480</v>
      </c>
      <c r="O70" s="115" t="s">
        <v>2482</v>
      </c>
      <c r="P70" s="118"/>
      <c r="Q70" s="103" t="s">
        <v>2228</v>
      </c>
    </row>
    <row r="71" spans="1:17" ht="18" x14ac:dyDescent="0.25">
      <c r="A71" s="115" t="str">
        <f>VLOOKUP(E71,'LISTADO ATM'!$A$2:$C$896,3,0)</f>
        <v>ESTE</v>
      </c>
      <c r="B71" s="109" t="s">
        <v>2537</v>
      </c>
      <c r="C71" s="101">
        <v>44235.434791666667</v>
      </c>
      <c r="D71" s="115" t="s">
        <v>2189</v>
      </c>
      <c r="E71" s="99">
        <v>218</v>
      </c>
      <c r="F71" s="84" t="str">
        <f>VLOOKUP(E71,VIP!$A$2:$O11372,2,0)</f>
        <v>DRBR218</v>
      </c>
      <c r="G71" s="98" t="str">
        <f>VLOOKUP(E71,'LISTADO ATM'!$A$2:$B$895,2,0)</f>
        <v xml:space="preserve">ATM Hotel Secrets Cap Cana II </v>
      </c>
      <c r="H71" s="98" t="str">
        <f>VLOOKUP(E71,VIP!$A$2:$O16293,7,FALSE)</f>
        <v>Si</v>
      </c>
      <c r="I71" s="98" t="str">
        <f>VLOOKUP(E71,VIP!$A$2:$O8258,8,FALSE)</f>
        <v>Si</v>
      </c>
      <c r="J71" s="98" t="str">
        <f>VLOOKUP(E71,VIP!$A$2:$O8208,8,FALSE)</f>
        <v>Si</v>
      </c>
      <c r="K71" s="98" t="str">
        <f>VLOOKUP(E71,VIP!$A$2:$O11782,6,0)</f>
        <v>NO</v>
      </c>
      <c r="L71" s="104" t="s">
        <v>2228</v>
      </c>
      <c r="M71" s="103" t="s">
        <v>2472</v>
      </c>
      <c r="N71" s="102" t="s">
        <v>2480</v>
      </c>
      <c r="O71" s="115" t="s">
        <v>2482</v>
      </c>
      <c r="P71" s="118"/>
      <c r="Q71" s="103" t="s">
        <v>2228</v>
      </c>
    </row>
    <row r="72" spans="1:17" ht="18" x14ac:dyDescent="0.25">
      <c r="A72" s="115" t="str">
        <f>VLOOKUP(E72,'LISTADO ATM'!$A$2:$C$896,3,0)</f>
        <v>DISTRITO NACIONAL</v>
      </c>
      <c r="B72" s="109" t="s">
        <v>2538</v>
      </c>
      <c r="C72" s="101">
        <v>44235.414317129631</v>
      </c>
      <c r="D72" s="115" t="s">
        <v>2476</v>
      </c>
      <c r="E72" s="99">
        <v>769</v>
      </c>
      <c r="F72" s="84" t="str">
        <f>VLOOKUP(E72,VIP!$A$2:$O11373,2,0)</f>
        <v>DRBR769</v>
      </c>
      <c r="G72" s="98" t="str">
        <f>VLOOKUP(E72,'LISTADO ATM'!$A$2:$B$895,2,0)</f>
        <v>ATM UNP Pablo Mella Morales</v>
      </c>
      <c r="H72" s="98" t="str">
        <f>VLOOKUP(E72,VIP!$A$2:$O16294,7,FALSE)</f>
        <v>Si</v>
      </c>
      <c r="I72" s="98" t="str">
        <f>VLOOKUP(E72,VIP!$A$2:$O8259,8,FALSE)</f>
        <v>Si</v>
      </c>
      <c r="J72" s="98" t="str">
        <f>VLOOKUP(E72,VIP!$A$2:$O8209,8,FALSE)</f>
        <v>Si</v>
      </c>
      <c r="K72" s="98" t="str">
        <f>VLOOKUP(E72,VIP!$A$2:$O11783,6,0)</f>
        <v>NO</v>
      </c>
      <c r="L72" s="104" t="s">
        <v>2430</v>
      </c>
      <c r="M72" s="118" t="s">
        <v>2531</v>
      </c>
      <c r="N72" s="102" t="s">
        <v>2480</v>
      </c>
      <c r="O72" s="115" t="s">
        <v>2481</v>
      </c>
      <c r="P72" s="118"/>
      <c r="Q72" s="125">
        <v>44235.659722222219</v>
      </c>
    </row>
    <row r="73" spans="1:17" ht="18" x14ac:dyDescent="0.25">
      <c r="A73" s="115" t="str">
        <f>VLOOKUP(E73,'LISTADO ATM'!$A$2:$C$896,3,0)</f>
        <v>NORTE</v>
      </c>
      <c r="B73" s="109" t="s">
        <v>2539</v>
      </c>
      <c r="C73" s="101">
        <v>44235.409872685188</v>
      </c>
      <c r="D73" s="115" t="s">
        <v>2190</v>
      </c>
      <c r="E73" s="99">
        <v>372</v>
      </c>
      <c r="F73" s="84" t="str">
        <f>VLOOKUP(E73,VIP!$A$2:$O11374,2,0)</f>
        <v>DRBR372</v>
      </c>
      <c r="G73" s="98" t="str">
        <f>VLOOKUP(E73,'LISTADO ATM'!$A$2:$B$895,2,0)</f>
        <v>ATM Oficina Sánchez II</v>
      </c>
      <c r="H73" s="98" t="str">
        <f>VLOOKUP(E73,VIP!$A$2:$O16295,7,FALSE)</f>
        <v>N/A</v>
      </c>
      <c r="I73" s="98" t="str">
        <f>VLOOKUP(E73,VIP!$A$2:$O8260,8,FALSE)</f>
        <v>N/A</v>
      </c>
      <c r="J73" s="98" t="str">
        <f>VLOOKUP(E73,VIP!$A$2:$O8210,8,FALSE)</f>
        <v>N/A</v>
      </c>
      <c r="K73" s="98" t="str">
        <f>VLOOKUP(E73,VIP!$A$2:$O11784,6,0)</f>
        <v>N/A</v>
      </c>
      <c r="L73" s="104" t="s">
        <v>2463</v>
      </c>
      <c r="M73" s="118" t="s">
        <v>2531</v>
      </c>
      <c r="N73" s="125" t="s">
        <v>2498</v>
      </c>
      <c r="O73" s="115" t="s">
        <v>2570</v>
      </c>
      <c r="P73" s="118"/>
      <c r="Q73" s="125">
        <v>44235.604166666664</v>
      </c>
    </row>
    <row r="74" spans="1:17" ht="18" x14ac:dyDescent="0.25">
      <c r="A74" s="115" t="str">
        <f>VLOOKUP(E74,'LISTADO ATM'!$A$2:$C$896,3,0)</f>
        <v>DISTRITO NACIONAL</v>
      </c>
      <c r="B74" s="109" t="s">
        <v>2540</v>
      </c>
      <c r="C74" s="101">
        <v>44235.409814814811</v>
      </c>
      <c r="D74" s="115" t="s">
        <v>2491</v>
      </c>
      <c r="E74" s="99">
        <v>735</v>
      </c>
      <c r="F74" s="84" t="str">
        <f>VLOOKUP(E74,VIP!$A$2:$O11375,2,0)</f>
        <v>DRBR179</v>
      </c>
      <c r="G74" s="98" t="str">
        <f>VLOOKUP(E74,'LISTADO ATM'!$A$2:$B$895,2,0)</f>
        <v xml:space="preserve">ATM Oficina Independencia II  </v>
      </c>
      <c r="H74" s="98" t="str">
        <f>VLOOKUP(E74,VIP!$A$2:$O16296,7,FALSE)</f>
        <v>Si</v>
      </c>
      <c r="I74" s="98" t="str">
        <f>VLOOKUP(E74,VIP!$A$2:$O8261,8,FALSE)</f>
        <v>Si</v>
      </c>
      <c r="J74" s="98" t="str">
        <f>VLOOKUP(E74,VIP!$A$2:$O8211,8,FALSE)</f>
        <v>Si</v>
      </c>
      <c r="K74" s="98" t="str">
        <f>VLOOKUP(E74,VIP!$A$2:$O11785,6,0)</f>
        <v>NO</v>
      </c>
      <c r="L74" s="104" t="s">
        <v>2430</v>
      </c>
      <c r="M74" s="118" t="s">
        <v>2531</v>
      </c>
      <c r="N74" s="102" t="s">
        <v>2480</v>
      </c>
      <c r="O74" s="115" t="s">
        <v>2501</v>
      </c>
      <c r="P74" s="118"/>
      <c r="Q74" s="125">
        <v>44235.659722222219</v>
      </c>
    </row>
    <row r="75" spans="1:17" ht="18" x14ac:dyDescent="0.25">
      <c r="A75" s="115" t="str">
        <f>VLOOKUP(E75,'LISTADO ATM'!$A$2:$C$896,3,0)</f>
        <v>DISTRITO NACIONAL</v>
      </c>
      <c r="B75" s="109" t="s">
        <v>2541</v>
      </c>
      <c r="C75" s="101">
        <v>44235.408460648148</v>
      </c>
      <c r="D75" s="115" t="s">
        <v>2476</v>
      </c>
      <c r="E75" s="99">
        <v>20</v>
      </c>
      <c r="F75" s="84" t="str">
        <f>VLOOKUP(E75,VIP!$A$2:$O11376,2,0)</f>
        <v>DRBR049</v>
      </c>
      <c r="G75" s="98" t="str">
        <f>VLOOKUP(E75,'LISTADO ATM'!$A$2:$B$895,2,0)</f>
        <v>ATM S/M Aprezio Las Palmas</v>
      </c>
      <c r="H75" s="98" t="str">
        <f>VLOOKUP(E75,VIP!$A$2:$O16297,7,FALSE)</f>
        <v>Si</v>
      </c>
      <c r="I75" s="98" t="str">
        <f>VLOOKUP(E75,VIP!$A$2:$O8262,8,FALSE)</f>
        <v>Si</v>
      </c>
      <c r="J75" s="98" t="str">
        <f>VLOOKUP(E75,VIP!$A$2:$O8212,8,FALSE)</f>
        <v>Si</v>
      </c>
      <c r="K75" s="98" t="str">
        <f>VLOOKUP(E75,VIP!$A$2:$O11786,6,0)</f>
        <v>NO</v>
      </c>
      <c r="L75" s="104" t="s">
        <v>2430</v>
      </c>
      <c r="M75" s="118" t="s">
        <v>2531</v>
      </c>
      <c r="N75" s="102" t="s">
        <v>2480</v>
      </c>
      <c r="O75" s="115" t="s">
        <v>2481</v>
      </c>
      <c r="P75" s="118"/>
      <c r="Q75" s="125">
        <v>44235.659722222219</v>
      </c>
    </row>
    <row r="76" spans="1:17" ht="18" x14ac:dyDescent="0.25">
      <c r="A76" s="115" t="str">
        <f>VLOOKUP(E76,'LISTADO ATM'!$A$2:$C$896,3,0)</f>
        <v>DISTRITO NACIONAL</v>
      </c>
      <c r="B76" s="109" t="s">
        <v>2542</v>
      </c>
      <c r="C76" s="101">
        <v>44235.407037037039</v>
      </c>
      <c r="D76" s="115" t="s">
        <v>2476</v>
      </c>
      <c r="E76" s="99">
        <v>566</v>
      </c>
      <c r="F76" s="84" t="str">
        <f>VLOOKUP(E76,VIP!$A$2:$O11377,2,0)</f>
        <v>DRBR508</v>
      </c>
      <c r="G76" s="98" t="str">
        <f>VLOOKUP(E76,'LISTADO ATM'!$A$2:$B$895,2,0)</f>
        <v xml:space="preserve">ATM Hiper Olé Aut. Duarte </v>
      </c>
      <c r="H76" s="98" t="str">
        <f>VLOOKUP(E76,VIP!$A$2:$O16298,7,FALSE)</f>
        <v>Si</v>
      </c>
      <c r="I76" s="98" t="str">
        <f>VLOOKUP(E76,VIP!$A$2:$O8263,8,FALSE)</f>
        <v>Si</v>
      </c>
      <c r="J76" s="98" t="str">
        <f>VLOOKUP(E76,VIP!$A$2:$O8213,8,FALSE)</f>
        <v>Si</v>
      </c>
      <c r="K76" s="98" t="str">
        <f>VLOOKUP(E76,VIP!$A$2:$O11787,6,0)</f>
        <v>NO</v>
      </c>
      <c r="L76" s="104" t="s">
        <v>2430</v>
      </c>
      <c r="M76" s="103" t="s">
        <v>2472</v>
      </c>
      <c r="N76" s="102" t="s">
        <v>2480</v>
      </c>
      <c r="O76" s="115" t="s">
        <v>2481</v>
      </c>
      <c r="P76" s="118"/>
      <c r="Q76" s="103" t="s">
        <v>2430</v>
      </c>
    </row>
    <row r="77" spans="1:17" ht="18" x14ac:dyDescent="0.25">
      <c r="A77" s="115" t="str">
        <f>VLOOKUP(E77,'LISTADO ATM'!$A$2:$C$896,3,0)</f>
        <v>ESTE</v>
      </c>
      <c r="B77" s="109" t="s">
        <v>2543</v>
      </c>
      <c r="C77" s="101">
        <v>44235.401620370372</v>
      </c>
      <c r="D77" s="115" t="s">
        <v>2189</v>
      </c>
      <c r="E77" s="99">
        <v>824</v>
      </c>
      <c r="F77" s="84" t="str">
        <f>VLOOKUP(E77,VIP!$A$2:$O11378,2,0)</f>
        <v>DRBR824</v>
      </c>
      <c r="G77" s="98" t="str">
        <f>VLOOKUP(E77,'LISTADO ATM'!$A$2:$B$895,2,0)</f>
        <v xml:space="preserve">ATM Multiplaza (Higuey) </v>
      </c>
      <c r="H77" s="98" t="str">
        <f>VLOOKUP(E77,VIP!$A$2:$O16299,7,FALSE)</f>
        <v>Si</v>
      </c>
      <c r="I77" s="98" t="str">
        <f>VLOOKUP(E77,VIP!$A$2:$O8264,8,FALSE)</f>
        <v>Si</v>
      </c>
      <c r="J77" s="98" t="str">
        <f>VLOOKUP(E77,VIP!$A$2:$O8214,8,FALSE)</f>
        <v>Si</v>
      </c>
      <c r="K77" s="98" t="str">
        <f>VLOOKUP(E77,VIP!$A$2:$O11788,6,0)</f>
        <v>NO</v>
      </c>
      <c r="L77" s="104" t="s">
        <v>2568</v>
      </c>
      <c r="M77" s="118" t="s">
        <v>2531</v>
      </c>
      <c r="N77" s="102" t="s">
        <v>2480</v>
      </c>
      <c r="O77" s="115" t="s">
        <v>2482</v>
      </c>
      <c r="P77" s="103" t="s">
        <v>2571</v>
      </c>
      <c r="Q77" s="125">
        <v>44235.791226851848</v>
      </c>
    </row>
    <row r="78" spans="1:17" ht="18" x14ac:dyDescent="0.25">
      <c r="A78" s="115" t="str">
        <f>VLOOKUP(E78,'LISTADO ATM'!$A$2:$C$896,3,0)</f>
        <v>NORTE</v>
      </c>
      <c r="B78" s="109" t="s">
        <v>2544</v>
      </c>
      <c r="C78" s="101">
        <v>44235.39230324074</v>
      </c>
      <c r="D78" s="115" t="s">
        <v>2189</v>
      </c>
      <c r="E78" s="99">
        <v>266</v>
      </c>
      <c r="F78" s="84" t="str">
        <f>VLOOKUP(E78,VIP!$A$2:$O11379,2,0)</f>
        <v>DRBR266</v>
      </c>
      <c r="G78" s="98" t="str">
        <f>VLOOKUP(E78,'LISTADO ATM'!$A$2:$B$895,2,0)</f>
        <v xml:space="preserve">ATM Oficina Villa Francisca </v>
      </c>
      <c r="H78" s="98" t="str">
        <f>VLOOKUP(E78,VIP!$A$2:$O16300,7,FALSE)</f>
        <v>Si</v>
      </c>
      <c r="I78" s="98" t="str">
        <f>VLOOKUP(E78,VIP!$A$2:$O8265,8,FALSE)</f>
        <v>Si</v>
      </c>
      <c r="J78" s="98" t="str">
        <f>VLOOKUP(E78,VIP!$A$2:$O8215,8,FALSE)</f>
        <v>Si</v>
      </c>
      <c r="K78" s="98" t="str">
        <f>VLOOKUP(E78,VIP!$A$2:$O11789,6,0)</f>
        <v>NO</v>
      </c>
      <c r="L78" s="104" t="s">
        <v>2228</v>
      </c>
      <c r="M78" s="118" t="s">
        <v>2531</v>
      </c>
      <c r="N78" s="102" t="s">
        <v>2480</v>
      </c>
      <c r="O78" s="115" t="s">
        <v>2482</v>
      </c>
      <c r="P78" s="118"/>
      <c r="Q78" s="125">
        <v>44235.595138888886</v>
      </c>
    </row>
    <row r="79" spans="1:17" ht="18" x14ac:dyDescent="0.25">
      <c r="A79" s="115" t="str">
        <f>VLOOKUP(E79,'LISTADO ATM'!$A$2:$C$896,3,0)</f>
        <v>NORTE</v>
      </c>
      <c r="B79" s="109" t="s">
        <v>2579</v>
      </c>
      <c r="C79" s="101">
        <v>44235.38789351852</v>
      </c>
      <c r="D79" s="115" t="s">
        <v>2491</v>
      </c>
      <c r="E79" s="99">
        <v>606</v>
      </c>
      <c r="F79" s="84" t="str">
        <f>VLOOKUP(E79,VIP!$A$2:$O11366,2,0)</f>
        <v>DRBR704</v>
      </c>
      <c r="G79" s="98" t="str">
        <f>VLOOKUP(E79,'LISTADO ATM'!$A$2:$B$895,2,0)</f>
        <v xml:space="preserve">ATM UNP Manolo Tavarez Justo </v>
      </c>
      <c r="H79" s="98" t="str">
        <f>VLOOKUP(E79,VIP!$A$2:$O16287,7,FALSE)</f>
        <v>Si</v>
      </c>
      <c r="I79" s="98" t="str">
        <f>VLOOKUP(E79,VIP!$A$2:$O8252,8,FALSE)</f>
        <v>Si</v>
      </c>
      <c r="J79" s="98" t="str">
        <f>VLOOKUP(E79,VIP!$A$2:$O8202,8,FALSE)</f>
        <v>Si</v>
      </c>
      <c r="K79" s="98" t="str">
        <f>VLOOKUP(E79,VIP!$A$2:$O11776,6,0)</f>
        <v>NO</v>
      </c>
      <c r="L79" s="104" t="s">
        <v>2441</v>
      </c>
      <c r="M79" s="118" t="s">
        <v>2531</v>
      </c>
      <c r="N79" s="125" t="s">
        <v>2498</v>
      </c>
      <c r="O79" s="115" t="s">
        <v>2582</v>
      </c>
      <c r="P79" s="118" t="s">
        <v>2583</v>
      </c>
      <c r="Q79" s="125" t="s">
        <v>2441</v>
      </c>
    </row>
    <row r="80" spans="1:17" ht="18" x14ac:dyDescent="0.25">
      <c r="A80" s="115" t="str">
        <f>VLOOKUP(E80,'LISTADO ATM'!$A$2:$C$896,3,0)</f>
        <v>NORTE</v>
      </c>
      <c r="B80" s="109" t="s">
        <v>2580</v>
      </c>
      <c r="C80" s="101">
        <v>44235.387048611112</v>
      </c>
      <c r="D80" s="115" t="s">
        <v>2491</v>
      </c>
      <c r="E80" s="99">
        <v>500</v>
      </c>
      <c r="F80" s="84" t="str">
        <f>VLOOKUP(E80,VIP!$A$2:$O11367,2,0)</f>
        <v>DRBR500</v>
      </c>
      <c r="G80" s="98" t="str">
        <f>VLOOKUP(E80,'LISTADO ATM'!$A$2:$B$895,2,0)</f>
        <v xml:space="preserve">ATM UNP Cutupú </v>
      </c>
      <c r="H80" s="98" t="str">
        <f>VLOOKUP(E80,VIP!$A$2:$O16288,7,FALSE)</f>
        <v>Si</v>
      </c>
      <c r="I80" s="98" t="str">
        <f>VLOOKUP(E80,VIP!$A$2:$O8253,8,FALSE)</f>
        <v>Si</v>
      </c>
      <c r="J80" s="98" t="str">
        <f>VLOOKUP(E80,VIP!$A$2:$O8203,8,FALSE)</f>
        <v>Si</v>
      </c>
      <c r="K80" s="98" t="str">
        <f>VLOOKUP(E80,VIP!$A$2:$O11777,6,0)</f>
        <v>NO</v>
      </c>
      <c r="L80" s="104" t="s">
        <v>2441</v>
      </c>
      <c r="M80" s="118" t="s">
        <v>2531</v>
      </c>
      <c r="N80" s="125" t="s">
        <v>2498</v>
      </c>
      <c r="O80" s="115" t="s">
        <v>2582</v>
      </c>
      <c r="P80" s="118" t="s">
        <v>2583</v>
      </c>
      <c r="Q80" s="125" t="s">
        <v>2441</v>
      </c>
    </row>
    <row r="81" spans="1:17" ht="18" x14ac:dyDescent="0.25">
      <c r="A81" s="115" t="str">
        <f>VLOOKUP(E81,'LISTADO ATM'!$A$2:$C$896,3,0)</f>
        <v>NORTE</v>
      </c>
      <c r="B81" s="109" t="s">
        <v>2581</v>
      </c>
      <c r="C81" s="101">
        <v>44235.386157407411</v>
      </c>
      <c r="D81" s="115" t="s">
        <v>2491</v>
      </c>
      <c r="E81" s="99">
        <v>855</v>
      </c>
      <c r="F81" s="84" t="str">
        <f>VLOOKUP(E81,VIP!$A$2:$O11368,2,0)</f>
        <v>DRBR855</v>
      </c>
      <c r="G81" s="98" t="str">
        <f>VLOOKUP(E81,'LISTADO ATM'!$A$2:$B$895,2,0)</f>
        <v xml:space="preserve">ATM Palacio de Justicia La Vega </v>
      </c>
      <c r="H81" s="98" t="str">
        <f>VLOOKUP(E81,VIP!$A$2:$O16289,7,FALSE)</f>
        <v>Si</v>
      </c>
      <c r="I81" s="98" t="str">
        <f>VLOOKUP(E81,VIP!$A$2:$O8254,8,FALSE)</f>
        <v>Si</v>
      </c>
      <c r="J81" s="98" t="str">
        <f>VLOOKUP(E81,VIP!$A$2:$O8204,8,FALSE)</f>
        <v>Si</v>
      </c>
      <c r="K81" s="98" t="str">
        <f>VLOOKUP(E81,VIP!$A$2:$O11778,6,0)</f>
        <v>NO</v>
      </c>
      <c r="L81" s="104" t="s">
        <v>2435</v>
      </c>
      <c r="M81" s="118" t="s">
        <v>2531</v>
      </c>
      <c r="N81" s="125" t="s">
        <v>2498</v>
      </c>
      <c r="O81" s="115" t="s">
        <v>2582</v>
      </c>
      <c r="P81" s="118" t="s">
        <v>2584</v>
      </c>
      <c r="Q81" s="125" t="s">
        <v>2435</v>
      </c>
    </row>
    <row r="82" spans="1:17" ht="18" x14ac:dyDescent="0.25">
      <c r="A82" s="115" t="str">
        <f>VLOOKUP(E82,'LISTADO ATM'!$A$2:$C$896,3,0)</f>
        <v>DISTRITO NACIONAL</v>
      </c>
      <c r="B82" s="109" t="s">
        <v>2545</v>
      </c>
      <c r="C82" s="101">
        <v>44235.385439814818</v>
      </c>
      <c r="D82" s="115" t="s">
        <v>2189</v>
      </c>
      <c r="E82" s="99">
        <v>684</v>
      </c>
      <c r="F82" s="84" t="str">
        <f>VLOOKUP(E82,VIP!$A$2:$O11380,2,0)</f>
        <v>DRBR684</v>
      </c>
      <c r="G82" s="98" t="str">
        <f>VLOOKUP(E82,'LISTADO ATM'!$A$2:$B$895,2,0)</f>
        <v>ATM Estación Texaco Prolongación 27 Febrero</v>
      </c>
      <c r="H82" s="98" t="str">
        <f>VLOOKUP(E82,VIP!$A$2:$O16301,7,FALSE)</f>
        <v>NO</v>
      </c>
      <c r="I82" s="98" t="str">
        <f>VLOOKUP(E82,VIP!$A$2:$O8266,8,FALSE)</f>
        <v>NO</v>
      </c>
      <c r="J82" s="98" t="str">
        <f>VLOOKUP(E82,VIP!$A$2:$O8216,8,FALSE)</f>
        <v>NO</v>
      </c>
      <c r="K82" s="98" t="str">
        <f>VLOOKUP(E82,VIP!$A$2:$O11790,6,0)</f>
        <v>NO</v>
      </c>
      <c r="L82" s="104" t="s">
        <v>2228</v>
      </c>
      <c r="M82" s="118" t="s">
        <v>2531</v>
      </c>
      <c r="N82" s="102" t="s">
        <v>2480</v>
      </c>
      <c r="O82" s="115" t="s">
        <v>2482</v>
      </c>
      <c r="P82" s="118"/>
      <c r="Q82" s="125">
        <v>44235.6</v>
      </c>
    </row>
    <row r="83" spans="1:17" ht="18" x14ac:dyDescent="0.25">
      <c r="A83" s="115" t="str">
        <f>VLOOKUP(E83,'LISTADO ATM'!$A$2:$C$896,3,0)</f>
        <v>ESTE</v>
      </c>
      <c r="B83" s="109" t="s">
        <v>2546</v>
      </c>
      <c r="C83" s="101">
        <v>44235.384340277778</v>
      </c>
      <c r="D83" s="115" t="s">
        <v>2189</v>
      </c>
      <c r="E83" s="99">
        <v>366</v>
      </c>
      <c r="F83" s="84" t="str">
        <f>VLOOKUP(E83,VIP!$A$2:$O11381,2,0)</f>
        <v>DRBR366</v>
      </c>
      <c r="G83" s="98" t="str">
        <f>VLOOKUP(E83,'LISTADO ATM'!$A$2:$B$895,2,0)</f>
        <v>ATM Oficina Boulevard (Higuey) II</v>
      </c>
      <c r="H83" s="98" t="str">
        <f>VLOOKUP(E83,VIP!$A$2:$O16302,7,FALSE)</f>
        <v>N/A</v>
      </c>
      <c r="I83" s="98" t="str">
        <f>VLOOKUP(E83,VIP!$A$2:$O8267,8,FALSE)</f>
        <v>N/A</v>
      </c>
      <c r="J83" s="98" t="str">
        <f>VLOOKUP(E83,VIP!$A$2:$O8217,8,FALSE)</f>
        <v>N/A</v>
      </c>
      <c r="K83" s="98" t="str">
        <f>VLOOKUP(E83,VIP!$A$2:$O11791,6,0)</f>
        <v>N/A</v>
      </c>
      <c r="L83" s="104" t="s">
        <v>2228</v>
      </c>
      <c r="M83" s="118" t="s">
        <v>2531</v>
      </c>
      <c r="N83" s="102" t="s">
        <v>2480</v>
      </c>
      <c r="O83" s="115" t="s">
        <v>2482</v>
      </c>
      <c r="P83" s="118"/>
      <c r="Q83" s="125">
        <v>44235.597916666666</v>
      </c>
    </row>
    <row r="84" spans="1:17" ht="18" x14ac:dyDescent="0.25">
      <c r="A84" s="115" t="str">
        <f>VLOOKUP(E84,'LISTADO ATM'!$A$2:$C$896,3,0)</f>
        <v>NORTE</v>
      </c>
      <c r="B84" s="109" t="s">
        <v>2547</v>
      </c>
      <c r="C84" s="101">
        <v>44235.371481481481</v>
      </c>
      <c r="D84" s="115" t="s">
        <v>2190</v>
      </c>
      <c r="E84" s="99">
        <v>538</v>
      </c>
      <c r="F84" s="84" t="str">
        <f>VLOOKUP(E84,VIP!$A$2:$O11382,2,0)</f>
        <v>DRBR538</v>
      </c>
      <c r="G84" s="98" t="str">
        <f>VLOOKUP(E84,'LISTADO ATM'!$A$2:$B$895,2,0)</f>
        <v>ATM  Autoservicio San Fco. Macorís</v>
      </c>
      <c r="H84" s="98" t="str">
        <f>VLOOKUP(E84,VIP!$A$2:$O16303,7,FALSE)</f>
        <v>Si</v>
      </c>
      <c r="I84" s="98" t="str">
        <f>VLOOKUP(E84,VIP!$A$2:$O8268,8,FALSE)</f>
        <v>Si</v>
      </c>
      <c r="J84" s="98" t="str">
        <f>VLOOKUP(E84,VIP!$A$2:$O8218,8,FALSE)</f>
        <v>Si</v>
      </c>
      <c r="K84" s="98" t="str">
        <f>VLOOKUP(E84,VIP!$A$2:$O11792,6,0)</f>
        <v>NO</v>
      </c>
      <c r="L84" s="104" t="s">
        <v>2228</v>
      </c>
      <c r="M84" s="118" t="s">
        <v>2531</v>
      </c>
      <c r="N84" s="125" t="s">
        <v>2498</v>
      </c>
      <c r="O84" s="115" t="s">
        <v>2570</v>
      </c>
      <c r="P84" s="118"/>
      <c r="Q84" s="125">
        <v>44235.597222222219</v>
      </c>
    </row>
    <row r="85" spans="1:17" ht="18" x14ac:dyDescent="0.25">
      <c r="A85" s="115" t="str">
        <f>VLOOKUP(E85,'LISTADO ATM'!$A$2:$C$896,3,0)</f>
        <v>NORTE</v>
      </c>
      <c r="B85" s="109" t="s">
        <v>2548</v>
      </c>
      <c r="C85" s="101">
        <v>44235.370763888888</v>
      </c>
      <c r="D85" s="115" t="s">
        <v>2190</v>
      </c>
      <c r="E85" s="99">
        <v>88</v>
      </c>
      <c r="F85" s="84" t="str">
        <f>VLOOKUP(E85,VIP!$A$2:$O11383,2,0)</f>
        <v>DRBR088</v>
      </c>
      <c r="G85" s="98" t="str">
        <f>VLOOKUP(E85,'LISTADO ATM'!$A$2:$B$895,2,0)</f>
        <v xml:space="preserve">ATM S/M La Fuente (Santiago) </v>
      </c>
      <c r="H85" s="98" t="str">
        <f>VLOOKUP(E85,VIP!$A$2:$O16304,7,FALSE)</f>
        <v>Si</v>
      </c>
      <c r="I85" s="98" t="str">
        <f>VLOOKUP(E85,VIP!$A$2:$O8269,8,FALSE)</f>
        <v>Si</v>
      </c>
      <c r="J85" s="98" t="str">
        <f>VLOOKUP(E85,VIP!$A$2:$O8219,8,FALSE)</f>
        <v>Si</v>
      </c>
      <c r="K85" s="98" t="str">
        <f>VLOOKUP(E85,VIP!$A$2:$O11793,6,0)</f>
        <v>NO</v>
      </c>
      <c r="L85" s="104" t="s">
        <v>2228</v>
      </c>
      <c r="M85" s="118" t="s">
        <v>2531</v>
      </c>
      <c r="N85" s="125" t="s">
        <v>2498</v>
      </c>
      <c r="O85" s="115" t="s">
        <v>2570</v>
      </c>
      <c r="P85" s="118"/>
      <c r="Q85" s="125">
        <v>44235.587500000001</v>
      </c>
    </row>
    <row r="86" spans="1:17" ht="18" x14ac:dyDescent="0.25">
      <c r="A86" s="115" t="str">
        <f>VLOOKUP(E86,'LISTADO ATM'!$A$2:$C$896,3,0)</f>
        <v>DISTRITO NACIONAL</v>
      </c>
      <c r="B86" s="109" t="s">
        <v>2549</v>
      </c>
      <c r="C86" s="101">
        <v>44235.370335648149</v>
      </c>
      <c r="D86" s="115" t="s">
        <v>2189</v>
      </c>
      <c r="E86" s="99">
        <v>70</v>
      </c>
      <c r="F86" s="84" t="str">
        <f>VLOOKUP(E86,VIP!$A$2:$O11384,2,0)</f>
        <v>DRBR070</v>
      </c>
      <c r="G86" s="98" t="str">
        <f>VLOOKUP(E86,'LISTADO ATM'!$A$2:$B$895,2,0)</f>
        <v xml:space="preserve">ATM Autoservicio Plaza Lama Zona Oriental </v>
      </c>
      <c r="H86" s="98" t="str">
        <f>VLOOKUP(E86,VIP!$A$2:$O16305,7,FALSE)</f>
        <v>Si</v>
      </c>
      <c r="I86" s="98" t="str">
        <f>VLOOKUP(E86,VIP!$A$2:$O8270,8,FALSE)</f>
        <v>Si</v>
      </c>
      <c r="J86" s="98" t="str">
        <f>VLOOKUP(E86,VIP!$A$2:$O8220,8,FALSE)</f>
        <v>Si</v>
      </c>
      <c r="K86" s="98" t="str">
        <f>VLOOKUP(E86,VIP!$A$2:$O11794,6,0)</f>
        <v>NO</v>
      </c>
      <c r="L86" s="104" t="s">
        <v>2228</v>
      </c>
      <c r="M86" s="103" t="s">
        <v>2472</v>
      </c>
      <c r="N86" s="102" t="s">
        <v>2480</v>
      </c>
      <c r="O86" s="115" t="s">
        <v>2482</v>
      </c>
      <c r="P86" s="118"/>
      <c r="Q86" s="103" t="s">
        <v>2228</v>
      </c>
    </row>
    <row r="87" spans="1:17" ht="18" x14ac:dyDescent="0.25">
      <c r="A87" s="115" t="str">
        <f>VLOOKUP(E87,'LISTADO ATM'!$A$2:$C$896,3,0)</f>
        <v>DISTRITO NACIONAL</v>
      </c>
      <c r="B87" s="109" t="s">
        <v>2550</v>
      </c>
      <c r="C87" s="101">
        <v>44235.369606481479</v>
      </c>
      <c r="D87" s="115" t="s">
        <v>2189</v>
      </c>
      <c r="E87" s="99">
        <v>239</v>
      </c>
      <c r="F87" s="84" t="str">
        <f>VLOOKUP(E87,VIP!$A$2:$O11385,2,0)</f>
        <v>DRBR239</v>
      </c>
      <c r="G87" s="98" t="str">
        <f>VLOOKUP(E87,'LISTADO ATM'!$A$2:$B$895,2,0)</f>
        <v xml:space="preserve">ATM Autobanco Charles de Gaulle </v>
      </c>
      <c r="H87" s="98" t="str">
        <f>VLOOKUP(E87,VIP!$A$2:$O16306,7,FALSE)</f>
        <v>Si</v>
      </c>
      <c r="I87" s="98" t="str">
        <f>VLOOKUP(E87,VIP!$A$2:$O8271,8,FALSE)</f>
        <v>Si</v>
      </c>
      <c r="J87" s="98" t="str">
        <f>VLOOKUP(E87,VIP!$A$2:$O8221,8,FALSE)</f>
        <v>Si</v>
      </c>
      <c r="K87" s="98" t="str">
        <f>VLOOKUP(E87,VIP!$A$2:$O11795,6,0)</f>
        <v>SI</v>
      </c>
      <c r="L87" s="104" t="s">
        <v>2228</v>
      </c>
      <c r="M87" s="103" t="s">
        <v>2472</v>
      </c>
      <c r="N87" s="102" t="s">
        <v>2480</v>
      </c>
      <c r="O87" s="115" t="s">
        <v>2482</v>
      </c>
      <c r="P87" s="118"/>
      <c r="Q87" s="103" t="s">
        <v>2228</v>
      </c>
    </row>
    <row r="88" spans="1:17" ht="18" x14ac:dyDescent="0.25">
      <c r="A88" s="115" t="str">
        <f>VLOOKUP(E88,'LISTADO ATM'!$A$2:$C$896,3,0)</f>
        <v>DISTRITO NACIONAL</v>
      </c>
      <c r="B88" s="109" t="s">
        <v>2551</v>
      </c>
      <c r="C88" s="101">
        <v>44235.369131944448</v>
      </c>
      <c r="D88" s="115" t="s">
        <v>2189</v>
      </c>
      <c r="E88" s="99">
        <v>232</v>
      </c>
      <c r="F88" s="84" t="str">
        <f>VLOOKUP(E88,VIP!$A$2:$O11386,2,0)</f>
        <v>DRBR232</v>
      </c>
      <c r="G88" s="98" t="str">
        <f>VLOOKUP(E88,'LISTADO ATM'!$A$2:$B$895,2,0)</f>
        <v xml:space="preserve">ATM S/M Nacional Charles de Gaulle </v>
      </c>
      <c r="H88" s="98" t="str">
        <f>VLOOKUP(E88,VIP!$A$2:$O16307,7,FALSE)</f>
        <v>Si</v>
      </c>
      <c r="I88" s="98" t="str">
        <f>VLOOKUP(E88,VIP!$A$2:$O8272,8,FALSE)</f>
        <v>Si</v>
      </c>
      <c r="J88" s="98" t="str">
        <f>VLOOKUP(E88,VIP!$A$2:$O8222,8,FALSE)</f>
        <v>Si</v>
      </c>
      <c r="K88" s="98" t="str">
        <f>VLOOKUP(E88,VIP!$A$2:$O11796,6,0)</f>
        <v>SI</v>
      </c>
      <c r="L88" s="104" t="s">
        <v>2228</v>
      </c>
      <c r="M88" s="118" t="s">
        <v>2531</v>
      </c>
      <c r="N88" s="102" t="s">
        <v>2480</v>
      </c>
      <c r="O88" s="115" t="s">
        <v>2482</v>
      </c>
      <c r="P88" s="118"/>
      <c r="Q88" s="125">
        <v>44235.7891087963</v>
      </c>
    </row>
    <row r="89" spans="1:17" ht="18" x14ac:dyDescent="0.25">
      <c r="A89" s="115" t="str">
        <f>VLOOKUP(E89,'LISTADO ATM'!$A$2:$C$896,3,0)</f>
        <v>ESTE</v>
      </c>
      <c r="B89" s="109" t="s">
        <v>2552</v>
      </c>
      <c r="C89" s="101">
        <v>44235.368298611109</v>
      </c>
      <c r="D89" s="115" t="s">
        <v>2189</v>
      </c>
      <c r="E89" s="99">
        <v>111</v>
      </c>
      <c r="F89" s="84" t="str">
        <f>VLOOKUP(E89,VIP!$A$2:$O11387,2,0)</f>
        <v>DRBR111</v>
      </c>
      <c r="G89" s="98" t="str">
        <f>VLOOKUP(E89,'LISTADO ATM'!$A$2:$B$895,2,0)</f>
        <v xml:space="preserve">ATM Oficina San Pedro </v>
      </c>
      <c r="H89" s="98" t="str">
        <f>VLOOKUP(E89,VIP!$A$2:$O16308,7,FALSE)</f>
        <v>Si</v>
      </c>
      <c r="I89" s="98" t="str">
        <f>VLOOKUP(E89,VIP!$A$2:$O8273,8,FALSE)</f>
        <v>Si</v>
      </c>
      <c r="J89" s="98" t="str">
        <f>VLOOKUP(E89,VIP!$A$2:$O8223,8,FALSE)</f>
        <v>Si</v>
      </c>
      <c r="K89" s="98" t="str">
        <f>VLOOKUP(E89,VIP!$A$2:$O11797,6,0)</f>
        <v>SI</v>
      </c>
      <c r="L89" s="104" t="s">
        <v>2228</v>
      </c>
      <c r="M89" s="118" t="s">
        <v>2531</v>
      </c>
      <c r="N89" s="102" t="s">
        <v>2480</v>
      </c>
      <c r="O89" s="115" t="s">
        <v>2482</v>
      </c>
      <c r="P89" s="118"/>
      <c r="Q89" s="125">
        <v>44235.588194444441</v>
      </c>
    </row>
    <row r="90" spans="1:17" ht="18" x14ac:dyDescent="0.25">
      <c r="A90" s="115" t="str">
        <f>VLOOKUP(E90,'LISTADO ATM'!$A$2:$C$896,3,0)</f>
        <v>ESTE</v>
      </c>
      <c r="B90" s="109" t="s">
        <v>2553</v>
      </c>
      <c r="C90" s="101">
        <v>44235.367928240739</v>
      </c>
      <c r="D90" s="115" t="s">
        <v>2476</v>
      </c>
      <c r="E90" s="99">
        <v>117</v>
      </c>
      <c r="F90" s="84" t="str">
        <f>VLOOKUP(E90,VIP!$A$2:$O11388,2,0)</f>
        <v>DRBR117</v>
      </c>
      <c r="G90" s="98" t="str">
        <f>VLOOKUP(E90,'LISTADO ATM'!$A$2:$B$895,2,0)</f>
        <v xml:space="preserve">ATM Oficina El Seybo </v>
      </c>
      <c r="H90" s="98" t="str">
        <f>VLOOKUP(E90,VIP!$A$2:$O16309,7,FALSE)</f>
        <v>Si</v>
      </c>
      <c r="I90" s="98" t="str">
        <f>VLOOKUP(E90,VIP!$A$2:$O8274,8,FALSE)</f>
        <v>Si</v>
      </c>
      <c r="J90" s="98" t="str">
        <f>VLOOKUP(E90,VIP!$A$2:$O8224,8,FALSE)</f>
        <v>Si</v>
      </c>
      <c r="K90" s="98" t="str">
        <f>VLOOKUP(E90,VIP!$A$2:$O11798,6,0)</f>
        <v>SI</v>
      </c>
      <c r="L90" s="104" t="s">
        <v>2569</v>
      </c>
      <c r="M90" s="118" t="s">
        <v>2531</v>
      </c>
      <c r="N90" s="102" t="s">
        <v>2480</v>
      </c>
      <c r="O90" s="115" t="s">
        <v>2481</v>
      </c>
      <c r="P90" s="118"/>
      <c r="Q90" s="125">
        <v>44235.788912037038</v>
      </c>
    </row>
    <row r="91" spans="1:17" ht="18" x14ac:dyDescent="0.25">
      <c r="A91" s="115" t="str">
        <f>VLOOKUP(E91,'LISTADO ATM'!$A$2:$C$896,3,0)</f>
        <v>DISTRITO NACIONAL</v>
      </c>
      <c r="B91" s="109" t="s">
        <v>2554</v>
      </c>
      <c r="C91" s="101">
        <v>44235.367523148147</v>
      </c>
      <c r="D91" s="115" t="s">
        <v>2189</v>
      </c>
      <c r="E91" s="99">
        <v>919</v>
      </c>
      <c r="F91" s="84" t="str">
        <f>VLOOKUP(E91,VIP!$A$2:$O11389,2,0)</f>
        <v>DRBR16F</v>
      </c>
      <c r="G91" s="98" t="str">
        <f>VLOOKUP(E91,'LISTADO ATM'!$A$2:$B$895,2,0)</f>
        <v xml:space="preserve">ATM S/M La Cadena Sarasota </v>
      </c>
      <c r="H91" s="98" t="str">
        <f>VLOOKUP(E91,VIP!$A$2:$O16310,7,FALSE)</f>
        <v>Si</v>
      </c>
      <c r="I91" s="98" t="str">
        <f>VLOOKUP(E91,VIP!$A$2:$O8275,8,FALSE)</f>
        <v>Si</v>
      </c>
      <c r="J91" s="98" t="str">
        <f>VLOOKUP(E91,VIP!$A$2:$O8225,8,FALSE)</f>
        <v>Si</v>
      </c>
      <c r="K91" s="98" t="str">
        <f>VLOOKUP(E91,VIP!$A$2:$O11799,6,0)</f>
        <v>SI</v>
      </c>
      <c r="L91" s="104" t="s">
        <v>2228</v>
      </c>
      <c r="M91" s="103" t="s">
        <v>2472</v>
      </c>
      <c r="N91" s="102" t="s">
        <v>2480</v>
      </c>
      <c r="O91" s="115" t="s">
        <v>2482</v>
      </c>
      <c r="P91" s="118"/>
      <c r="Q91" s="103" t="s">
        <v>2228</v>
      </c>
    </row>
    <row r="92" spans="1:17" ht="18" x14ac:dyDescent="0.25">
      <c r="A92" s="115" t="str">
        <f>VLOOKUP(E92,'LISTADO ATM'!$A$2:$C$896,3,0)</f>
        <v>DISTRITO NACIONAL</v>
      </c>
      <c r="B92" s="109" t="s">
        <v>2555</v>
      </c>
      <c r="C92" s="101">
        <v>44235.366863425923</v>
      </c>
      <c r="D92" s="115" t="s">
        <v>2189</v>
      </c>
      <c r="E92" s="99">
        <v>542</v>
      </c>
      <c r="F92" s="84" t="str">
        <f>VLOOKUP(E92,VIP!$A$2:$O11390,2,0)</f>
        <v>DRBR542</v>
      </c>
      <c r="G92" s="98" t="str">
        <f>VLOOKUP(E92,'LISTADO ATM'!$A$2:$B$895,2,0)</f>
        <v>ATM S/M la Cadena Carretera Mella</v>
      </c>
      <c r="H92" s="98" t="str">
        <f>VLOOKUP(E92,VIP!$A$2:$O16311,7,FALSE)</f>
        <v>NO</v>
      </c>
      <c r="I92" s="98" t="str">
        <f>VLOOKUP(E92,VIP!$A$2:$O8276,8,FALSE)</f>
        <v>SI</v>
      </c>
      <c r="J92" s="98" t="str">
        <f>VLOOKUP(E92,VIP!$A$2:$O8226,8,FALSE)</f>
        <v>SI</v>
      </c>
      <c r="K92" s="98" t="str">
        <f>VLOOKUP(E92,VIP!$A$2:$O11800,6,0)</f>
        <v>NO</v>
      </c>
      <c r="L92" s="104" t="s">
        <v>2228</v>
      </c>
      <c r="M92" s="103" t="s">
        <v>2472</v>
      </c>
      <c r="N92" s="102" t="s">
        <v>2480</v>
      </c>
      <c r="O92" s="115" t="s">
        <v>2482</v>
      </c>
      <c r="P92" s="118"/>
      <c r="Q92" s="103" t="s">
        <v>2228</v>
      </c>
    </row>
    <row r="93" spans="1:17" ht="18" x14ac:dyDescent="0.25">
      <c r="A93" s="115" t="str">
        <f>VLOOKUP(E93,'LISTADO ATM'!$A$2:$C$896,3,0)</f>
        <v>DISTRITO NACIONAL</v>
      </c>
      <c r="B93" s="109" t="s">
        <v>2556</v>
      </c>
      <c r="C93" s="101">
        <v>44235.366585648146</v>
      </c>
      <c r="D93" s="115" t="s">
        <v>2189</v>
      </c>
      <c r="E93" s="99">
        <v>568</v>
      </c>
      <c r="F93" s="84" t="str">
        <f>VLOOKUP(E93,VIP!$A$2:$O11391,2,0)</f>
        <v>DRBR01F</v>
      </c>
      <c r="G93" s="98" t="str">
        <f>VLOOKUP(E93,'LISTADO ATM'!$A$2:$B$895,2,0)</f>
        <v xml:space="preserve">ATM Ministerio de Educación </v>
      </c>
      <c r="H93" s="98" t="str">
        <f>VLOOKUP(E93,VIP!$A$2:$O16312,7,FALSE)</f>
        <v>Si</v>
      </c>
      <c r="I93" s="98" t="str">
        <f>VLOOKUP(E93,VIP!$A$2:$O8277,8,FALSE)</f>
        <v>Si</v>
      </c>
      <c r="J93" s="98" t="str">
        <f>VLOOKUP(E93,VIP!$A$2:$O8227,8,FALSE)</f>
        <v>Si</v>
      </c>
      <c r="K93" s="98" t="str">
        <f>VLOOKUP(E93,VIP!$A$2:$O11801,6,0)</f>
        <v>NO</v>
      </c>
      <c r="L93" s="104" t="s">
        <v>2254</v>
      </c>
      <c r="M93" s="103" t="s">
        <v>2472</v>
      </c>
      <c r="N93" s="102" t="s">
        <v>2480</v>
      </c>
      <c r="O93" s="115" t="s">
        <v>2482</v>
      </c>
      <c r="P93" s="118"/>
      <c r="Q93" s="103" t="s">
        <v>2254</v>
      </c>
    </row>
    <row r="94" spans="1:17" ht="18" x14ac:dyDescent="0.25">
      <c r="A94" s="115" t="str">
        <f>VLOOKUP(E94,'LISTADO ATM'!$A$2:$C$896,3,0)</f>
        <v>NORTE</v>
      </c>
      <c r="B94" s="109" t="s">
        <v>2557</v>
      </c>
      <c r="C94" s="101">
        <v>44235.366319444445</v>
      </c>
      <c r="D94" s="115" t="s">
        <v>2190</v>
      </c>
      <c r="E94" s="99">
        <v>262</v>
      </c>
      <c r="F94" s="84" t="str">
        <f>VLOOKUP(E94,VIP!$A$2:$O11392,2,0)</f>
        <v>DRBR262</v>
      </c>
      <c r="G94" s="98" t="str">
        <f>VLOOKUP(E94,'LISTADO ATM'!$A$2:$B$895,2,0)</f>
        <v xml:space="preserve">ATM Oficina Obras Públicas (Santiago) </v>
      </c>
      <c r="H94" s="98" t="str">
        <f>VLOOKUP(E94,VIP!$A$2:$O16313,7,FALSE)</f>
        <v>Si</v>
      </c>
      <c r="I94" s="98" t="str">
        <f>VLOOKUP(E94,VIP!$A$2:$O8278,8,FALSE)</f>
        <v>Si</v>
      </c>
      <c r="J94" s="98" t="str">
        <f>VLOOKUP(E94,VIP!$A$2:$O8228,8,FALSE)</f>
        <v>Si</v>
      </c>
      <c r="K94" s="98" t="str">
        <f>VLOOKUP(E94,VIP!$A$2:$O11802,6,0)</f>
        <v>SI</v>
      </c>
      <c r="L94" s="104" t="s">
        <v>2228</v>
      </c>
      <c r="M94" s="118" t="s">
        <v>2531</v>
      </c>
      <c r="N94" s="125" t="s">
        <v>2498</v>
      </c>
      <c r="O94" s="115" t="s">
        <v>2570</v>
      </c>
      <c r="P94" s="118"/>
      <c r="Q94" s="125">
        <v>44235.59652777778</v>
      </c>
    </row>
    <row r="95" spans="1:17" ht="18" x14ac:dyDescent="0.25">
      <c r="A95" s="115" t="str">
        <f>VLOOKUP(E95,'LISTADO ATM'!$A$2:$C$896,3,0)</f>
        <v>DISTRITO NACIONAL</v>
      </c>
      <c r="B95" s="109" t="s">
        <v>2558</v>
      </c>
      <c r="C95" s="101">
        <v>44235.362326388888</v>
      </c>
      <c r="D95" s="115" t="s">
        <v>2189</v>
      </c>
      <c r="E95" s="99">
        <v>235</v>
      </c>
      <c r="F95" s="84" t="str">
        <f>VLOOKUP(E95,VIP!$A$2:$O11393,2,0)</f>
        <v>DRBR235</v>
      </c>
      <c r="G95" s="98" t="str">
        <f>VLOOKUP(E95,'LISTADO ATM'!$A$2:$B$895,2,0)</f>
        <v xml:space="preserve">ATM Oficina Multicentro La Sirena San Isidro </v>
      </c>
      <c r="H95" s="98" t="str">
        <f>VLOOKUP(E95,VIP!$A$2:$O16314,7,FALSE)</f>
        <v>Si</v>
      </c>
      <c r="I95" s="98" t="str">
        <f>VLOOKUP(E95,VIP!$A$2:$O8279,8,FALSE)</f>
        <v>Si</v>
      </c>
      <c r="J95" s="98" t="str">
        <f>VLOOKUP(E95,VIP!$A$2:$O8229,8,FALSE)</f>
        <v>Si</v>
      </c>
      <c r="K95" s="98" t="str">
        <f>VLOOKUP(E95,VIP!$A$2:$O11803,6,0)</f>
        <v>SI</v>
      </c>
      <c r="L95" s="104" t="s">
        <v>2463</v>
      </c>
      <c r="M95" s="118" t="s">
        <v>2531</v>
      </c>
      <c r="N95" s="102" t="s">
        <v>2480</v>
      </c>
      <c r="O95" s="115" t="s">
        <v>2482</v>
      </c>
      <c r="P95" s="118"/>
      <c r="Q95" s="125">
        <v>44235.78869212963</v>
      </c>
    </row>
    <row r="96" spans="1:17" ht="18" x14ac:dyDescent="0.25">
      <c r="A96" s="115" t="str">
        <f>VLOOKUP(E96,'LISTADO ATM'!$A$2:$C$896,3,0)</f>
        <v>SUR</v>
      </c>
      <c r="B96" s="109" t="s">
        <v>2559</v>
      </c>
      <c r="C96" s="101">
        <v>44235.360798611109</v>
      </c>
      <c r="D96" s="115" t="s">
        <v>2189</v>
      </c>
      <c r="E96" s="99">
        <v>44</v>
      </c>
      <c r="F96" s="84" t="str">
        <f>VLOOKUP(E96,VIP!$A$2:$O11394,2,0)</f>
        <v>DRBR044</v>
      </c>
      <c r="G96" s="98" t="str">
        <f>VLOOKUP(E96,'LISTADO ATM'!$A$2:$B$895,2,0)</f>
        <v xml:space="preserve">ATM Oficina Pedernales </v>
      </c>
      <c r="H96" s="98" t="str">
        <f>VLOOKUP(E96,VIP!$A$2:$O16315,7,FALSE)</f>
        <v>Si</v>
      </c>
      <c r="I96" s="98" t="str">
        <f>VLOOKUP(E96,VIP!$A$2:$O8280,8,FALSE)</f>
        <v>Si</v>
      </c>
      <c r="J96" s="98" t="str">
        <f>VLOOKUP(E96,VIP!$A$2:$O8230,8,FALSE)</f>
        <v>Si</v>
      </c>
      <c r="K96" s="98" t="str">
        <f>VLOOKUP(E96,VIP!$A$2:$O11804,6,0)</f>
        <v>SI</v>
      </c>
      <c r="L96" s="104" t="s">
        <v>2254</v>
      </c>
      <c r="M96" s="118" t="s">
        <v>2531</v>
      </c>
      <c r="N96" s="102" t="s">
        <v>2480</v>
      </c>
      <c r="O96" s="115" t="s">
        <v>2482</v>
      </c>
      <c r="P96" s="118"/>
      <c r="Q96" s="125">
        <v>44235.604166666664</v>
      </c>
    </row>
    <row r="97" spans="1:17" ht="18" x14ac:dyDescent="0.25">
      <c r="A97" s="115" t="str">
        <f>VLOOKUP(E97,'LISTADO ATM'!$A$2:$C$896,3,0)</f>
        <v>DISTRITO NACIONAL</v>
      </c>
      <c r="B97" s="109" t="s">
        <v>2560</v>
      </c>
      <c r="C97" s="101">
        <v>44235.354502314818</v>
      </c>
      <c r="D97" s="115" t="s">
        <v>2476</v>
      </c>
      <c r="E97" s="99">
        <v>192</v>
      </c>
      <c r="F97" s="84" t="str">
        <f>VLOOKUP(E97,VIP!$A$2:$O11395,2,0)</f>
        <v>DRBR192</v>
      </c>
      <c r="G97" s="98" t="str">
        <f>VLOOKUP(E97,'LISTADO ATM'!$A$2:$B$895,2,0)</f>
        <v xml:space="preserve">ATM Autobanco Luperón II </v>
      </c>
      <c r="H97" s="98" t="str">
        <f>VLOOKUP(E97,VIP!$A$2:$O16316,7,FALSE)</f>
        <v>Si</v>
      </c>
      <c r="I97" s="98" t="str">
        <f>VLOOKUP(E97,VIP!$A$2:$O8281,8,FALSE)</f>
        <v>Si</v>
      </c>
      <c r="J97" s="98" t="str">
        <f>VLOOKUP(E97,VIP!$A$2:$O8231,8,FALSE)</f>
        <v>Si</v>
      </c>
      <c r="K97" s="98" t="str">
        <f>VLOOKUP(E97,VIP!$A$2:$O11805,6,0)</f>
        <v>NO</v>
      </c>
      <c r="L97" s="104" t="s">
        <v>2430</v>
      </c>
      <c r="M97" s="118" t="s">
        <v>2531</v>
      </c>
      <c r="N97" s="102" t="s">
        <v>2480</v>
      </c>
      <c r="O97" s="115" t="s">
        <v>2481</v>
      </c>
      <c r="P97" s="118"/>
      <c r="Q97" s="125">
        <v>44235.659722222219</v>
      </c>
    </row>
    <row r="98" spans="1:17" ht="18" x14ac:dyDescent="0.25">
      <c r="A98" s="115" t="str">
        <f>VLOOKUP(E98,'LISTADO ATM'!$A$2:$C$896,3,0)</f>
        <v>DISTRITO NACIONAL</v>
      </c>
      <c r="B98" s="109" t="s">
        <v>2561</v>
      </c>
      <c r="C98" s="101">
        <v>44235.353078703702</v>
      </c>
      <c r="D98" s="115" t="s">
        <v>2491</v>
      </c>
      <c r="E98" s="99">
        <v>527</v>
      </c>
      <c r="F98" s="84" t="str">
        <f>VLOOKUP(E98,VIP!$A$2:$O11396,2,0)</f>
        <v>DRBR527</v>
      </c>
      <c r="G98" s="98" t="str">
        <f>VLOOKUP(E98,'LISTADO ATM'!$A$2:$B$895,2,0)</f>
        <v>ATM Oficina Zona Oriental II</v>
      </c>
      <c r="H98" s="98" t="str">
        <f>VLOOKUP(E98,VIP!$A$2:$O16317,7,FALSE)</f>
        <v>Si</v>
      </c>
      <c r="I98" s="98" t="str">
        <f>VLOOKUP(E98,VIP!$A$2:$O8282,8,FALSE)</f>
        <v>Si</v>
      </c>
      <c r="J98" s="98" t="str">
        <f>VLOOKUP(E98,VIP!$A$2:$O8232,8,FALSE)</f>
        <v>Si</v>
      </c>
      <c r="K98" s="98" t="str">
        <f>VLOOKUP(E98,VIP!$A$2:$O11806,6,0)</f>
        <v>SI</v>
      </c>
      <c r="L98" s="104" t="s">
        <v>2430</v>
      </c>
      <c r="M98" s="118" t="s">
        <v>2531</v>
      </c>
      <c r="N98" s="102" t="s">
        <v>2480</v>
      </c>
      <c r="O98" s="115" t="s">
        <v>2501</v>
      </c>
      <c r="P98" s="118"/>
      <c r="Q98" s="125">
        <v>44235.659722222219</v>
      </c>
    </row>
    <row r="99" spans="1:17" ht="18" x14ac:dyDescent="0.25">
      <c r="A99" s="115" t="str">
        <f>VLOOKUP(E99,'LISTADO ATM'!$A$2:$C$896,3,0)</f>
        <v>DISTRITO NACIONAL</v>
      </c>
      <c r="B99" s="109" t="s">
        <v>2562</v>
      </c>
      <c r="C99" s="101">
        <v>44235.348101851851</v>
      </c>
      <c r="D99" s="115" t="s">
        <v>2476</v>
      </c>
      <c r="E99" s="99">
        <v>908</v>
      </c>
      <c r="F99" s="84" t="str">
        <f>VLOOKUP(E99,VIP!$A$2:$O11397,2,0)</f>
        <v>DRBR16D</v>
      </c>
      <c r="G99" s="98" t="str">
        <f>VLOOKUP(E99,'LISTADO ATM'!$A$2:$B$895,2,0)</f>
        <v xml:space="preserve">ATM Oficina Plaza Botánika </v>
      </c>
      <c r="H99" s="98" t="str">
        <f>VLOOKUP(E99,VIP!$A$2:$O16318,7,FALSE)</f>
        <v>Si</v>
      </c>
      <c r="I99" s="98" t="str">
        <f>VLOOKUP(E99,VIP!$A$2:$O8283,8,FALSE)</f>
        <v>Si</v>
      </c>
      <c r="J99" s="98" t="str">
        <f>VLOOKUP(E99,VIP!$A$2:$O8233,8,FALSE)</f>
        <v>Si</v>
      </c>
      <c r="K99" s="98" t="str">
        <f>VLOOKUP(E99,VIP!$A$2:$O11807,6,0)</f>
        <v>NO</v>
      </c>
      <c r="L99" s="104" t="s">
        <v>2430</v>
      </c>
      <c r="M99" s="118" t="s">
        <v>2531</v>
      </c>
      <c r="N99" s="102" t="s">
        <v>2480</v>
      </c>
      <c r="O99" s="115" t="s">
        <v>2481</v>
      </c>
      <c r="P99" s="118"/>
      <c r="Q99" s="125">
        <v>44235.659722222219</v>
      </c>
    </row>
    <row r="100" spans="1:17" ht="18" x14ac:dyDescent="0.25">
      <c r="A100" s="115" t="str">
        <f>VLOOKUP(E100,'LISTADO ATM'!$A$2:$C$896,3,0)</f>
        <v>NORTE</v>
      </c>
      <c r="B100" s="109" t="s">
        <v>2563</v>
      </c>
      <c r="C100" s="101">
        <v>44235.345150462963</v>
      </c>
      <c r="D100" s="115" t="s">
        <v>2190</v>
      </c>
      <c r="E100" s="99">
        <v>500</v>
      </c>
      <c r="F100" s="84" t="str">
        <f>VLOOKUP(E100,VIP!$A$2:$O11398,2,0)</f>
        <v>DRBR500</v>
      </c>
      <c r="G100" s="98" t="str">
        <f>VLOOKUP(E100,'LISTADO ATM'!$A$2:$B$895,2,0)</f>
        <v xml:space="preserve">ATM UNP Cutupú </v>
      </c>
      <c r="H100" s="98" t="str">
        <f>VLOOKUP(E100,VIP!$A$2:$O16319,7,FALSE)</f>
        <v>Si</v>
      </c>
      <c r="I100" s="98" t="str">
        <f>VLOOKUP(E100,VIP!$A$2:$O8284,8,FALSE)</f>
        <v>Si</v>
      </c>
      <c r="J100" s="98" t="str">
        <f>VLOOKUP(E100,VIP!$A$2:$O8234,8,FALSE)</f>
        <v>Si</v>
      </c>
      <c r="K100" s="98" t="str">
        <f>VLOOKUP(E100,VIP!$A$2:$O11808,6,0)</f>
        <v>NO</v>
      </c>
      <c r="L100" s="104" t="s">
        <v>2228</v>
      </c>
      <c r="M100" s="118" t="s">
        <v>2531</v>
      </c>
      <c r="N100" s="125" t="s">
        <v>2498</v>
      </c>
      <c r="O100" s="115" t="s">
        <v>2570</v>
      </c>
      <c r="P100" s="118"/>
      <c r="Q100" s="125">
        <v>44235.601388888892</v>
      </c>
    </row>
    <row r="101" spans="1:17" ht="18" x14ac:dyDescent="0.25">
      <c r="A101" s="115" t="str">
        <f>VLOOKUP(E101,'LISTADO ATM'!$A$2:$C$896,3,0)</f>
        <v>DISTRITO NACIONAL</v>
      </c>
      <c r="B101" s="109" t="s">
        <v>2564</v>
      </c>
      <c r="C101" s="101">
        <v>44235.341041666667</v>
      </c>
      <c r="D101" s="115" t="s">
        <v>2189</v>
      </c>
      <c r="E101" s="99">
        <v>490</v>
      </c>
      <c r="F101" s="84" t="str">
        <f>VLOOKUP(E101,VIP!$A$2:$O11399,2,0)</f>
        <v>DRBR490</v>
      </c>
      <c r="G101" s="98" t="str">
        <f>VLOOKUP(E101,'LISTADO ATM'!$A$2:$B$895,2,0)</f>
        <v xml:space="preserve">ATM Hospital Ney Arias Lora </v>
      </c>
      <c r="H101" s="98" t="str">
        <f>VLOOKUP(E101,VIP!$A$2:$O16320,7,FALSE)</f>
        <v>Si</v>
      </c>
      <c r="I101" s="98" t="str">
        <f>VLOOKUP(E101,VIP!$A$2:$O8285,8,FALSE)</f>
        <v>Si</v>
      </c>
      <c r="J101" s="98" t="str">
        <f>VLOOKUP(E101,VIP!$A$2:$O8235,8,FALSE)</f>
        <v>Si</v>
      </c>
      <c r="K101" s="98" t="str">
        <f>VLOOKUP(E101,VIP!$A$2:$O11809,6,0)</f>
        <v>NO</v>
      </c>
      <c r="L101" s="104" t="s">
        <v>2463</v>
      </c>
      <c r="M101" s="118" t="s">
        <v>2531</v>
      </c>
      <c r="N101" s="102" t="s">
        <v>2480</v>
      </c>
      <c r="O101" s="115" t="s">
        <v>2482</v>
      </c>
      <c r="P101" s="118"/>
      <c r="Q101" s="125">
        <v>44235.779074074075</v>
      </c>
    </row>
    <row r="102" spans="1:17" ht="18" x14ac:dyDescent="0.25">
      <c r="A102" s="115" t="str">
        <f>VLOOKUP(E102,'LISTADO ATM'!$A$2:$C$896,3,0)</f>
        <v>DISTRITO NACIONAL</v>
      </c>
      <c r="B102" s="109" t="s">
        <v>2565</v>
      </c>
      <c r="C102" s="101">
        <v>44235.339062500003</v>
      </c>
      <c r="D102" s="115" t="s">
        <v>2189</v>
      </c>
      <c r="E102" s="99">
        <v>722</v>
      </c>
      <c r="F102" s="84" t="str">
        <f>VLOOKUP(E102,VIP!$A$2:$O11400,2,0)</f>
        <v>DRBR393</v>
      </c>
      <c r="G102" s="98" t="str">
        <f>VLOOKUP(E102,'LISTADO ATM'!$A$2:$B$895,2,0)</f>
        <v xml:space="preserve">ATM Oficina Charles de Gaulle III </v>
      </c>
      <c r="H102" s="98" t="str">
        <f>VLOOKUP(E102,VIP!$A$2:$O16321,7,FALSE)</f>
        <v>Si</v>
      </c>
      <c r="I102" s="98" t="str">
        <f>VLOOKUP(E102,VIP!$A$2:$O8286,8,FALSE)</f>
        <v>Si</v>
      </c>
      <c r="J102" s="98" t="str">
        <f>VLOOKUP(E102,VIP!$A$2:$O8236,8,FALSE)</f>
        <v>Si</v>
      </c>
      <c r="K102" s="98" t="str">
        <f>VLOOKUP(E102,VIP!$A$2:$O11810,6,0)</f>
        <v>SI</v>
      </c>
      <c r="L102" s="104" t="s">
        <v>2228</v>
      </c>
      <c r="M102" s="118" t="s">
        <v>2531</v>
      </c>
      <c r="N102" s="102" t="s">
        <v>2480</v>
      </c>
      <c r="O102" s="115" t="s">
        <v>2482</v>
      </c>
      <c r="P102" s="118"/>
      <c r="Q102" s="125">
        <v>44235.786030092589</v>
      </c>
    </row>
    <row r="103" spans="1:17" ht="18" x14ac:dyDescent="0.25">
      <c r="A103" s="115" t="str">
        <f>VLOOKUP(E103,'LISTADO ATM'!$A$2:$C$896,3,0)</f>
        <v>NORTE</v>
      </c>
      <c r="B103" s="109" t="s">
        <v>2566</v>
      </c>
      <c r="C103" s="101">
        <v>44235.316736111112</v>
      </c>
      <c r="D103" s="115" t="s">
        <v>2190</v>
      </c>
      <c r="E103" s="99">
        <v>854</v>
      </c>
      <c r="F103" s="84" t="str">
        <f>VLOOKUP(E103,VIP!$A$2:$O11401,2,0)</f>
        <v>DRBR854</v>
      </c>
      <c r="G103" s="98" t="str">
        <f>VLOOKUP(E103,'LISTADO ATM'!$A$2:$B$895,2,0)</f>
        <v xml:space="preserve">ATM Centro Comercial Blanco Batista </v>
      </c>
      <c r="H103" s="98" t="str">
        <f>VLOOKUP(E103,VIP!$A$2:$O16322,7,FALSE)</f>
        <v>Si</v>
      </c>
      <c r="I103" s="98" t="str">
        <f>VLOOKUP(E103,VIP!$A$2:$O8287,8,FALSE)</f>
        <v>Si</v>
      </c>
      <c r="J103" s="98" t="str">
        <f>VLOOKUP(E103,VIP!$A$2:$O8237,8,FALSE)</f>
        <v>Si</v>
      </c>
      <c r="K103" s="98" t="str">
        <f>VLOOKUP(E103,VIP!$A$2:$O11811,6,0)</f>
        <v>NO</v>
      </c>
      <c r="L103" s="104" t="s">
        <v>2228</v>
      </c>
      <c r="M103" s="118" t="s">
        <v>2531</v>
      </c>
      <c r="N103" s="125" t="s">
        <v>2498</v>
      </c>
      <c r="O103" s="115" t="s">
        <v>2570</v>
      </c>
      <c r="P103" s="118"/>
      <c r="Q103" s="125">
        <v>44235.599305555559</v>
      </c>
    </row>
    <row r="104" spans="1:17" ht="18" x14ac:dyDescent="0.25">
      <c r="A104" s="115" t="str">
        <f>VLOOKUP(E104,'LISTADO ATM'!$A$2:$C$896,3,0)</f>
        <v>DISTRITO NACIONAL</v>
      </c>
      <c r="B104" s="109" t="s">
        <v>2567</v>
      </c>
      <c r="C104" s="101">
        <v>44235.214039351849</v>
      </c>
      <c r="D104" s="115" t="s">
        <v>2476</v>
      </c>
      <c r="E104" s="99">
        <v>629</v>
      </c>
      <c r="F104" s="84" t="str">
        <f>VLOOKUP(E104,VIP!$A$2:$O11402,2,0)</f>
        <v>DRBR24M</v>
      </c>
      <c r="G104" s="98" t="str">
        <f>VLOOKUP(E104,'LISTADO ATM'!$A$2:$B$895,2,0)</f>
        <v xml:space="preserve">ATM Oficina Americana Independencia I </v>
      </c>
      <c r="H104" s="98" t="str">
        <f>VLOOKUP(E104,VIP!$A$2:$O16323,7,FALSE)</f>
        <v>Si</v>
      </c>
      <c r="I104" s="98" t="str">
        <f>VLOOKUP(E104,VIP!$A$2:$O8288,8,FALSE)</f>
        <v>Si</v>
      </c>
      <c r="J104" s="98" t="str">
        <f>VLOOKUP(E104,VIP!$A$2:$O8238,8,FALSE)</f>
        <v>Si</v>
      </c>
      <c r="K104" s="98" t="str">
        <f>VLOOKUP(E104,VIP!$A$2:$O11812,6,0)</f>
        <v>SI</v>
      </c>
      <c r="L104" s="104" t="s">
        <v>2430</v>
      </c>
      <c r="M104" s="118" t="s">
        <v>2531</v>
      </c>
      <c r="N104" s="102" t="s">
        <v>2480</v>
      </c>
      <c r="O104" s="115" t="s">
        <v>2481</v>
      </c>
      <c r="P104" s="118"/>
      <c r="Q104" s="125">
        <v>44235.659722222219</v>
      </c>
    </row>
    <row r="105" spans="1:17" ht="18" x14ac:dyDescent="0.25">
      <c r="A105" s="115" t="str">
        <f>VLOOKUP(E105,'LISTADO ATM'!$A$2:$C$896,3,0)</f>
        <v>DISTRITO NACIONAL</v>
      </c>
      <c r="B105" s="109" t="s">
        <v>2528</v>
      </c>
      <c r="C105" s="101">
        <v>44234.827418981484</v>
      </c>
      <c r="D105" s="115" t="s">
        <v>2189</v>
      </c>
      <c r="E105" s="99">
        <v>378</v>
      </c>
      <c r="F105" s="84" t="str">
        <f>VLOOKUP(E105,VIP!$A$2:$O11366,2,0)</f>
        <v>DRBR378</v>
      </c>
      <c r="G105" s="98" t="str">
        <f>VLOOKUP(E105,'LISTADO ATM'!$A$2:$B$895,2,0)</f>
        <v>ATM UNP Villa Flores</v>
      </c>
      <c r="H105" s="98" t="str">
        <f>VLOOKUP(E105,VIP!$A$2:$O16287,7,FALSE)</f>
        <v>N/A</v>
      </c>
      <c r="I105" s="98" t="str">
        <f>VLOOKUP(E105,VIP!$A$2:$O8252,8,FALSE)</f>
        <v>N/A</v>
      </c>
      <c r="J105" s="98" t="str">
        <f>VLOOKUP(E105,VIP!$A$2:$O8202,8,FALSE)</f>
        <v>N/A</v>
      </c>
      <c r="K105" s="98" t="str">
        <f>VLOOKUP(E105,VIP!$A$2:$O11776,6,0)</f>
        <v>N/A</v>
      </c>
      <c r="L105" s="104" t="s">
        <v>2530</v>
      </c>
      <c r="M105" s="118" t="s">
        <v>2531</v>
      </c>
      <c r="N105" s="102" t="s">
        <v>2480</v>
      </c>
      <c r="O105" s="115" t="s">
        <v>2482</v>
      </c>
      <c r="P105" s="118"/>
      <c r="Q105" s="125">
        <v>44235.424305555556</v>
      </c>
    </row>
    <row r="106" spans="1:17" ht="18" x14ac:dyDescent="0.25">
      <c r="A106" s="115" t="str">
        <f>VLOOKUP(E106,'LISTADO ATM'!$A$2:$C$896,3,0)</f>
        <v>NORTE</v>
      </c>
      <c r="B106" s="109" t="s">
        <v>2529</v>
      </c>
      <c r="C106" s="101">
        <v>44234.824317129627</v>
      </c>
      <c r="D106" s="115" t="s">
        <v>2190</v>
      </c>
      <c r="E106" s="99">
        <v>282</v>
      </c>
      <c r="F106" s="84" t="str">
        <f>VLOOKUP(E106,VIP!$A$2:$O11367,2,0)</f>
        <v>DRBR282</v>
      </c>
      <c r="G106" s="98" t="str">
        <f>VLOOKUP(E106,'LISTADO ATM'!$A$2:$B$895,2,0)</f>
        <v xml:space="preserve">ATM Autobanco Nibaje </v>
      </c>
      <c r="H106" s="98" t="str">
        <f>VLOOKUP(E106,VIP!$A$2:$O16288,7,FALSE)</f>
        <v>Si</v>
      </c>
      <c r="I106" s="98" t="str">
        <f>VLOOKUP(E106,VIP!$A$2:$O8253,8,FALSE)</f>
        <v>Si</v>
      </c>
      <c r="J106" s="98" t="str">
        <f>VLOOKUP(E106,VIP!$A$2:$O8203,8,FALSE)</f>
        <v>Si</v>
      </c>
      <c r="K106" s="98" t="str">
        <f>VLOOKUP(E106,VIP!$A$2:$O11777,6,0)</f>
        <v>NO</v>
      </c>
      <c r="L106" s="104" t="s">
        <v>2530</v>
      </c>
      <c r="M106" s="118" t="s">
        <v>2531</v>
      </c>
      <c r="N106" s="102" t="s">
        <v>2480</v>
      </c>
      <c r="O106" s="115" t="s">
        <v>2496</v>
      </c>
      <c r="P106" s="118"/>
      <c r="Q106" s="125">
        <v>44235.427777777775</v>
      </c>
    </row>
    <row r="107" spans="1:17" ht="18" x14ac:dyDescent="0.25">
      <c r="A107" s="115" t="str">
        <f>VLOOKUP(E107,'LISTADO ATM'!$A$2:$C$896,3,0)</f>
        <v>SUR</v>
      </c>
      <c r="B107" s="109" t="s">
        <v>2518</v>
      </c>
      <c r="C107" s="101">
        <v>44234.737175925926</v>
      </c>
      <c r="D107" s="115" t="s">
        <v>2189</v>
      </c>
      <c r="E107" s="99">
        <v>766</v>
      </c>
      <c r="F107" s="84" t="str">
        <f>VLOOKUP(E107,VIP!$A$2:$O11362,2,0)</f>
        <v>DRBR440</v>
      </c>
      <c r="G107" s="98" t="str">
        <f>VLOOKUP(E107,'LISTADO ATM'!$A$2:$B$895,2,0)</f>
        <v xml:space="preserve">ATM Oficina Azua II </v>
      </c>
      <c r="H107" s="98" t="str">
        <f>VLOOKUP(E107,VIP!$A$2:$O16283,7,FALSE)</f>
        <v>Si</v>
      </c>
      <c r="I107" s="98" t="str">
        <f>VLOOKUP(E107,VIP!$A$2:$O8248,8,FALSE)</f>
        <v>Si</v>
      </c>
      <c r="J107" s="98" t="str">
        <f>VLOOKUP(E107,VIP!$A$2:$O8198,8,FALSE)</f>
        <v>Si</v>
      </c>
      <c r="K107" s="98" t="str">
        <f>VLOOKUP(E107,VIP!$A$2:$O11772,6,0)</f>
        <v>SI</v>
      </c>
      <c r="L107" s="104" t="s">
        <v>2228</v>
      </c>
      <c r="M107" s="118" t="s">
        <v>2531</v>
      </c>
      <c r="N107" s="102" t="s">
        <v>2480</v>
      </c>
      <c r="O107" s="115" t="s">
        <v>2482</v>
      </c>
      <c r="P107" s="118"/>
      <c r="Q107" s="125">
        <v>44235.604166666664</v>
      </c>
    </row>
    <row r="108" spans="1:17" ht="18" x14ac:dyDescent="0.25">
      <c r="A108" s="115" t="str">
        <f>VLOOKUP(E108,'LISTADO ATM'!$A$2:$C$896,3,0)</f>
        <v>NORTE</v>
      </c>
      <c r="B108" s="109" t="s">
        <v>2519</v>
      </c>
      <c r="C108" s="101">
        <v>44234.734895833331</v>
      </c>
      <c r="D108" s="115" t="s">
        <v>2189</v>
      </c>
      <c r="E108" s="99">
        <v>138</v>
      </c>
      <c r="F108" s="84" t="str">
        <f>VLOOKUP(E108,VIP!$A$2:$O11363,2,0)</f>
        <v>DRBR138</v>
      </c>
      <c r="G108" s="98" t="str">
        <f>VLOOKUP(E108,'LISTADO ATM'!$A$2:$B$895,2,0)</f>
        <v xml:space="preserve">ATM UNP Fantino </v>
      </c>
      <c r="H108" s="98" t="str">
        <f>VLOOKUP(E108,VIP!$A$2:$O16284,7,FALSE)</f>
        <v>Si</v>
      </c>
      <c r="I108" s="98" t="str">
        <f>VLOOKUP(E108,VIP!$A$2:$O8249,8,FALSE)</f>
        <v>Si</v>
      </c>
      <c r="J108" s="98" t="str">
        <f>VLOOKUP(E108,VIP!$A$2:$O8199,8,FALSE)</f>
        <v>Si</v>
      </c>
      <c r="K108" s="98" t="str">
        <f>VLOOKUP(E108,VIP!$A$2:$O11773,6,0)</f>
        <v>NO</v>
      </c>
      <c r="L108" s="104" t="s">
        <v>2435</v>
      </c>
      <c r="M108" s="118" t="s">
        <v>2531</v>
      </c>
      <c r="N108" s="102" t="s">
        <v>2480</v>
      </c>
      <c r="O108" s="115" t="s">
        <v>2482</v>
      </c>
      <c r="P108" s="118"/>
      <c r="Q108" s="125">
        <v>44235.436111111114</v>
      </c>
    </row>
    <row r="109" spans="1:17" ht="18" x14ac:dyDescent="0.25">
      <c r="A109" s="115" t="str">
        <f>VLOOKUP(E109,'LISTADO ATM'!$A$2:$C$896,3,0)</f>
        <v>NORTE</v>
      </c>
      <c r="B109" s="109" t="s">
        <v>2520</v>
      </c>
      <c r="C109" s="101">
        <v>44234.724826388891</v>
      </c>
      <c r="D109" s="115" t="s">
        <v>2190</v>
      </c>
      <c r="E109" s="99">
        <v>291</v>
      </c>
      <c r="F109" s="84" t="str">
        <f>VLOOKUP(E109,VIP!$A$2:$O11364,2,0)</f>
        <v>DRBR291</v>
      </c>
      <c r="G109" s="98" t="str">
        <f>VLOOKUP(E109,'LISTADO ATM'!$A$2:$B$895,2,0)</f>
        <v xml:space="preserve">ATM S/M Jumbo Las Colinas </v>
      </c>
      <c r="H109" s="98" t="str">
        <f>VLOOKUP(E109,VIP!$A$2:$O16285,7,FALSE)</f>
        <v>Si</v>
      </c>
      <c r="I109" s="98" t="str">
        <f>VLOOKUP(E109,VIP!$A$2:$O8250,8,FALSE)</f>
        <v>Si</v>
      </c>
      <c r="J109" s="98" t="str">
        <f>VLOOKUP(E109,VIP!$A$2:$O8200,8,FALSE)</f>
        <v>Si</v>
      </c>
      <c r="K109" s="98" t="str">
        <f>VLOOKUP(E109,VIP!$A$2:$O11774,6,0)</f>
        <v>NO</v>
      </c>
      <c r="L109" s="104" t="s">
        <v>2435</v>
      </c>
      <c r="M109" s="118" t="s">
        <v>2531</v>
      </c>
      <c r="N109" s="125" t="s">
        <v>2498</v>
      </c>
      <c r="O109" s="115" t="s">
        <v>2496</v>
      </c>
      <c r="P109" s="126"/>
      <c r="Q109" s="125">
        <v>44235.432638888888</v>
      </c>
    </row>
    <row r="110" spans="1:17" ht="18" x14ac:dyDescent="0.25">
      <c r="A110" s="115" t="str">
        <f>VLOOKUP(E110,'LISTADO ATM'!$A$2:$C$896,3,0)</f>
        <v>DISTRITO NACIONAL</v>
      </c>
      <c r="B110" s="109" t="s">
        <v>2521</v>
      </c>
      <c r="C110" s="101">
        <v>44234.72111111111</v>
      </c>
      <c r="D110" s="115" t="s">
        <v>2189</v>
      </c>
      <c r="E110" s="99">
        <v>23</v>
      </c>
      <c r="F110" s="84" t="str">
        <f>VLOOKUP(E110,VIP!$A$2:$O11366,2,0)</f>
        <v>DRBR023</v>
      </c>
      <c r="G110" s="98" t="str">
        <f>VLOOKUP(E110,'LISTADO ATM'!$A$2:$B$895,2,0)</f>
        <v xml:space="preserve">ATM Oficina México </v>
      </c>
      <c r="H110" s="98" t="str">
        <f>VLOOKUP(E110,VIP!$A$2:$O16287,7,FALSE)</f>
        <v>Si</v>
      </c>
      <c r="I110" s="98" t="str">
        <f>VLOOKUP(E110,VIP!$A$2:$O8252,8,FALSE)</f>
        <v>Si</v>
      </c>
      <c r="J110" s="98" t="str">
        <f>VLOOKUP(E110,VIP!$A$2:$O8202,8,FALSE)</f>
        <v>Si</v>
      </c>
      <c r="K110" s="98" t="str">
        <f>VLOOKUP(E110,VIP!$A$2:$O11776,6,0)</f>
        <v>NO</v>
      </c>
      <c r="L110" s="104" t="s">
        <v>2254</v>
      </c>
      <c r="M110" s="118" t="s">
        <v>2531</v>
      </c>
      <c r="N110" s="102" t="s">
        <v>2480</v>
      </c>
      <c r="O110" s="115" t="s">
        <v>2482</v>
      </c>
      <c r="P110" s="126"/>
      <c r="Q110" s="125">
        <v>44235.431250000001</v>
      </c>
    </row>
    <row r="111" spans="1:17" ht="18" x14ac:dyDescent="0.25">
      <c r="A111" s="115" t="str">
        <f>VLOOKUP(E111,'LISTADO ATM'!$A$2:$C$896,3,0)</f>
        <v>ESTE</v>
      </c>
      <c r="B111" s="109" t="s">
        <v>2522</v>
      </c>
      <c r="C111" s="101">
        <v>44234.715960648151</v>
      </c>
      <c r="D111" s="115" t="s">
        <v>2189</v>
      </c>
      <c r="E111" s="99">
        <v>923</v>
      </c>
      <c r="F111" s="84" t="str">
        <f>VLOOKUP(E111,VIP!$A$2:$O11368,2,0)</f>
        <v>DRBR923</v>
      </c>
      <c r="G111" s="98" t="str">
        <f>VLOOKUP(E111,'LISTADO ATM'!$A$2:$B$895,2,0)</f>
        <v xml:space="preserve">ATM Agroindustrial San Pedro de Macorís </v>
      </c>
      <c r="H111" s="98" t="str">
        <f>VLOOKUP(E111,VIP!$A$2:$O16289,7,FALSE)</f>
        <v>Si</v>
      </c>
      <c r="I111" s="98" t="str">
        <f>VLOOKUP(E111,VIP!$A$2:$O8254,8,FALSE)</f>
        <v>Si</v>
      </c>
      <c r="J111" s="98" t="str">
        <f>VLOOKUP(E111,VIP!$A$2:$O8204,8,FALSE)</f>
        <v>Si</v>
      </c>
      <c r="K111" s="98" t="str">
        <f>VLOOKUP(E111,VIP!$A$2:$O11778,6,0)</f>
        <v>NO</v>
      </c>
      <c r="L111" s="104" t="s">
        <v>2254</v>
      </c>
      <c r="M111" s="118" t="s">
        <v>2531</v>
      </c>
      <c r="N111" s="102" t="s">
        <v>2480</v>
      </c>
      <c r="O111" s="115" t="s">
        <v>2482</v>
      </c>
      <c r="P111" s="126"/>
      <c r="Q111" s="125">
        <v>44235.384722222225</v>
      </c>
    </row>
    <row r="112" spans="1:17" ht="18" x14ac:dyDescent="0.25">
      <c r="A112" s="115" t="str">
        <f>VLOOKUP(E112,'LISTADO ATM'!$A$2:$C$896,3,0)</f>
        <v>SUR</v>
      </c>
      <c r="B112" s="109" t="s">
        <v>2523</v>
      </c>
      <c r="C112" s="101">
        <v>44234.700729166667</v>
      </c>
      <c r="D112" s="115" t="s">
        <v>2491</v>
      </c>
      <c r="E112" s="99">
        <v>765</v>
      </c>
      <c r="F112" s="84" t="str">
        <f>VLOOKUP(E112,VIP!$A$2:$O11369,2,0)</f>
        <v>DRBR191</v>
      </c>
      <c r="G112" s="98" t="str">
        <f>VLOOKUP(E112,'LISTADO ATM'!$A$2:$B$895,2,0)</f>
        <v xml:space="preserve">ATM Oficina Azua I </v>
      </c>
      <c r="H112" s="98" t="str">
        <f>VLOOKUP(E112,VIP!$A$2:$O16290,7,FALSE)</f>
        <v>Si</v>
      </c>
      <c r="I112" s="98" t="str">
        <f>VLOOKUP(E112,VIP!$A$2:$O8255,8,FALSE)</f>
        <v>Si</v>
      </c>
      <c r="J112" s="98" t="str">
        <f>VLOOKUP(E112,VIP!$A$2:$O8205,8,FALSE)</f>
        <v>Si</v>
      </c>
      <c r="K112" s="98" t="str">
        <f>VLOOKUP(E112,VIP!$A$2:$O11779,6,0)</f>
        <v>NO</v>
      </c>
      <c r="L112" s="104" t="s">
        <v>2465</v>
      </c>
      <c r="M112" s="118" t="s">
        <v>2531</v>
      </c>
      <c r="N112" s="102" t="s">
        <v>2480</v>
      </c>
      <c r="O112" s="115" t="s">
        <v>2527</v>
      </c>
      <c r="P112" s="126"/>
      <c r="Q112" s="125">
        <v>44235.659722222219</v>
      </c>
    </row>
    <row r="113" spans="1:17" ht="18" x14ac:dyDescent="0.25">
      <c r="A113" s="115" t="str">
        <f>VLOOKUP(E113,'LISTADO ATM'!$A$2:$C$896,3,0)</f>
        <v>DISTRITO NACIONAL</v>
      </c>
      <c r="B113" s="109" t="s">
        <v>2524</v>
      </c>
      <c r="C113" s="101">
        <v>44234.641851851855</v>
      </c>
      <c r="D113" s="115" t="s">
        <v>2476</v>
      </c>
      <c r="E113" s="99">
        <v>713</v>
      </c>
      <c r="F113" s="84" t="str">
        <f>VLOOKUP(E113,VIP!$A$2:$O11370,2,0)</f>
        <v>DRBR016</v>
      </c>
      <c r="G113" s="98" t="str">
        <f>VLOOKUP(E113,'LISTADO ATM'!$A$2:$B$895,2,0)</f>
        <v xml:space="preserve">ATM Oficina Las Américas </v>
      </c>
      <c r="H113" s="98" t="str">
        <f>VLOOKUP(E113,VIP!$A$2:$O16291,7,FALSE)</f>
        <v>Si</v>
      </c>
      <c r="I113" s="98" t="str">
        <f>VLOOKUP(E113,VIP!$A$2:$O8256,8,FALSE)</f>
        <v>Si</v>
      </c>
      <c r="J113" s="98" t="str">
        <f>VLOOKUP(E113,VIP!$A$2:$O8206,8,FALSE)</f>
        <v>Si</v>
      </c>
      <c r="K113" s="98" t="str">
        <f>VLOOKUP(E113,VIP!$A$2:$O11780,6,0)</f>
        <v>NO</v>
      </c>
      <c r="L113" s="104" t="s">
        <v>2465</v>
      </c>
      <c r="M113" s="118" t="s">
        <v>2531</v>
      </c>
      <c r="N113" s="102" t="s">
        <v>2480</v>
      </c>
      <c r="O113" s="115" t="s">
        <v>2481</v>
      </c>
      <c r="P113" s="126"/>
      <c r="Q113" s="125">
        <v>44235.659722222219</v>
      </c>
    </row>
    <row r="114" spans="1:17" ht="18" x14ac:dyDescent="0.25">
      <c r="A114" s="115" t="str">
        <f>VLOOKUP(E114,'LISTADO ATM'!$A$2:$C$896,3,0)</f>
        <v>ESTE</v>
      </c>
      <c r="B114" s="109" t="s">
        <v>2525</v>
      </c>
      <c r="C114" s="101">
        <v>44234.638159722221</v>
      </c>
      <c r="D114" s="115" t="s">
        <v>2476</v>
      </c>
      <c r="E114" s="99">
        <v>293</v>
      </c>
      <c r="F114" s="84" t="str">
        <f>VLOOKUP(E114,VIP!$A$2:$O11371,2,0)</f>
        <v>DRBR293</v>
      </c>
      <c r="G114" s="98" t="str">
        <f>VLOOKUP(E114,'LISTADO ATM'!$A$2:$B$895,2,0)</f>
        <v xml:space="preserve">ATM S/M Nueva Visión (San Pedro) </v>
      </c>
      <c r="H114" s="98" t="str">
        <f>VLOOKUP(E114,VIP!$A$2:$O16292,7,FALSE)</f>
        <v>Si</v>
      </c>
      <c r="I114" s="98" t="str">
        <f>VLOOKUP(E114,VIP!$A$2:$O8257,8,FALSE)</f>
        <v>Si</v>
      </c>
      <c r="J114" s="98" t="str">
        <f>VLOOKUP(E114,VIP!$A$2:$O8207,8,FALSE)</f>
        <v>Si</v>
      </c>
      <c r="K114" s="98" t="str">
        <f>VLOOKUP(E114,VIP!$A$2:$O11781,6,0)</f>
        <v>NO</v>
      </c>
      <c r="L114" s="104" t="s">
        <v>2465</v>
      </c>
      <c r="M114" s="118" t="s">
        <v>2531</v>
      </c>
      <c r="N114" s="102" t="s">
        <v>2480</v>
      </c>
      <c r="O114" s="115" t="s">
        <v>2481</v>
      </c>
      <c r="P114" s="126"/>
      <c r="Q114" s="125">
        <v>44235.659722222219</v>
      </c>
    </row>
    <row r="115" spans="1:17" ht="18" x14ac:dyDescent="0.25">
      <c r="A115" s="115" t="str">
        <f>VLOOKUP(E115,'LISTADO ATM'!$A$2:$C$896,3,0)</f>
        <v>SUR</v>
      </c>
      <c r="B115" s="109" t="s">
        <v>2526</v>
      </c>
      <c r="C115" s="101">
        <v>44234.632418981484</v>
      </c>
      <c r="D115" s="115" t="s">
        <v>2476</v>
      </c>
      <c r="E115" s="99">
        <v>301</v>
      </c>
      <c r="F115" s="84" t="str">
        <f>VLOOKUP(E115,VIP!$A$2:$O11372,2,0)</f>
        <v>DRBR301</v>
      </c>
      <c r="G115" s="98" t="str">
        <f>VLOOKUP(E115,'LISTADO ATM'!$A$2:$B$895,2,0)</f>
        <v xml:space="preserve">ATM UNP Alfa y Omega (Barahona) </v>
      </c>
      <c r="H115" s="98" t="str">
        <f>VLOOKUP(E115,VIP!$A$2:$O16293,7,FALSE)</f>
        <v>Si</v>
      </c>
      <c r="I115" s="98" t="str">
        <f>VLOOKUP(E115,VIP!$A$2:$O8258,8,FALSE)</f>
        <v>Si</v>
      </c>
      <c r="J115" s="98" t="str">
        <f>VLOOKUP(E115,VIP!$A$2:$O8208,8,FALSE)</f>
        <v>Si</v>
      </c>
      <c r="K115" s="98" t="str">
        <f>VLOOKUP(E115,VIP!$A$2:$O11782,6,0)</f>
        <v>NO</v>
      </c>
      <c r="L115" s="104" t="s">
        <v>2430</v>
      </c>
      <c r="M115" s="118" t="s">
        <v>2531</v>
      </c>
      <c r="N115" s="102" t="s">
        <v>2480</v>
      </c>
      <c r="O115" s="115" t="s">
        <v>2481</v>
      </c>
      <c r="P115" s="126"/>
      <c r="Q115" s="125">
        <v>44235.659722222219</v>
      </c>
    </row>
    <row r="116" spans="1:17" ht="18" x14ac:dyDescent="0.25">
      <c r="A116" s="115" t="str">
        <f>VLOOKUP(E116,'LISTADO ATM'!$A$2:$C$896,3,0)</f>
        <v>DISTRITO NACIONAL</v>
      </c>
      <c r="B116" s="109" t="s">
        <v>2513</v>
      </c>
      <c r="C116" s="101">
        <v>44234.61991898148</v>
      </c>
      <c r="D116" s="115" t="s">
        <v>2491</v>
      </c>
      <c r="E116" s="99">
        <v>957</v>
      </c>
      <c r="F116" s="84" t="str">
        <f>VLOOKUP(E116,VIP!$A$2:$O11360,2,0)</f>
        <v>DRBR23F</v>
      </c>
      <c r="G116" s="98" t="str">
        <f>VLOOKUP(E116,'LISTADO ATM'!$A$2:$B$895,2,0)</f>
        <v xml:space="preserve">ATM Oficina Venezuela </v>
      </c>
      <c r="H116" s="98" t="str">
        <f>VLOOKUP(E116,VIP!$A$2:$O16281,7,FALSE)</f>
        <v>Si</v>
      </c>
      <c r="I116" s="98" t="str">
        <f>VLOOKUP(E116,VIP!$A$2:$O8246,8,FALSE)</f>
        <v>Si</v>
      </c>
      <c r="J116" s="98" t="str">
        <f>VLOOKUP(E116,VIP!$A$2:$O8196,8,FALSE)</f>
        <v>Si</v>
      </c>
      <c r="K116" s="98" t="str">
        <f>VLOOKUP(E116,VIP!$A$2:$O11770,6,0)</f>
        <v>SI</v>
      </c>
      <c r="L116" s="104" t="s">
        <v>2465</v>
      </c>
      <c r="M116" s="118" t="s">
        <v>2531</v>
      </c>
      <c r="N116" s="102" t="s">
        <v>2480</v>
      </c>
      <c r="O116" s="115" t="s">
        <v>2501</v>
      </c>
      <c r="P116" s="126"/>
      <c r="Q116" s="125">
        <v>44235.659722222219</v>
      </c>
    </row>
    <row r="117" spans="1:17" ht="18" x14ac:dyDescent="0.25">
      <c r="A117" s="115" t="str">
        <f>VLOOKUP(E117,'LISTADO ATM'!$A$2:$C$896,3,0)</f>
        <v>DISTRITO NACIONAL</v>
      </c>
      <c r="B117" s="109" t="s">
        <v>2514</v>
      </c>
      <c r="C117" s="101">
        <v>44234.611944444441</v>
      </c>
      <c r="D117" s="115" t="s">
        <v>2476</v>
      </c>
      <c r="E117" s="99">
        <v>441</v>
      </c>
      <c r="F117" s="84" t="str">
        <f>VLOOKUP(E117,VIP!$A$2:$O11361,2,0)</f>
        <v>DRBR441</v>
      </c>
      <c r="G117" s="98" t="str">
        <f>VLOOKUP(E117,'LISTADO ATM'!$A$2:$B$895,2,0)</f>
        <v>ATM Estacion de Servicio Romulo Betancour</v>
      </c>
      <c r="H117" s="98" t="str">
        <f>VLOOKUP(E117,VIP!$A$2:$O16282,7,FALSE)</f>
        <v>NO</v>
      </c>
      <c r="I117" s="98" t="str">
        <f>VLOOKUP(E117,VIP!$A$2:$O8247,8,FALSE)</f>
        <v>NO</v>
      </c>
      <c r="J117" s="98" t="str">
        <f>VLOOKUP(E117,VIP!$A$2:$O8197,8,FALSE)</f>
        <v>NO</v>
      </c>
      <c r="K117" s="98" t="str">
        <f>VLOOKUP(E117,VIP!$A$2:$O11771,6,0)</f>
        <v>NO</v>
      </c>
      <c r="L117" s="104" t="s">
        <v>2430</v>
      </c>
      <c r="M117" s="118" t="s">
        <v>2531</v>
      </c>
      <c r="N117" s="102" t="s">
        <v>2480</v>
      </c>
      <c r="O117" s="115" t="s">
        <v>2481</v>
      </c>
      <c r="P117" s="126"/>
      <c r="Q117" s="125">
        <v>44235.659722222219</v>
      </c>
    </row>
    <row r="118" spans="1:17" ht="18" x14ac:dyDescent="0.25">
      <c r="A118" s="115" t="str">
        <f>VLOOKUP(E118,'LISTADO ATM'!$A$2:$C$896,3,0)</f>
        <v>SUR</v>
      </c>
      <c r="B118" s="109" t="s">
        <v>2515</v>
      </c>
      <c r="C118" s="101">
        <v>44234.608958333331</v>
      </c>
      <c r="D118" s="115" t="s">
        <v>2491</v>
      </c>
      <c r="E118" s="99">
        <v>825</v>
      </c>
      <c r="F118" s="84" t="str">
        <f>VLOOKUP(E118,VIP!$A$2:$O11362,2,0)</f>
        <v>DRBR825</v>
      </c>
      <c r="G118" s="98" t="str">
        <f>VLOOKUP(E118,'LISTADO ATM'!$A$2:$B$895,2,0)</f>
        <v xml:space="preserve">ATM Estacion Eco Cibeles (Las Matas de Farfán) </v>
      </c>
      <c r="H118" s="98" t="str">
        <f>VLOOKUP(E118,VIP!$A$2:$O16283,7,FALSE)</f>
        <v>Si</v>
      </c>
      <c r="I118" s="98" t="str">
        <f>VLOOKUP(E118,VIP!$A$2:$O8248,8,FALSE)</f>
        <v>Si</v>
      </c>
      <c r="J118" s="98" t="str">
        <f>VLOOKUP(E118,VIP!$A$2:$O8198,8,FALSE)</f>
        <v>Si</v>
      </c>
      <c r="K118" s="98" t="str">
        <f>VLOOKUP(E118,VIP!$A$2:$O11772,6,0)</f>
        <v>NO</v>
      </c>
      <c r="L118" s="104" t="s">
        <v>2465</v>
      </c>
      <c r="M118" s="118" t="s">
        <v>2531</v>
      </c>
      <c r="N118" s="102" t="s">
        <v>2480</v>
      </c>
      <c r="O118" s="115" t="s">
        <v>2501</v>
      </c>
      <c r="P118" s="126"/>
      <c r="Q118" s="125">
        <v>44235.659722222219</v>
      </c>
    </row>
    <row r="119" spans="1:17" ht="18" x14ac:dyDescent="0.25">
      <c r="A119" s="115" t="str">
        <f>VLOOKUP(E119,'LISTADO ATM'!$A$2:$C$896,3,0)</f>
        <v>NORTE</v>
      </c>
      <c r="B119" s="109" t="s">
        <v>2516</v>
      </c>
      <c r="C119" s="101">
        <v>44234.605810185189</v>
      </c>
      <c r="D119" s="115" t="s">
        <v>2491</v>
      </c>
      <c r="E119" s="99">
        <v>796</v>
      </c>
      <c r="F119" s="84" t="str">
        <f>VLOOKUP(E119,VIP!$A$2:$O11363,2,0)</f>
        <v>DRBR155</v>
      </c>
      <c r="G119" s="98" t="str">
        <f>VLOOKUP(E119,'LISTADO ATM'!$A$2:$B$895,2,0)</f>
        <v xml:space="preserve">ATM Oficina Plaza Ventura (Nagua) </v>
      </c>
      <c r="H119" s="98" t="str">
        <f>VLOOKUP(E119,VIP!$A$2:$O16284,7,FALSE)</f>
        <v>Si</v>
      </c>
      <c r="I119" s="98" t="str">
        <f>VLOOKUP(E119,VIP!$A$2:$O8249,8,FALSE)</f>
        <v>Si</v>
      </c>
      <c r="J119" s="98" t="str">
        <f>VLOOKUP(E119,VIP!$A$2:$O8199,8,FALSE)</f>
        <v>Si</v>
      </c>
      <c r="K119" s="98" t="str">
        <f>VLOOKUP(E119,VIP!$A$2:$O11773,6,0)</f>
        <v>SI</v>
      </c>
      <c r="L119" s="104" t="s">
        <v>2430</v>
      </c>
      <c r="M119" s="118" t="s">
        <v>2531</v>
      </c>
      <c r="N119" s="102" t="s">
        <v>2480</v>
      </c>
      <c r="O119" s="115" t="s">
        <v>2501</v>
      </c>
      <c r="P119" s="118"/>
      <c r="Q119" s="125">
        <v>44235.659722222219</v>
      </c>
    </row>
    <row r="120" spans="1:17" ht="18" x14ac:dyDescent="0.25">
      <c r="A120" s="115" t="str">
        <f>VLOOKUP(E120,'LISTADO ATM'!$A$2:$C$896,3,0)</f>
        <v>DISTRITO NACIONAL</v>
      </c>
      <c r="B120" s="109" t="s">
        <v>2517</v>
      </c>
      <c r="C120" s="101">
        <v>44234.601643518516</v>
      </c>
      <c r="D120" s="115" t="s">
        <v>2476</v>
      </c>
      <c r="E120" s="99">
        <v>900</v>
      </c>
      <c r="F120" s="84" t="str">
        <f>VLOOKUP(E120,VIP!$A$2:$O11364,2,0)</f>
        <v>DRBR900</v>
      </c>
      <c r="G120" s="98" t="str">
        <f>VLOOKUP(E120,'LISTADO ATM'!$A$2:$B$895,2,0)</f>
        <v xml:space="preserve">ATM UNP Merca Santo Domingo </v>
      </c>
      <c r="H120" s="98" t="str">
        <f>VLOOKUP(E120,VIP!$A$2:$O16285,7,FALSE)</f>
        <v>Si</v>
      </c>
      <c r="I120" s="98" t="str">
        <f>VLOOKUP(E120,VIP!$A$2:$O8250,8,FALSE)</f>
        <v>Si</v>
      </c>
      <c r="J120" s="98" t="str">
        <f>VLOOKUP(E120,VIP!$A$2:$O8200,8,FALSE)</f>
        <v>Si</v>
      </c>
      <c r="K120" s="98" t="str">
        <f>VLOOKUP(E120,VIP!$A$2:$O11774,6,0)</f>
        <v>NO</v>
      </c>
      <c r="L120" s="104" t="s">
        <v>2430</v>
      </c>
      <c r="M120" s="118" t="s">
        <v>2531</v>
      </c>
      <c r="N120" s="102" t="s">
        <v>2480</v>
      </c>
      <c r="O120" s="115" t="s">
        <v>2481</v>
      </c>
      <c r="P120" s="118"/>
      <c r="Q120" s="125">
        <v>44235.763495370367</v>
      </c>
    </row>
    <row r="121" spans="1:17" ht="18" x14ac:dyDescent="0.25">
      <c r="A121" s="115" t="str">
        <f>VLOOKUP(E121,'LISTADO ATM'!$A$2:$C$896,3,0)</f>
        <v>SUR</v>
      </c>
      <c r="B121" s="109">
        <v>335784624</v>
      </c>
      <c r="C121" s="101">
        <v>44234.599305555559</v>
      </c>
      <c r="D121" s="115" t="s">
        <v>2476</v>
      </c>
      <c r="E121" s="99">
        <v>512</v>
      </c>
      <c r="F121" s="84" t="str">
        <f>VLOOKUP(E121,VIP!$A$2:$O11358,2,0)</f>
        <v>DRBR512</v>
      </c>
      <c r="G121" s="98" t="str">
        <f>VLOOKUP(E121,'LISTADO ATM'!$A$2:$B$895,2,0)</f>
        <v>ATM Plaza Jesús Ferreira</v>
      </c>
      <c r="H121" s="98" t="str">
        <f>VLOOKUP(E121,VIP!$A$2:$O16279,7,FALSE)</f>
        <v>N/A</v>
      </c>
      <c r="I121" s="98" t="str">
        <f>VLOOKUP(E121,VIP!$A$2:$O8244,8,FALSE)</f>
        <v>N/A</v>
      </c>
      <c r="J121" s="98" t="str">
        <f>VLOOKUP(E121,VIP!$A$2:$O8194,8,FALSE)</f>
        <v>N/A</v>
      </c>
      <c r="K121" s="98" t="str">
        <f>VLOOKUP(E121,VIP!$A$2:$O11768,6,0)</f>
        <v>N/A</v>
      </c>
      <c r="L121" s="104" t="s">
        <v>2430</v>
      </c>
      <c r="M121" s="118" t="s">
        <v>2531</v>
      </c>
      <c r="N121" s="102" t="s">
        <v>2480</v>
      </c>
      <c r="O121" s="115" t="s">
        <v>2512</v>
      </c>
      <c r="P121" s="118"/>
      <c r="Q121" s="125">
        <v>44235.659722222219</v>
      </c>
    </row>
    <row r="122" spans="1:17" ht="18" x14ac:dyDescent="0.25">
      <c r="A122" s="115" t="str">
        <f>VLOOKUP(E122,'LISTADO ATM'!$A$2:$C$896,3,0)</f>
        <v>DISTRITO NACIONAL</v>
      </c>
      <c r="B122" s="109" t="s">
        <v>2509</v>
      </c>
      <c r="C122" s="101">
        <v>44234.569918981484</v>
      </c>
      <c r="D122" s="115" t="s">
        <v>2189</v>
      </c>
      <c r="E122" s="99">
        <v>476</v>
      </c>
      <c r="F122" s="84" t="str">
        <f>VLOOKUP(E122,VIP!$A$2:$O11358,2,0)</f>
        <v>DRBR476</v>
      </c>
      <c r="G122" s="98" t="str">
        <f>VLOOKUP(E122,'LISTADO ATM'!$A$2:$B$895,2,0)</f>
        <v xml:space="preserve">ATM Multicentro La Sirena Las Caobas </v>
      </c>
      <c r="H122" s="98" t="str">
        <f>VLOOKUP(E122,VIP!$A$2:$O16279,7,FALSE)</f>
        <v>Si</v>
      </c>
      <c r="I122" s="98" t="str">
        <f>VLOOKUP(E122,VIP!$A$2:$O8244,8,FALSE)</f>
        <v>Si</v>
      </c>
      <c r="J122" s="98" t="str">
        <f>VLOOKUP(E122,VIP!$A$2:$O8194,8,FALSE)</f>
        <v>Si</v>
      </c>
      <c r="K122" s="98" t="str">
        <f>VLOOKUP(E122,VIP!$A$2:$O11768,6,0)</f>
        <v>SI</v>
      </c>
      <c r="L122" s="104" t="s">
        <v>2254</v>
      </c>
      <c r="M122" s="103" t="s">
        <v>2472</v>
      </c>
      <c r="N122" s="102" t="s">
        <v>2480</v>
      </c>
      <c r="O122" s="115" t="s">
        <v>2482</v>
      </c>
      <c r="P122" s="118"/>
      <c r="Q122" s="103" t="s">
        <v>2254</v>
      </c>
    </row>
    <row r="123" spans="1:17" ht="18" x14ac:dyDescent="0.25">
      <c r="A123" s="115" t="str">
        <f>VLOOKUP(E123,'LISTADO ATM'!$A$2:$C$896,3,0)</f>
        <v>ESTE</v>
      </c>
      <c r="B123" s="109" t="s">
        <v>2510</v>
      </c>
      <c r="C123" s="101">
        <v>44234.50984953704</v>
      </c>
      <c r="D123" s="115" t="s">
        <v>2189</v>
      </c>
      <c r="E123" s="99">
        <v>912</v>
      </c>
      <c r="F123" s="84" t="str">
        <f>VLOOKUP(E123,VIP!$A$2:$O11359,2,0)</f>
        <v>DRBR973</v>
      </c>
      <c r="G123" s="98" t="str">
        <f>VLOOKUP(E123,'LISTADO ATM'!$A$2:$B$895,2,0)</f>
        <v xml:space="preserve">ATM Oficina San Pedro II </v>
      </c>
      <c r="H123" s="98" t="str">
        <f>VLOOKUP(E123,VIP!$A$2:$O16280,7,FALSE)</f>
        <v>Si</v>
      </c>
      <c r="I123" s="98" t="str">
        <f>VLOOKUP(E123,VIP!$A$2:$O8245,8,FALSE)</f>
        <v>Si</v>
      </c>
      <c r="J123" s="98" t="str">
        <f>VLOOKUP(E123,VIP!$A$2:$O8195,8,FALSE)</f>
        <v>Si</v>
      </c>
      <c r="K123" s="98" t="str">
        <f>VLOOKUP(E123,VIP!$A$2:$O11769,6,0)</f>
        <v>SI</v>
      </c>
      <c r="L123" s="104" t="s">
        <v>2228</v>
      </c>
      <c r="M123" s="118" t="s">
        <v>2531</v>
      </c>
      <c r="N123" s="102" t="s">
        <v>2480</v>
      </c>
      <c r="O123" s="115" t="s">
        <v>2482</v>
      </c>
      <c r="P123" s="118"/>
      <c r="Q123" s="125">
        <v>44235.425694444442</v>
      </c>
    </row>
    <row r="124" spans="1:17" ht="18" x14ac:dyDescent="0.25">
      <c r="A124" s="115" t="str">
        <f>VLOOKUP(E124,'LISTADO ATM'!$A$2:$C$896,3,0)</f>
        <v>DISTRITO NACIONAL</v>
      </c>
      <c r="B124" s="109" t="s">
        <v>2511</v>
      </c>
      <c r="C124" s="101">
        <v>44234.508101851854</v>
      </c>
      <c r="D124" s="115" t="s">
        <v>2189</v>
      </c>
      <c r="E124" s="99">
        <v>224</v>
      </c>
      <c r="F124" s="84" t="str">
        <f>VLOOKUP(E124,VIP!$A$2:$O11360,2,0)</f>
        <v>DRBR224</v>
      </c>
      <c r="G124" s="98" t="str">
        <f>VLOOKUP(E124,'LISTADO ATM'!$A$2:$B$895,2,0)</f>
        <v xml:space="preserve">ATM S/M Nacional El Millón (Núñez de Cáceres) </v>
      </c>
      <c r="H124" s="98" t="str">
        <f>VLOOKUP(E124,VIP!$A$2:$O16281,7,FALSE)</f>
        <v>Si</v>
      </c>
      <c r="I124" s="98" t="str">
        <f>VLOOKUP(E124,VIP!$A$2:$O8246,8,FALSE)</f>
        <v>Si</v>
      </c>
      <c r="J124" s="98" t="str">
        <f>VLOOKUP(E124,VIP!$A$2:$O8196,8,FALSE)</f>
        <v>Si</v>
      </c>
      <c r="K124" s="98" t="str">
        <f>VLOOKUP(E124,VIP!$A$2:$O11770,6,0)</f>
        <v>SI</v>
      </c>
      <c r="L124" s="104" t="s">
        <v>2228</v>
      </c>
      <c r="M124" s="103" t="s">
        <v>2472</v>
      </c>
      <c r="N124" s="102" t="s">
        <v>2480</v>
      </c>
      <c r="O124" s="115" t="s">
        <v>2482</v>
      </c>
      <c r="P124" s="118"/>
      <c r="Q124" s="103" t="s">
        <v>2228</v>
      </c>
    </row>
    <row r="125" spans="1:17" ht="18" x14ac:dyDescent="0.25">
      <c r="A125" s="115" t="str">
        <f>VLOOKUP(E125,'LISTADO ATM'!$A$2:$C$896,3,0)</f>
        <v>NORTE</v>
      </c>
      <c r="B125" s="109" t="s">
        <v>2503</v>
      </c>
      <c r="C125" s="101">
        <v>44234.428379629629</v>
      </c>
      <c r="D125" s="115" t="s">
        <v>2491</v>
      </c>
      <c r="E125" s="99">
        <v>119</v>
      </c>
      <c r="F125" s="84" t="str">
        <f>VLOOKUP(E125,VIP!$A$2:$O11359,2,0)</f>
        <v>DRBR119</v>
      </c>
      <c r="G125" s="98" t="str">
        <f>VLOOKUP(E125,'LISTADO ATM'!$A$2:$B$895,2,0)</f>
        <v>ATM Oficina La Barranquita</v>
      </c>
      <c r="H125" s="98" t="str">
        <f>VLOOKUP(E125,VIP!$A$2:$O16280,7,FALSE)</f>
        <v>N/A</v>
      </c>
      <c r="I125" s="98" t="str">
        <f>VLOOKUP(E125,VIP!$A$2:$O8245,8,FALSE)</f>
        <v>N/A</v>
      </c>
      <c r="J125" s="98" t="str">
        <f>VLOOKUP(E125,VIP!$A$2:$O8195,8,FALSE)</f>
        <v>N/A</v>
      </c>
      <c r="K125" s="98" t="str">
        <f>VLOOKUP(E125,VIP!$A$2:$O11769,6,0)</f>
        <v>N/A</v>
      </c>
      <c r="L125" s="104" t="s">
        <v>2465</v>
      </c>
      <c r="M125" s="118" t="s">
        <v>2531</v>
      </c>
      <c r="N125" s="102" t="s">
        <v>2480</v>
      </c>
      <c r="O125" s="115" t="s">
        <v>2501</v>
      </c>
      <c r="P125" s="118"/>
      <c r="Q125" s="125">
        <v>44235.659722222219</v>
      </c>
    </row>
    <row r="126" spans="1:17" ht="18" x14ac:dyDescent="0.25">
      <c r="A126" s="115" t="str">
        <f>VLOOKUP(E126,'LISTADO ATM'!$A$2:$C$896,3,0)</f>
        <v>DISTRITO NACIONAL</v>
      </c>
      <c r="B126" s="109" t="s">
        <v>2504</v>
      </c>
      <c r="C126" s="101">
        <v>44234.419907407406</v>
      </c>
      <c r="D126" s="115" t="s">
        <v>2476</v>
      </c>
      <c r="E126" s="99">
        <v>325</v>
      </c>
      <c r="F126" s="84" t="str">
        <f>VLOOKUP(E126,VIP!$A$2:$O11360,2,0)</f>
        <v>DRBR325</v>
      </c>
      <c r="G126" s="98" t="str">
        <f>VLOOKUP(E126,'LISTADO ATM'!$A$2:$B$895,2,0)</f>
        <v>ATM Casa Edwin</v>
      </c>
      <c r="H126" s="98" t="str">
        <f>VLOOKUP(E126,VIP!$A$2:$O16281,7,FALSE)</f>
        <v>Si</v>
      </c>
      <c r="I126" s="98" t="str">
        <f>VLOOKUP(E126,VIP!$A$2:$O8246,8,FALSE)</f>
        <v>Si</v>
      </c>
      <c r="J126" s="98" t="str">
        <f>VLOOKUP(E126,VIP!$A$2:$O8196,8,FALSE)</f>
        <v>Si</v>
      </c>
      <c r="K126" s="98" t="str">
        <f>VLOOKUP(E126,VIP!$A$2:$O11770,6,0)</f>
        <v>NO</v>
      </c>
      <c r="L126" s="104" t="s">
        <v>2465</v>
      </c>
      <c r="M126" s="118" t="s">
        <v>2531</v>
      </c>
      <c r="N126" s="102" t="s">
        <v>2480</v>
      </c>
      <c r="O126" s="115" t="s">
        <v>2481</v>
      </c>
      <c r="P126" s="118"/>
      <c r="Q126" s="125">
        <v>44235.659722222219</v>
      </c>
    </row>
    <row r="127" spans="1:17" ht="18" x14ac:dyDescent="0.25">
      <c r="A127" s="115" t="str">
        <f>VLOOKUP(E127,'LISTADO ATM'!$A$2:$C$896,3,0)</f>
        <v>DISTRITO NACIONAL</v>
      </c>
      <c r="B127" s="109" t="s">
        <v>2505</v>
      </c>
      <c r="C127" s="101">
        <v>44234.408263888887</v>
      </c>
      <c r="D127" s="115" t="s">
        <v>2189</v>
      </c>
      <c r="E127" s="99">
        <v>280</v>
      </c>
      <c r="F127" s="84" t="str">
        <f>VLOOKUP(E127,VIP!$A$2:$O11361,2,0)</f>
        <v>DRBR752</v>
      </c>
      <c r="G127" s="98" t="str">
        <f>VLOOKUP(E127,'LISTADO ATM'!$A$2:$B$895,2,0)</f>
        <v xml:space="preserve">ATM Cooperativa BR </v>
      </c>
      <c r="H127" s="98" t="str">
        <f>VLOOKUP(E127,VIP!$A$2:$O16282,7,FALSE)</f>
        <v>Si</v>
      </c>
      <c r="I127" s="98" t="str">
        <f>VLOOKUP(E127,VIP!$A$2:$O8247,8,FALSE)</f>
        <v>Si</v>
      </c>
      <c r="J127" s="98" t="str">
        <f>VLOOKUP(E127,VIP!$A$2:$O8197,8,FALSE)</f>
        <v>Si</v>
      </c>
      <c r="K127" s="98" t="str">
        <f>VLOOKUP(E127,VIP!$A$2:$O11771,6,0)</f>
        <v>NO</v>
      </c>
      <c r="L127" s="104" t="s">
        <v>2254</v>
      </c>
      <c r="M127" s="118" t="s">
        <v>2531</v>
      </c>
      <c r="N127" s="102" t="s">
        <v>2480</v>
      </c>
      <c r="O127" s="115" t="s">
        <v>2482</v>
      </c>
      <c r="P127" s="118"/>
      <c r="Q127" s="125">
        <v>44235.422222222223</v>
      </c>
    </row>
    <row r="128" spans="1:17" ht="18" x14ac:dyDescent="0.25">
      <c r="A128" s="115" t="str">
        <f>VLOOKUP(E128,'LISTADO ATM'!$A$2:$C$896,3,0)</f>
        <v>DISTRITO NACIONAL</v>
      </c>
      <c r="B128" s="109" t="s">
        <v>2506</v>
      </c>
      <c r="C128" s="101">
        <v>44234.351423611108</v>
      </c>
      <c r="D128" s="115" t="s">
        <v>2476</v>
      </c>
      <c r="E128" s="99">
        <v>338</v>
      </c>
      <c r="F128" s="84" t="str">
        <f>VLOOKUP(E128,VIP!$A$2:$O11364,2,0)</f>
        <v>DRBR338</v>
      </c>
      <c r="G128" s="98" t="str">
        <f>VLOOKUP(E128,'LISTADO ATM'!$A$2:$B$895,2,0)</f>
        <v>ATM S/M Aprezio Pantoja</v>
      </c>
      <c r="H128" s="98" t="str">
        <f>VLOOKUP(E128,VIP!$A$2:$O16285,7,FALSE)</f>
        <v>Si</v>
      </c>
      <c r="I128" s="98" t="str">
        <f>VLOOKUP(E128,VIP!$A$2:$O8250,8,FALSE)</f>
        <v>Si</v>
      </c>
      <c r="J128" s="98" t="str">
        <f>VLOOKUP(E128,VIP!$A$2:$O8200,8,FALSE)</f>
        <v>Si</v>
      </c>
      <c r="K128" s="98" t="str">
        <f>VLOOKUP(E128,VIP!$A$2:$O11774,6,0)</f>
        <v>NO</v>
      </c>
      <c r="L128" s="104" t="s">
        <v>2430</v>
      </c>
      <c r="M128" s="118" t="s">
        <v>2531</v>
      </c>
      <c r="N128" s="102" t="s">
        <v>2480</v>
      </c>
      <c r="O128" s="115" t="s">
        <v>2481</v>
      </c>
      <c r="P128" s="118"/>
      <c r="Q128" s="125">
        <v>44235.659722222219</v>
      </c>
    </row>
    <row r="129" spans="1:17" ht="18" x14ac:dyDescent="0.25">
      <c r="A129" s="115" t="str">
        <f>VLOOKUP(E129,'LISTADO ATM'!$A$2:$C$896,3,0)</f>
        <v>NORTE</v>
      </c>
      <c r="B129" s="109" t="s">
        <v>2507</v>
      </c>
      <c r="C129" s="101">
        <v>44234.342488425929</v>
      </c>
      <c r="D129" s="115" t="s">
        <v>2491</v>
      </c>
      <c r="E129" s="99">
        <v>712</v>
      </c>
      <c r="F129" s="84" t="str">
        <f>VLOOKUP(E129,VIP!$A$2:$O11365,2,0)</f>
        <v>DRBR128</v>
      </c>
      <c r="G129" s="98" t="str">
        <f>VLOOKUP(E129,'LISTADO ATM'!$A$2:$B$895,2,0)</f>
        <v xml:space="preserve">ATM Oficina Imbert </v>
      </c>
      <c r="H129" s="98" t="str">
        <f>VLOOKUP(E129,VIP!$A$2:$O16286,7,FALSE)</f>
        <v>Si</v>
      </c>
      <c r="I129" s="98" t="str">
        <f>VLOOKUP(E129,VIP!$A$2:$O8251,8,FALSE)</f>
        <v>Si</v>
      </c>
      <c r="J129" s="98" t="str">
        <f>VLOOKUP(E129,VIP!$A$2:$O8201,8,FALSE)</f>
        <v>Si</v>
      </c>
      <c r="K129" s="98" t="str">
        <f>VLOOKUP(E129,VIP!$A$2:$O11775,6,0)</f>
        <v>SI</v>
      </c>
      <c r="L129" s="104" t="s">
        <v>2430</v>
      </c>
      <c r="M129" s="118" t="s">
        <v>2531</v>
      </c>
      <c r="N129" s="102" t="s">
        <v>2480</v>
      </c>
      <c r="O129" s="115" t="s">
        <v>2501</v>
      </c>
      <c r="P129" s="118"/>
      <c r="Q129" s="125">
        <v>44235.659722222219</v>
      </c>
    </row>
    <row r="130" spans="1:17" ht="18" x14ac:dyDescent="0.25">
      <c r="A130" s="115" t="str">
        <f>VLOOKUP(E130,'LISTADO ATM'!$A$2:$C$896,3,0)</f>
        <v>DISTRITO NACIONAL</v>
      </c>
      <c r="B130" s="109">
        <v>335784585</v>
      </c>
      <c r="C130" s="101">
        <v>44234.043402777781</v>
      </c>
      <c r="D130" s="115" t="s">
        <v>2189</v>
      </c>
      <c r="E130" s="99">
        <v>600</v>
      </c>
      <c r="F130" s="84" t="e">
        <f>VLOOKUP(E130,VIP!$A$2:$O11648,2,0)</f>
        <v>#N/A</v>
      </c>
      <c r="G130" s="98" t="str">
        <f>VLOOKUP(E130,'LISTADO ATM'!$A$2:$B$895,2,0)</f>
        <v>ATM S/M Bravo Hipica</v>
      </c>
      <c r="H130" s="98" t="e">
        <f>VLOOKUP(E130,VIP!$A$2:$O16568,7,FALSE)</f>
        <v>#N/A</v>
      </c>
      <c r="I130" s="98" t="e">
        <f>VLOOKUP(E130,VIP!$A$2:$O8533,8,FALSE)</f>
        <v>#N/A</v>
      </c>
      <c r="J130" s="98" t="e">
        <f>VLOOKUP(E130,VIP!$A$2:$O8483,8,FALSE)</f>
        <v>#N/A</v>
      </c>
      <c r="K130" s="98" t="e">
        <f>VLOOKUP(E130,VIP!$A$2:$O12057,6,0)</f>
        <v>#N/A</v>
      </c>
      <c r="L130" s="104" t="s">
        <v>2463</v>
      </c>
      <c r="M130" s="118" t="s">
        <v>2531</v>
      </c>
      <c r="N130" s="102" t="s">
        <v>2480</v>
      </c>
      <c r="O130" s="115" t="s">
        <v>2482</v>
      </c>
      <c r="P130" s="118"/>
      <c r="Q130" s="125">
        <v>44235.424305555556</v>
      </c>
    </row>
    <row r="131" spans="1:17" ht="18" x14ac:dyDescent="0.25">
      <c r="A131" s="115" t="str">
        <f>VLOOKUP(E131,'LISTADO ATM'!$A$2:$C$896,3,0)</f>
        <v>ESTE</v>
      </c>
      <c r="B131" s="109">
        <v>335784583</v>
      </c>
      <c r="C131" s="101">
        <v>44233.954363425924</v>
      </c>
      <c r="D131" s="115" t="s">
        <v>2189</v>
      </c>
      <c r="E131" s="99">
        <v>219</v>
      </c>
      <c r="F131" s="84" t="str">
        <f>VLOOKUP(E131,VIP!$A$2:$O11649,2,0)</f>
        <v>DRBR219</v>
      </c>
      <c r="G131" s="98" t="str">
        <f>VLOOKUP(E131,'LISTADO ATM'!$A$2:$B$895,2,0)</f>
        <v xml:space="preserve">ATM Oficina La Altagracia (Higuey) </v>
      </c>
      <c r="H131" s="98" t="str">
        <f>VLOOKUP(E131,VIP!$A$2:$O16569,7,FALSE)</f>
        <v>Si</v>
      </c>
      <c r="I131" s="98" t="str">
        <f>VLOOKUP(E131,VIP!$A$2:$O8534,8,FALSE)</f>
        <v>Si</v>
      </c>
      <c r="J131" s="98" t="str">
        <f>VLOOKUP(E131,VIP!$A$2:$O8484,8,FALSE)</f>
        <v>Si</v>
      </c>
      <c r="K131" s="98" t="str">
        <f>VLOOKUP(E131,VIP!$A$2:$O12058,6,0)</f>
        <v>NO</v>
      </c>
      <c r="L131" s="104" t="s">
        <v>2228</v>
      </c>
      <c r="M131" s="118" t="s">
        <v>2531</v>
      </c>
      <c r="N131" s="102" t="s">
        <v>2480</v>
      </c>
      <c r="O131" s="115" t="s">
        <v>2482</v>
      </c>
      <c r="P131" s="118"/>
      <c r="Q131" s="125">
        <v>44235.593055555553</v>
      </c>
    </row>
    <row r="132" spans="1:17" ht="18" x14ac:dyDescent="0.25">
      <c r="A132" s="115" t="str">
        <f>VLOOKUP(E132,'LISTADO ATM'!$A$2:$C$896,3,0)</f>
        <v>DISTRITO NACIONAL</v>
      </c>
      <c r="B132" s="109">
        <v>335784582</v>
      </c>
      <c r="C132" s="101">
        <v>44233.916909722226</v>
      </c>
      <c r="D132" s="115" t="s">
        <v>2476</v>
      </c>
      <c r="E132" s="99">
        <v>813</v>
      </c>
      <c r="F132" s="84" t="str">
        <f>VLOOKUP(E132,VIP!$A$2:$O11646,2,0)</f>
        <v>DRBR815</v>
      </c>
      <c r="G132" s="98" t="str">
        <f>VLOOKUP(E132,'LISTADO ATM'!$A$2:$B$895,2,0)</f>
        <v>ATM Occidental Mall</v>
      </c>
      <c r="H132" s="98" t="str">
        <f>VLOOKUP(E132,VIP!$A$2:$O16566,7,FALSE)</f>
        <v>Si</v>
      </c>
      <c r="I132" s="98" t="str">
        <f>VLOOKUP(E132,VIP!$A$2:$O8531,8,FALSE)</f>
        <v>Si</v>
      </c>
      <c r="J132" s="98" t="str">
        <f>VLOOKUP(E132,VIP!$A$2:$O8481,8,FALSE)</f>
        <v>Si</v>
      </c>
      <c r="K132" s="98" t="str">
        <f>VLOOKUP(E132,VIP!$A$2:$O12055,6,0)</f>
        <v>NO</v>
      </c>
      <c r="L132" s="104" t="s">
        <v>2430</v>
      </c>
      <c r="M132" s="118" t="s">
        <v>2531</v>
      </c>
      <c r="N132" s="102" t="s">
        <v>2480</v>
      </c>
      <c r="O132" s="115" t="s">
        <v>2481</v>
      </c>
      <c r="P132" s="118"/>
      <c r="Q132" s="125">
        <v>44235.659722222219</v>
      </c>
    </row>
    <row r="133" spans="1:17" ht="18" x14ac:dyDescent="0.25">
      <c r="A133" s="115" t="str">
        <f>VLOOKUP(E133,'LISTADO ATM'!$A$2:$C$896,3,0)</f>
        <v>DISTRITO NACIONAL</v>
      </c>
      <c r="B133" s="109">
        <v>335784581</v>
      </c>
      <c r="C133" s="101">
        <v>44233.915277777778</v>
      </c>
      <c r="D133" s="115" t="s">
        <v>2491</v>
      </c>
      <c r="E133" s="99">
        <v>721</v>
      </c>
      <c r="F133" s="84" t="str">
        <f>VLOOKUP(E133,VIP!$A$2:$O11647,2,0)</f>
        <v>DRBR23A</v>
      </c>
      <c r="G133" s="98" t="str">
        <f>VLOOKUP(E133,'LISTADO ATM'!$A$2:$B$895,2,0)</f>
        <v xml:space="preserve">ATM Oficina Charles de Gaulle II </v>
      </c>
      <c r="H133" s="98" t="str">
        <f>VLOOKUP(E133,VIP!$A$2:$O16567,7,FALSE)</f>
        <v>Si</v>
      </c>
      <c r="I133" s="98" t="str">
        <f>VLOOKUP(E133,VIP!$A$2:$O8532,8,FALSE)</f>
        <v>Si</v>
      </c>
      <c r="J133" s="98" t="str">
        <f>VLOOKUP(E133,VIP!$A$2:$O8482,8,FALSE)</f>
        <v>Si</v>
      </c>
      <c r="K133" s="98" t="str">
        <f>VLOOKUP(E133,VIP!$A$2:$O12056,6,0)</f>
        <v>NO</v>
      </c>
      <c r="L133" s="104" t="s">
        <v>2430</v>
      </c>
      <c r="M133" s="118" t="s">
        <v>2531</v>
      </c>
      <c r="N133" s="102" t="s">
        <v>2480</v>
      </c>
      <c r="O133" s="115" t="s">
        <v>2501</v>
      </c>
      <c r="P133" s="118"/>
      <c r="Q133" s="125">
        <v>44235.659722222219</v>
      </c>
    </row>
    <row r="134" spans="1:17" ht="18" x14ac:dyDescent="0.25">
      <c r="A134" s="115" t="str">
        <f>VLOOKUP(E134,'LISTADO ATM'!$A$2:$C$896,3,0)</f>
        <v>DISTRITO NACIONAL</v>
      </c>
      <c r="B134" s="109">
        <v>335784579</v>
      </c>
      <c r="C134" s="101">
        <v>44233.908009259256</v>
      </c>
      <c r="D134" s="115" t="s">
        <v>2476</v>
      </c>
      <c r="E134" s="99">
        <v>267</v>
      </c>
      <c r="F134" s="84" t="str">
        <f>VLOOKUP(E134,VIP!$A$2:$O11649,2,0)</f>
        <v>DRBR267</v>
      </c>
      <c r="G134" s="98" t="str">
        <f>VLOOKUP(E134,'LISTADO ATM'!$A$2:$B$895,2,0)</f>
        <v xml:space="preserve">ATM Centro de Caja México </v>
      </c>
      <c r="H134" s="98" t="str">
        <f>VLOOKUP(E134,VIP!$A$2:$O16569,7,FALSE)</f>
        <v>Si</v>
      </c>
      <c r="I134" s="98" t="str">
        <f>VLOOKUP(E134,VIP!$A$2:$O8534,8,FALSE)</f>
        <v>Si</v>
      </c>
      <c r="J134" s="98" t="str">
        <f>VLOOKUP(E134,VIP!$A$2:$O8484,8,FALSE)</f>
        <v>Si</v>
      </c>
      <c r="K134" s="98" t="str">
        <f>VLOOKUP(E134,VIP!$A$2:$O12058,6,0)</f>
        <v>NO</v>
      </c>
      <c r="L134" s="104" t="s">
        <v>2465</v>
      </c>
      <c r="M134" s="103" t="s">
        <v>2472</v>
      </c>
      <c r="N134" s="102" t="s">
        <v>2480</v>
      </c>
      <c r="O134" s="115" t="s">
        <v>2481</v>
      </c>
      <c r="P134" s="118"/>
      <c r="Q134" s="103" t="s">
        <v>2465</v>
      </c>
    </row>
    <row r="135" spans="1:17" ht="18" x14ac:dyDescent="0.25">
      <c r="A135" s="115" t="str">
        <f>VLOOKUP(E135,'LISTADO ATM'!$A$2:$C$896,3,0)</f>
        <v>DISTRITO NACIONAL</v>
      </c>
      <c r="B135" s="109">
        <v>335784578</v>
      </c>
      <c r="C135" s="101">
        <v>44233.905231481483</v>
      </c>
      <c r="D135" s="115" t="s">
        <v>2476</v>
      </c>
      <c r="E135" s="99">
        <v>183</v>
      </c>
      <c r="F135" s="84" t="str">
        <f>VLOOKUP(E135,VIP!$A$2:$O11650,2,0)</f>
        <v>DRBR183</v>
      </c>
      <c r="G135" s="98" t="str">
        <f>VLOOKUP(E135,'LISTADO ATM'!$A$2:$B$895,2,0)</f>
        <v>ATM Estación Nativa Km. 22 Aut. Duarte.</v>
      </c>
      <c r="H135" s="98" t="str">
        <f>VLOOKUP(E135,VIP!$A$2:$O16570,7,FALSE)</f>
        <v>N/A</v>
      </c>
      <c r="I135" s="98" t="str">
        <f>VLOOKUP(E135,VIP!$A$2:$O8535,8,FALSE)</f>
        <v>N/A</v>
      </c>
      <c r="J135" s="98" t="str">
        <f>VLOOKUP(E135,VIP!$A$2:$O8485,8,FALSE)</f>
        <v>N/A</v>
      </c>
      <c r="K135" s="98" t="str">
        <f>VLOOKUP(E135,VIP!$A$2:$O12059,6,0)</f>
        <v>N/A</v>
      </c>
      <c r="L135" s="104" t="s">
        <v>2430</v>
      </c>
      <c r="M135" s="118" t="s">
        <v>2531</v>
      </c>
      <c r="N135" s="102" t="s">
        <v>2480</v>
      </c>
      <c r="O135" s="115" t="s">
        <v>2481</v>
      </c>
      <c r="P135" s="118"/>
      <c r="Q135" s="125">
        <v>44235.78197916667</v>
      </c>
    </row>
    <row r="136" spans="1:17" ht="18" x14ac:dyDescent="0.25">
      <c r="A136" s="115" t="str">
        <f>VLOOKUP(E136,'LISTADO ATM'!$A$2:$C$896,3,0)</f>
        <v>DISTRITO NACIONAL</v>
      </c>
      <c r="B136" s="109">
        <v>335784577</v>
      </c>
      <c r="C136" s="101">
        <v>44233.903067129628</v>
      </c>
      <c r="D136" s="115" t="s">
        <v>2476</v>
      </c>
      <c r="E136" s="99">
        <v>29</v>
      </c>
      <c r="F136" s="84" t="str">
        <f>VLOOKUP(E136,VIP!$A$2:$O11651,2,0)</f>
        <v>DRBR029</v>
      </c>
      <c r="G136" s="98" t="str">
        <f>VLOOKUP(E136,'LISTADO ATM'!$A$2:$B$895,2,0)</f>
        <v xml:space="preserve">ATM AFP </v>
      </c>
      <c r="H136" s="98" t="str">
        <f>VLOOKUP(E136,VIP!$A$2:$O16571,7,FALSE)</f>
        <v>Si</v>
      </c>
      <c r="I136" s="98" t="str">
        <f>VLOOKUP(E136,VIP!$A$2:$O8536,8,FALSE)</f>
        <v>Si</v>
      </c>
      <c r="J136" s="98" t="str">
        <f>VLOOKUP(E136,VIP!$A$2:$O8486,8,FALSE)</f>
        <v>Si</v>
      </c>
      <c r="K136" s="98" t="str">
        <f>VLOOKUP(E136,VIP!$A$2:$O12060,6,0)</f>
        <v>NO</v>
      </c>
      <c r="L136" s="104" t="s">
        <v>2430</v>
      </c>
      <c r="M136" s="118" t="s">
        <v>2531</v>
      </c>
      <c r="N136" s="102" t="s">
        <v>2480</v>
      </c>
      <c r="O136" s="115" t="s">
        <v>2481</v>
      </c>
      <c r="P136" s="118"/>
      <c r="Q136" s="125">
        <v>44235.659722222219</v>
      </c>
    </row>
    <row r="137" spans="1:17" ht="18" x14ac:dyDescent="0.25">
      <c r="A137" s="115" t="str">
        <f>VLOOKUP(E137,'LISTADO ATM'!$A$2:$C$896,3,0)</f>
        <v>DISTRITO NACIONAL</v>
      </c>
      <c r="B137" s="109">
        <v>335784574</v>
      </c>
      <c r="C137" s="101">
        <v>44233.826388888891</v>
      </c>
      <c r="D137" s="115" t="s">
        <v>2189</v>
      </c>
      <c r="E137" s="99">
        <v>473</v>
      </c>
      <c r="F137" s="84" t="str">
        <f>VLOOKUP(E137,VIP!$A$2:$O11646,2,0)</f>
        <v>DRBR473</v>
      </c>
      <c r="G137" s="98" t="str">
        <f>VLOOKUP(E137,'LISTADO ATM'!$A$2:$B$895,2,0)</f>
        <v xml:space="preserve">ATM Oficina Carrefour II </v>
      </c>
      <c r="H137" s="98" t="str">
        <f>VLOOKUP(E137,VIP!$A$2:$O16566,7,FALSE)</f>
        <v>Si</v>
      </c>
      <c r="I137" s="98" t="str">
        <f>VLOOKUP(E137,VIP!$A$2:$O8531,8,FALSE)</f>
        <v>Si</v>
      </c>
      <c r="J137" s="98" t="str">
        <f>VLOOKUP(E137,VIP!$A$2:$O8481,8,FALSE)</f>
        <v>Si</v>
      </c>
      <c r="K137" s="98" t="str">
        <f>VLOOKUP(E137,VIP!$A$2:$O12055,6,0)</f>
        <v>NO</v>
      </c>
      <c r="L137" s="104" t="s">
        <v>2228</v>
      </c>
      <c r="M137" s="118" t="s">
        <v>2531</v>
      </c>
      <c r="N137" s="102" t="s">
        <v>2480</v>
      </c>
      <c r="O137" s="115" t="s">
        <v>2482</v>
      </c>
      <c r="P137" s="118"/>
      <c r="Q137" s="125">
        <v>44235.592361111114</v>
      </c>
    </row>
    <row r="138" spans="1:17" ht="18" x14ac:dyDescent="0.25">
      <c r="A138" s="115" t="str">
        <f>VLOOKUP(E138,'LISTADO ATM'!$A$2:$C$896,3,0)</f>
        <v>DISTRITO NACIONAL</v>
      </c>
      <c r="B138" s="109">
        <v>335784573</v>
      </c>
      <c r="C138" s="101">
        <v>44233.808530092596</v>
      </c>
      <c r="D138" s="115" t="s">
        <v>2189</v>
      </c>
      <c r="E138" s="99">
        <v>717</v>
      </c>
      <c r="F138" s="84" t="str">
        <f>VLOOKUP(E138,VIP!$A$2:$O11647,2,0)</f>
        <v>DRBR24K</v>
      </c>
      <c r="G138" s="98" t="str">
        <f>VLOOKUP(E138,'LISTADO ATM'!$A$2:$B$895,2,0)</f>
        <v xml:space="preserve">ATM Oficina Los Alcarrizos </v>
      </c>
      <c r="H138" s="98" t="str">
        <f>VLOOKUP(E138,VIP!$A$2:$O16567,7,FALSE)</f>
        <v>Si</v>
      </c>
      <c r="I138" s="98" t="str">
        <f>VLOOKUP(E138,VIP!$A$2:$O8532,8,FALSE)</f>
        <v>Si</v>
      </c>
      <c r="J138" s="98" t="str">
        <f>VLOOKUP(E138,VIP!$A$2:$O8482,8,FALSE)</f>
        <v>Si</v>
      </c>
      <c r="K138" s="98" t="str">
        <f>VLOOKUP(E138,VIP!$A$2:$O12056,6,0)</f>
        <v>SI</v>
      </c>
      <c r="L138" s="104" t="s">
        <v>2435</v>
      </c>
      <c r="M138" s="118" t="s">
        <v>2531</v>
      </c>
      <c r="N138" s="102" t="s">
        <v>2480</v>
      </c>
      <c r="O138" s="115" t="s">
        <v>2482</v>
      </c>
      <c r="P138" s="118"/>
      <c r="Q138" s="125">
        <v>44235.436111111114</v>
      </c>
    </row>
    <row r="139" spans="1:17" ht="18" x14ac:dyDescent="0.25">
      <c r="A139" s="115" t="str">
        <f>VLOOKUP(E139,'LISTADO ATM'!$A$2:$C$896,3,0)</f>
        <v>DISTRITO NACIONAL</v>
      </c>
      <c r="B139" s="109">
        <v>335784571</v>
      </c>
      <c r="C139" s="101">
        <v>44233.786840277775</v>
      </c>
      <c r="D139" s="115" t="s">
        <v>2189</v>
      </c>
      <c r="E139" s="99">
        <v>238</v>
      </c>
      <c r="F139" s="84" t="str">
        <f>VLOOKUP(E139,VIP!$A$2:$O11649,2,0)</f>
        <v>DRBR238</v>
      </c>
      <c r="G139" s="98" t="str">
        <f>VLOOKUP(E139,'LISTADO ATM'!$A$2:$B$895,2,0)</f>
        <v xml:space="preserve">ATM Multicentro La Sirena Charles de Gaulle </v>
      </c>
      <c r="H139" s="98" t="str">
        <f>VLOOKUP(E139,VIP!$A$2:$O16569,7,FALSE)</f>
        <v>Si</v>
      </c>
      <c r="I139" s="98" t="str">
        <f>VLOOKUP(E139,VIP!$A$2:$O8534,8,FALSE)</f>
        <v>Si</v>
      </c>
      <c r="J139" s="98" t="str">
        <f>VLOOKUP(E139,VIP!$A$2:$O8484,8,FALSE)</f>
        <v>Si</v>
      </c>
      <c r="K139" s="98" t="str">
        <f>VLOOKUP(E139,VIP!$A$2:$O12058,6,0)</f>
        <v>No</v>
      </c>
      <c r="L139" s="104" t="s">
        <v>2463</v>
      </c>
      <c r="M139" s="118" t="s">
        <v>2531</v>
      </c>
      <c r="N139" s="102" t="s">
        <v>2480</v>
      </c>
      <c r="O139" s="115" t="s">
        <v>2482</v>
      </c>
      <c r="P139" s="118"/>
      <c r="Q139" s="125">
        <v>44235.776273148149</v>
      </c>
    </row>
    <row r="140" spans="1:17" ht="18" x14ac:dyDescent="0.25">
      <c r="A140" s="115" t="str">
        <f>VLOOKUP(E140,'LISTADO ATM'!$A$2:$C$896,3,0)</f>
        <v>ESTE</v>
      </c>
      <c r="B140" s="109">
        <v>335784570</v>
      </c>
      <c r="C140" s="101">
        <v>44233.786053240743</v>
      </c>
      <c r="D140" s="115" t="s">
        <v>2189</v>
      </c>
      <c r="E140" s="99">
        <v>843</v>
      </c>
      <c r="F140" s="84" t="str">
        <f>VLOOKUP(E140,VIP!$A$2:$O11650,2,0)</f>
        <v>DRBR843</v>
      </c>
      <c r="G140" s="98" t="str">
        <f>VLOOKUP(E140,'LISTADO ATM'!$A$2:$B$895,2,0)</f>
        <v xml:space="preserve">ATM Oficina Romana Centro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NO</v>
      </c>
      <c r="L140" s="104" t="s">
        <v>2463</v>
      </c>
      <c r="M140" s="118" t="s">
        <v>2531</v>
      </c>
      <c r="N140" s="102" t="s">
        <v>2480</v>
      </c>
      <c r="O140" s="115" t="s">
        <v>2482</v>
      </c>
      <c r="P140" s="118"/>
      <c r="Q140" s="125">
        <v>44235.436111111114</v>
      </c>
    </row>
    <row r="141" spans="1:17" ht="18" x14ac:dyDescent="0.25">
      <c r="A141" s="115" t="str">
        <f>VLOOKUP(E141,'LISTADO ATM'!$A$2:$C$896,3,0)</f>
        <v>DISTRITO NACIONAL</v>
      </c>
      <c r="B141" s="109">
        <v>335784569</v>
      </c>
      <c r="C141" s="101">
        <v>44233.784375000003</v>
      </c>
      <c r="D141" s="115" t="s">
        <v>2189</v>
      </c>
      <c r="E141" s="99">
        <v>85</v>
      </c>
      <c r="F141" s="84" t="str">
        <f>VLOOKUP(E141,VIP!$A$2:$O11651,2,0)</f>
        <v>DRBR085</v>
      </c>
      <c r="G141" s="98" t="str">
        <f>VLOOKUP(E141,'LISTADO ATM'!$A$2:$B$895,2,0)</f>
        <v xml:space="preserve">ATM Oficina San Isidro (Fuerza Aérea) </v>
      </c>
      <c r="H141" s="98" t="str">
        <f>VLOOKUP(E141,VIP!$A$2:$O16571,7,FALSE)</f>
        <v>Si</v>
      </c>
      <c r="I141" s="98" t="str">
        <f>VLOOKUP(E141,VIP!$A$2:$O8536,8,FALSE)</f>
        <v>Si</v>
      </c>
      <c r="J141" s="98" t="str">
        <f>VLOOKUP(E141,VIP!$A$2:$O8486,8,FALSE)</f>
        <v>Si</v>
      </c>
      <c r="K141" s="98" t="str">
        <f>VLOOKUP(E141,VIP!$A$2:$O12060,6,0)</f>
        <v>NO</v>
      </c>
      <c r="L141" s="104" t="s">
        <v>2463</v>
      </c>
      <c r="M141" s="118" t="s">
        <v>2531</v>
      </c>
      <c r="N141" s="102" t="s">
        <v>2480</v>
      </c>
      <c r="O141" s="115" t="s">
        <v>2482</v>
      </c>
      <c r="P141" s="118"/>
      <c r="Q141" s="125">
        <v>44235.609027777777</v>
      </c>
    </row>
    <row r="142" spans="1:17" ht="18" x14ac:dyDescent="0.25">
      <c r="A142" s="115" t="str">
        <f>VLOOKUP(E142,'LISTADO ATM'!$A$2:$C$896,3,0)</f>
        <v>DISTRITO NACIONAL</v>
      </c>
      <c r="B142" s="109">
        <v>335784566</v>
      </c>
      <c r="C142" s="101">
        <v>44233.771747685183</v>
      </c>
      <c r="D142" s="115" t="s">
        <v>2189</v>
      </c>
      <c r="E142" s="99">
        <v>300</v>
      </c>
      <c r="F142" s="84" t="str">
        <f>VLOOKUP(E142,VIP!$A$2:$O11654,2,0)</f>
        <v>DRBR300</v>
      </c>
      <c r="G142" s="98" t="str">
        <f>VLOOKUP(E142,'LISTADO ATM'!$A$2:$B$895,2,0)</f>
        <v xml:space="preserve">ATM S/M Aprezio Los Guaricanos </v>
      </c>
      <c r="H142" s="98" t="str">
        <f>VLOOKUP(E142,VIP!$A$2:$O16574,7,FALSE)</f>
        <v>Si</v>
      </c>
      <c r="I142" s="98" t="str">
        <f>VLOOKUP(E142,VIP!$A$2:$O8539,8,FALSE)</f>
        <v>Si</v>
      </c>
      <c r="J142" s="98" t="str">
        <f>VLOOKUP(E142,VIP!$A$2:$O8489,8,FALSE)</f>
        <v>Si</v>
      </c>
      <c r="K142" s="98" t="str">
        <f>VLOOKUP(E142,VIP!$A$2:$O12063,6,0)</f>
        <v>NO</v>
      </c>
      <c r="L142" s="104" t="s">
        <v>2254</v>
      </c>
      <c r="M142" s="118" t="s">
        <v>2531</v>
      </c>
      <c r="N142" s="102" t="s">
        <v>2480</v>
      </c>
      <c r="O142" s="115" t="s">
        <v>2482</v>
      </c>
      <c r="P142" s="118"/>
      <c r="Q142" s="125">
        <v>44235.780717592592</v>
      </c>
    </row>
    <row r="143" spans="1:17" ht="18" x14ac:dyDescent="0.25">
      <c r="A143" s="115" t="str">
        <f>VLOOKUP(E143,'LISTADO ATM'!$A$2:$C$896,3,0)</f>
        <v>NORTE</v>
      </c>
      <c r="B143" s="109">
        <v>335784564</v>
      </c>
      <c r="C143" s="101">
        <v>44233.721493055556</v>
      </c>
      <c r="D143" s="115" t="s">
        <v>2491</v>
      </c>
      <c r="E143" s="99">
        <v>969</v>
      </c>
      <c r="F143" s="84" t="str">
        <f>VLOOKUP(E143,VIP!$A$2:$O11655,2,0)</f>
        <v>DRBR12F</v>
      </c>
      <c r="G143" s="98" t="str">
        <f>VLOOKUP(E143,'LISTADO ATM'!$A$2:$B$895,2,0)</f>
        <v xml:space="preserve">ATM Oficina El Sol I (Santiago) </v>
      </c>
      <c r="H143" s="98" t="str">
        <f>VLOOKUP(E143,VIP!$A$2:$O16575,7,FALSE)</f>
        <v>Si</v>
      </c>
      <c r="I143" s="98" t="str">
        <f>VLOOKUP(E143,VIP!$A$2:$O8540,8,FALSE)</f>
        <v>Si</v>
      </c>
      <c r="J143" s="98" t="str">
        <f>VLOOKUP(E143,VIP!$A$2:$O8490,8,FALSE)</f>
        <v>Si</v>
      </c>
      <c r="K143" s="98" t="str">
        <f>VLOOKUP(E143,VIP!$A$2:$O12064,6,0)</f>
        <v>SI</v>
      </c>
      <c r="L143" s="104" t="s">
        <v>2465</v>
      </c>
      <c r="M143" s="118" t="s">
        <v>2531</v>
      </c>
      <c r="N143" s="102" t="s">
        <v>2480</v>
      </c>
      <c r="O143" s="115" t="s">
        <v>2501</v>
      </c>
      <c r="P143" s="118"/>
      <c r="Q143" s="125">
        <v>44235.659722222219</v>
      </c>
    </row>
    <row r="144" spans="1:17" ht="18" x14ac:dyDescent="0.25">
      <c r="A144" s="115" t="str">
        <f>VLOOKUP(E144,'LISTADO ATM'!$A$2:$C$896,3,0)</f>
        <v>DISTRITO NACIONAL</v>
      </c>
      <c r="B144" s="109">
        <v>335784563</v>
      </c>
      <c r="C144" s="101">
        <v>44233.719861111109</v>
      </c>
      <c r="D144" s="115" t="s">
        <v>2491</v>
      </c>
      <c r="E144" s="99">
        <v>911</v>
      </c>
      <c r="F144" s="84" t="str">
        <f>VLOOKUP(E144,VIP!$A$2:$O11656,2,0)</f>
        <v>DRBR911</v>
      </c>
      <c r="G144" s="98" t="str">
        <f>VLOOKUP(E144,'LISTADO ATM'!$A$2:$B$895,2,0)</f>
        <v xml:space="preserve">ATM Oficina Venezuela II </v>
      </c>
      <c r="H144" s="98" t="str">
        <f>VLOOKUP(E144,VIP!$A$2:$O16576,7,FALSE)</f>
        <v>Si</v>
      </c>
      <c r="I144" s="98" t="str">
        <f>VLOOKUP(E144,VIP!$A$2:$O8541,8,FALSE)</f>
        <v>Si</v>
      </c>
      <c r="J144" s="98" t="str">
        <f>VLOOKUP(E144,VIP!$A$2:$O8491,8,FALSE)</f>
        <v>Si</v>
      </c>
      <c r="K144" s="98" t="str">
        <f>VLOOKUP(E144,VIP!$A$2:$O12065,6,0)</f>
        <v>SI</v>
      </c>
      <c r="L144" s="104" t="s">
        <v>2465</v>
      </c>
      <c r="M144" s="118" t="s">
        <v>2531</v>
      </c>
      <c r="N144" s="102" t="s">
        <v>2480</v>
      </c>
      <c r="O144" s="115" t="s">
        <v>2501</v>
      </c>
      <c r="P144" s="118"/>
      <c r="Q144" s="125">
        <v>44235.659722222219</v>
      </c>
    </row>
    <row r="145" spans="1:17" ht="18" x14ac:dyDescent="0.25">
      <c r="A145" s="115" t="str">
        <f>VLOOKUP(E145,'LISTADO ATM'!$A$2:$C$896,3,0)</f>
        <v>ESTE</v>
      </c>
      <c r="B145" s="109">
        <v>335784562</v>
      </c>
      <c r="C145" s="101">
        <v>44233.716446759259</v>
      </c>
      <c r="D145" s="115" t="s">
        <v>2476</v>
      </c>
      <c r="E145" s="99">
        <v>843</v>
      </c>
      <c r="F145" s="84" t="str">
        <f>VLOOKUP(E145,VIP!$A$2:$O11657,2,0)</f>
        <v>DRBR843</v>
      </c>
      <c r="G145" s="98" t="str">
        <f>VLOOKUP(E145,'LISTADO ATM'!$A$2:$B$895,2,0)</f>
        <v xml:space="preserve">ATM Oficina Romana Centro </v>
      </c>
      <c r="H145" s="98" t="str">
        <f>VLOOKUP(E145,VIP!$A$2:$O16577,7,FALSE)</f>
        <v>Si</v>
      </c>
      <c r="I145" s="98" t="str">
        <f>VLOOKUP(E145,VIP!$A$2:$O8542,8,FALSE)</f>
        <v>Si</v>
      </c>
      <c r="J145" s="98" t="str">
        <f>VLOOKUP(E145,VIP!$A$2:$O8492,8,FALSE)</f>
        <v>Si</v>
      </c>
      <c r="K145" s="98" t="str">
        <f>VLOOKUP(E145,VIP!$A$2:$O12066,6,0)</f>
        <v>NO</v>
      </c>
      <c r="L145" s="104" t="s">
        <v>2430</v>
      </c>
      <c r="M145" s="118" t="s">
        <v>2531</v>
      </c>
      <c r="N145" s="102" t="s">
        <v>2480</v>
      </c>
      <c r="O145" s="115" t="s">
        <v>2481</v>
      </c>
      <c r="P145" s="118"/>
      <c r="Q145" s="125">
        <v>44235.659722222219</v>
      </c>
    </row>
    <row r="146" spans="1:17" ht="18" x14ac:dyDescent="0.25">
      <c r="A146" s="115" t="str">
        <f>VLOOKUP(E146,'LISTADO ATM'!$A$2:$C$896,3,0)</f>
        <v>NORTE</v>
      </c>
      <c r="B146" s="109">
        <v>335784560</v>
      </c>
      <c r="C146" s="101">
        <v>44233.694571759261</v>
      </c>
      <c r="D146" s="115" t="s">
        <v>2491</v>
      </c>
      <c r="E146" s="99">
        <v>157</v>
      </c>
      <c r="F146" s="84" t="str">
        <f>VLOOKUP(E146,VIP!$A$2:$O11658,2,0)</f>
        <v>DRBR157</v>
      </c>
      <c r="G146" s="98" t="str">
        <f>VLOOKUP(E146,'LISTADO ATM'!$A$2:$B$895,2,0)</f>
        <v xml:space="preserve">ATM Oficina Samaná </v>
      </c>
      <c r="H146" s="98" t="str">
        <f>VLOOKUP(E146,VIP!$A$2:$O16578,7,FALSE)</f>
        <v>Si</v>
      </c>
      <c r="I146" s="98" t="str">
        <f>VLOOKUP(E146,VIP!$A$2:$O8543,8,FALSE)</f>
        <v>Si</v>
      </c>
      <c r="J146" s="98" t="str">
        <f>VLOOKUP(E146,VIP!$A$2:$O8493,8,FALSE)</f>
        <v>Si</v>
      </c>
      <c r="K146" s="98" t="str">
        <f>VLOOKUP(E146,VIP!$A$2:$O12067,6,0)</f>
        <v>SI</v>
      </c>
      <c r="L146" s="104" t="s">
        <v>2430</v>
      </c>
      <c r="M146" s="118" t="s">
        <v>2531</v>
      </c>
      <c r="N146" s="102" t="s">
        <v>2480</v>
      </c>
      <c r="O146" s="115" t="s">
        <v>2501</v>
      </c>
      <c r="P146" s="118"/>
      <c r="Q146" s="125">
        <v>44235.780451388891</v>
      </c>
    </row>
    <row r="147" spans="1:17" ht="18" x14ac:dyDescent="0.25">
      <c r="A147" s="115" t="str">
        <f>VLOOKUP(E147,'LISTADO ATM'!$A$2:$C$896,3,0)</f>
        <v>ESTE</v>
      </c>
      <c r="B147" s="109">
        <v>335784535</v>
      </c>
      <c r="C147" s="101">
        <v>44233.60833333333</v>
      </c>
      <c r="D147" s="115" t="s">
        <v>2476</v>
      </c>
      <c r="E147" s="99">
        <v>114</v>
      </c>
      <c r="F147" s="84" t="str">
        <f>VLOOKUP(E147,VIP!$A$2:$O11359,2,0)</f>
        <v>DRBR114</v>
      </c>
      <c r="G147" s="98" t="str">
        <f>VLOOKUP(E147,'LISTADO ATM'!$A$2:$B$895,2,0)</f>
        <v xml:space="preserve">ATM Oficina Hato Mayor </v>
      </c>
      <c r="H147" s="98" t="str">
        <f>VLOOKUP(E147,VIP!$A$2:$O16280,7,FALSE)</f>
        <v>Si</v>
      </c>
      <c r="I147" s="98" t="str">
        <f>VLOOKUP(E147,VIP!$A$2:$O8245,8,FALSE)</f>
        <v>Si</v>
      </c>
      <c r="J147" s="98" t="str">
        <f>VLOOKUP(E147,VIP!$A$2:$O8195,8,FALSE)</f>
        <v>Si</v>
      </c>
      <c r="K147" s="98" t="str">
        <f>VLOOKUP(E147,VIP!$A$2:$O11769,6,0)</f>
        <v>NO</v>
      </c>
      <c r="L147" s="104" t="s">
        <v>2430</v>
      </c>
      <c r="M147" s="118" t="s">
        <v>2531</v>
      </c>
      <c r="N147" s="102" t="s">
        <v>2480</v>
      </c>
      <c r="O147" s="115" t="s">
        <v>2481</v>
      </c>
      <c r="P147" s="118"/>
      <c r="Q147" s="125">
        <v>44235.659722222219</v>
      </c>
    </row>
    <row r="148" spans="1:17" ht="18" x14ac:dyDescent="0.25">
      <c r="A148" s="115" t="str">
        <f>VLOOKUP(E148,'LISTADO ATM'!$A$2:$C$896,3,0)</f>
        <v>SUR</v>
      </c>
      <c r="B148" s="109">
        <v>335784526</v>
      </c>
      <c r="C148" s="101">
        <v>44233.574502314812</v>
      </c>
      <c r="D148" s="115" t="s">
        <v>2476</v>
      </c>
      <c r="E148" s="99">
        <v>783</v>
      </c>
      <c r="F148" s="84" t="str">
        <f>VLOOKUP(E148,VIP!$A$2:$O11358,2,0)</f>
        <v>DRBR303</v>
      </c>
      <c r="G148" s="98" t="str">
        <f>VLOOKUP(E148,'LISTADO ATM'!$A$2:$B$895,2,0)</f>
        <v xml:space="preserve">ATM Autobanco Alfa y Omega (Barahona) </v>
      </c>
      <c r="H148" s="98" t="str">
        <f>VLOOKUP(E148,VIP!$A$2:$O16279,7,FALSE)</f>
        <v>Si</v>
      </c>
      <c r="I148" s="98" t="str">
        <f>VLOOKUP(E148,VIP!$A$2:$O8244,8,FALSE)</f>
        <v>Si</v>
      </c>
      <c r="J148" s="98" t="str">
        <f>VLOOKUP(E148,VIP!$A$2:$O8194,8,FALSE)</f>
        <v>Si</v>
      </c>
      <c r="K148" s="98" t="str">
        <f>VLOOKUP(E148,VIP!$A$2:$O11768,6,0)</f>
        <v>NO</v>
      </c>
      <c r="L148" s="104" t="s">
        <v>2430</v>
      </c>
      <c r="M148" s="118" t="s">
        <v>2531</v>
      </c>
      <c r="N148" s="102" t="s">
        <v>2480</v>
      </c>
      <c r="O148" s="115" t="s">
        <v>2481</v>
      </c>
      <c r="P148" s="118"/>
      <c r="Q148" s="125">
        <v>44235.659722222219</v>
      </c>
    </row>
    <row r="149" spans="1:17" ht="18" x14ac:dyDescent="0.25">
      <c r="A149" s="115" t="str">
        <f>VLOOKUP(E149,'LISTADO ATM'!$A$2:$C$896,3,0)</f>
        <v>DISTRITO NACIONAL</v>
      </c>
      <c r="B149" s="109">
        <v>335784525</v>
      </c>
      <c r="C149" s="101">
        <v>44233.572962962964</v>
      </c>
      <c r="D149" s="115" t="s">
        <v>2476</v>
      </c>
      <c r="E149" s="99">
        <v>970</v>
      </c>
      <c r="F149" s="84" t="str">
        <f>VLOOKUP(E149,VIP!$A$2:$O11359,2,0)</f>
        <v>DRBR970</v>
      </c>
      <c r="G149" s="98" t="str">
        <f>VLOOKUP(E149,'LISTADO ATM'!$A$2:$B$895,2,0)</f>
        <v xml:space="preserve">ATM S/M Olé Haina </v>
      </c>
      <c r="H149" s="98" t="str">
        <f>VLOOKUP(E149,VIP!$A$2:$O16280,7,FALSE)</f>
        <v>Si</v>
      </c>
      <c r="I149" s="98" t="str">
        <f>VLOOKUP(E149,VIP!$A$2:$O8245,8,FALSE)</f>
        <v>Si</v>
      </c>
      <c r="J149" s="98" t="str">
        <f>VLOOKUP(E149,VIP!$A$2:$O8195,8,FALSE)</f>
        <v>Si</v>
      </c>
      <c r="K149" s="98" t="str">
        <f>VLOOKUP(E149,VIP!$A$2:$O11769,6,0)</f>
        <v>NO</v>
      </c>
      <c r="L149" s="104" t="s">
        <v>2465</v>
      </c>
      <c r="M149" s="118" t="s">
        <v>2531</v>
      </c>
      <c r="N149" s="102" t="s">
        <v>2480</v>
      </c>
      <c r="O149" s="115" t="s">
        <v>2481</v>
      </c>
      <c r="P149" s="118"/>
      <c r="Q149" s="125">
        <v>44235.659722222219</v>
      </c>
    </row>
    <row r="150" spans="1:17" ht="18" x14ac:dyDescent="0.25">
      <c r="A150" s="115" t="str">
        <f>VLOOKUP(E150,'LISTADO ATM'!$A$2:$C$896,3,0)</f>
        <v>ESTE</v>
      </c>
      <c r="B150" s="109">
        <v>335784511</v>
      </c>
      <c r="C150" s="101">
        <v>44233.531006944446</v>
      </c>
      <c r="D150" s="115" t="s">
        <v>2476</v>
      </c>
      <c r="E150" s="99">
        <v>673</v>
      </c>
      <c r="F150" s="84" t="str">
        <f>VLOOKUP(E150,VIP!$A$2:$O11360,2,0)</f>
        <v>DRBR673</v>
      </c>
      <c r="G150" s="98" t="str">
        <f>VLOOKUP(E150,'LISTADO ATM'!$A$2:$B$895,2,0)</f>
        <v>ATM Clínica Dr. Cruz Jiminián</v>
      </c>
      <c r="H150" s="98" t="str">
        <f>VLOOKUP(E150,VIP!$A$2:$O16281,7,FALSE)</f>
        <v>Si</v>
      </c>
      <c r="I150" s="98" t="str">
        <f>VLOOKUP(E150,VIP!$A$2:$O8246,8,FALSE)</f>
        <v>Si</v>
      </c>
      <c r="J150" s="98" t="str">
        <f>VLOOKUP(E150,VIP!$A$2:$O8196,8,FALSE)</f>
        <v>Si</v>
      </c>
      <c r="K150" s="98" t="str">
        <f>VLOOKUP(E150,VIP!$A$2:$O11770,6,0)</f>
        <v>NO</v>
      </c>
      <c r="L150" s="104" t="s">
        <v>2430</v>
      </c>
      <c r="M150" s="118" t="s">
        <v>2531</v>
      </c>
      <c r="N150" s="102" t="s">
        <v>2480</v>
      </c>
      <c r="O150" s="115" t="s">
        <v>2481</v>
      </c>
      <c r="P150" s="118"/>
      <c r="Q150" s="125">
        <v>44235.659722222219</v>
      </c>
    </row>
    <row r="151" spans="1:17" ht="18" x14ac:dyDescent="0.25">
      <c r="A151" s="115" t="str">
        <f>VLOOKUP(E151,'LISTADO ATM'!$A$2:$C$896,3,0)</f>
        <v>DISTRITO NACIONAL</v>
      </c>
      <c r="B151" s="109">
        <v>335784474</v>
      </c>
      <c r="C151" s="101">
        <v>44233.489502314813</v>
      </c>
      <c r="D151" s="115" t="s">
        <v>2189</v>
      </c>
      <c r="E151" s="99">
        <v>354</v>
      </c>
      <c r="F151" s="84" t="str">
        <f>VLOOKUP(E151,VIP!$A$2:$O11366,2,0)</f>
        <v>DRBR354</v>
      </c>
      <c r="G151" s="98" t="str">
        <f>VLOOKUP(E151,'LISTADO ATM'!$A$2:$B$895,2,0)</f>
        <v xml:space="preserve">ATM Oficina Núñez de Cáceres II </v>
      </c>
      <c r="H151" s="98" t="str">
        <f>VLOOKUP(E151,VIP!$A$2:$O16287,7,FALSE)</f>
        <v>Si</v>
      </c>
      <c r="I151" s="98" t="str">
        <f>VLOOKUP(E151,VIP!$A$2:$O8252,8,FALSE)</f>
        <v>Si</v>
      </c>
      <c r="J151" s="98" t="str">
        <f>VLOOKUP(E151,VIP!$A$2:$O8202,8,FALSE)</f>
        <v>Si</v>
      </c>
      <c r="K151" s="98" t="str">
        <f>VLOOKUP(E151,VIP!$A$2:$O11776,6,0)</f>
        <v>NO</v>
      </c>
      <c r="L151" s="104" t="s">
        <v>2228</v>
      </c>
      <c r="M151" s="103" t="s">
        <v>2472</v>
      </c>
      <c r="N151" s="102" t="s">
        <v>2480</v>
      </c>
      <c r="O151" s="115" t="s">
        <v>2482</v>
      </c>
      <c r="P151" s="118"/>
      <c r="Q151" s="103" t="s">
        <v>2228</v>
      </c>
    </row>
    <row r="152" spans="1:17" ht="18" x14ac:dyDescent="0.25">
      <c r="A152" s="115" t="str">
        <f>VLOOKUP(E152,'LISTADO ATM'!$A$2:$C$896,3,0)</f>
        <v>DISTRITO NACIONAL</v>
      </c>
      <c r="B152" s="109">
        <v>335784466</v>
      </c>
      <c r="C152" s="101">
        <v>44233.48746527778</v>
      </c>
      <c r="D152" s="115" t="s">
        <v>2189</v>
      </c>
      <c r="E152" s="99">
        <v>558</v>
      </c>
      <c r="F152" s="84" t="str">
        <f>VLOOKUP(E152,VIP!$A$2:$O11367,2,0)</f>
        <v>DRBR106</v>
      </c>
      <c r="G152" s="98" t="str">
        <f>VLOOKUP(E152,'LISTADO ATM'!$A$2:$B$895,2,0)</f>
        <v xml:space="preserve">ATM Base Naval 27 de Febrero (Sans Soucí) </v>
      </c>
      <c r="H152" s="98" t="str">
        <f>VLOOKUP(E152,VIP!$A$2:$O16288,7,FALSE)</f>
        <v>Si</v>
      </c>
      <c r="I152" s="98" t="str">
        <f>VLOOKUP(E152,VIP!$A$2:$O8253,8,FALSE)</f>
        <v>Si</v>
      </c>
      <c r="J152" s="98" t="str">
        <f>VLOOKUP(E152,VIP!$A$2:$O8203,8,FALSE)</f>
        <v>Si</v>
      </c>
      <c r="K152" s="98" t="str">
        <f>VLOOKUP(E152,VIP!$A$2:$O11777,6,0)</f>
        <v>NO</v>
      </c>
      <c r="L152" s="104" t="s">
        <v>2228</v>
      </c>
      <c r="M152" s="118" t="s">
        <v>2531</v>
      </c>
      <c r="N152" s="102" t="s">
        <v>2480</v>
      </c>
      <c r="O152" s="115" t="s">
        <v>2482</v>
      </c>
      <c r="P152" s="118"/>
      <c r="Q152" s="125">
        <v>44235.6</v>
      </c>
    </row>
    <row r="153" spans="1:17" ht="18" x14ac:dyDescent="0.25">
      <c r="A153" s="115" t="str">
        <f>VLOOKUP(E153,'LISTADO ATM'!$A$2:$C$896,3,0)</f>
        <v>DISTRITO NACIONAL</v>
      </c>
      <c r="B153" s="109">
        <v>335784392</v>
      </c>
      <c r="C153" s="101">
        <v>44233.427164351851</v>
      </c>
      <c r="D153" s="115" t="s">
        <v>2189</v>
      </c>
      <c r="E153" s="99">
        <v>169</v>
      </c>
      <c r="F153" s="84" t="str">
        <f>VLOOKUP(E153,VIP!$A$2:$O11360,2,0)</f>
        <v>DRBR169</v>
      </c>
      <c r="G153" s="98" t="str">
        <f>VLOOKUP(E153,'LISTADO ATM'!$A$2:$B$895,2,0)</f>
        <v xml:space="preserve">ATM Oficina Caonabo </v>
      </c>
      <c r="H153" s="98" t="str">
        <f>VLOOKUP(E153,VIP!$A$2:$O16281,7,FALSE)</f>
        <v>Si</v>
      </c>
      <c r="I153" s="98" t="str">
        <f>VLOOKUP(E153,VIP!$A$2:$O8246,8,FALSE)</f>
        <v>Si</v>
      </c>
      <c r="J153" s="98" t="str">
        <f>VLOOKUP(E153,VIP!$A$2:$O8196,8,FALSE)</f>
        <v>Si</v>
      </c>
      <c r="K153" s="98" t="str">
        <f>VLOOKUP(E153,VIP!$A$2:$O11770,6,0)</f>
        <v>NO</v>
      </c>
      <c r="L153" s="104" t="s">
        <v>2228</v>
      </c>
      <c r="M153" s="103" t="s">
        <v>2472</v>
      </c>
      <c r="N153" s="102" t="s">
        <v>2480</v>
      </c>
      <c r="O153" s="115" t="s">
        <v>2482</v>
      </c>
      <c r="P153" s="118"/>
      <c r="Q153" s="103" t="s">
        <v>2228</v>
      </c>
    </row>
    <row r="154" spans="1:17" ht="18" x14ac:dyDescent="0.25">
      <c r="A154" s="115" t="str">
        <f>VLOOKUP(E154,'LISTADO ATM'!$A$2:$C$896,3,0)</f>
        <v>ESTE</v>
      </c>
      <c r="B154" s="109">
        <v>335784381</v>
      </c>
      <c r="C154" s="101">
        <v>44233.411828703705</v>
      </c>
      <c r="D154" s="115" t="s">
        <v>2189</v>
      </c>
      <c r="E154" s="99">
        <v>631</v>
      </c>
      <c r="F154" s="84" t="str">
        <f>VLOOKUP(E154,VIP!$A$2:$O11361,2,0)</f>
        <v>DRBR417</v>
      </c>
      <c r="G154" s="98" t="str">
        <f>VLOOKUP(E154,'LISTADO ATM'!$A$2:$B$895,2,0)</f>
        <v xml:space="preserve">ATM ASOCODEQUI (San Pedro) </v>
      </c>
      <c r="H154" s="98" t="str">
        <f>VLOOKUP(E154,VIP!$A$2:$O16282,7,FALSE)</f>
        <v>Si</v>
      </c>
      <c r="I154" s="98" t="str">
        <f>VLOOKUP(E154,VIP!$A$2:$O8247,8,FALSE)</f>
        <v>Si</v>
      </c>
      <c r="J154" s="98" t="str">
        <f>VLOOKUP(E154,VIP!$A$2:$O8197,8,FALSE)</f>
        <v>Si</v>
      </c>
      <c r="K154" s="98" t="str">
        <f>VLOOKUP(E154,VIP!$A$2:$O11771,6,0)</f>
        <v>NO</v>
      </c>
      <c r="L154" s="104" t="s">
        <v>2228</v>
      </c>
      <c r="M154" s="118" t="s">
        <v>2531</v>
      </c>
      <c r="N154" s="102" t="s">
        <v>2480</v>
      </c>
      <c r="O154" s="115" t="s">
        <v>2482</v>
      </c>
      <c r="P154" s="118"/>
      <c r="Q154" s="125">
        <v>44235.600694444445</v>
      </c>
    </row>
    <row r="155" spans="1:17" ht="18" x14ac:dyDescent="0.25">
      <c r="A155" s="115" t="str">
        <f>VLOOKUP(E155,'LISTADO ATM'!$A$2:$C$896,3,0)</f>
        <v>DISTRITO NACIONAL</v>
      </c>
      <c r="B155" s="109">
        <v>335784362</v>
      </c>
      <c r="C155" s="101">
        <v>44233.394652777781</v>
      </c>
      <c r="D155" s="115" t="s">
        <v>2189</v>
      </c>
      <c r="E155" s="99">
        <v>745</v>
      </c>
      <c r="F155" s="84" t="str">
        <f>VLOOKUP(E155,VIP!$A$2:$O11363,2,0)</f>
        <v>DRBR027</v>
      </c>
      <c r="G155" s="98" t="str">
        <f>VLOOKUP(E155,'LISTADO ATM'!$A$2:$B$895,2,0)</f>
        <v xml:space="preserve">ATM Oficina Ave. Duarte </v>
      </c>
      <c r="H155" s="98" t="str">
        <f>VLOOKUP(E155,VIP!$A$2:$O16284,7,FALSE)</f>
        <v>No</v>
      </c>
      <c r="I155" s="98" t="str">
        <f>VLOOKUP(E155,VIP!$A$2:$O8249,8,FALSE)</f>
        <v>No</v>
      </c>
      <c r="J155" s="98" t="str">
        <f>VLOOKUP(E155,VIP!$A$2:$O8199,8,FALSE)</f>
        <v>No</v>
      </c>
      <c r="K155" s="98" t="str">
        <f>VLOOKUP(E155,VIP!$A$2:$O11773,6,0)</f>
        <v>NO</v>
      </c>
      <c r="L155" s="104" t="s">
        <v>2254</v>
      </c>
      <c r="M155" s="118" t="s">
        <v>2531</v>
      </c>
      <c r="N155" s="125" t="s">
        <v>2498</v>
      </c>
      <c r="O155" s="115" t="s">
        <v>2482</v>
      </c>
      <c r="P155" s="118"/>
      <c r="Q155" s="125">
        <v>44235.429861111108</v>
      </c>
    </row>
    <row r="156" spans="1:17" ht="18" x14ac:dyDescent="0.25">
      <c r="A156" s="115" t="str">
        <f>VLOOKUP(E156,'LISTADO ATM'!$A$2:$C$896,3,0)</f>
        <v>ESTE</v>
      </c>
      <c r="B156" s="109">
        <v>335784308</v>
      </c>
      <c r="C156" s="101">
        <v>44233.374189814815</v>
      </c>
      <c r="D156" s="115" t="s">
        <v>2476</v>
      </c>
      <c r="E156" s="99">
        <v>353</v>
      </c>
      <c r="F156" s="84" t="str">
        <f>VLOOKUP(E156,VIP!$A$2:$O11367,2,0)</f>
        <v>DRBR353</v>
      </c>
      <c r="G156" s="98" t="str">
        <f>VLOOKUP(E156,'LISTADO ATM'!$A$2:$B$895,2,0)</f>
        <v xml:space="preserve">ATM Estación Boulevard Juan Dolio </v>
      </c>
      <c r="H156" s="98" t="str">
        <f>VLOOKUP(E156,VIP!$A$2:$O16288,7,FALSE)</f>
        <v>Si</v>
      </c>
      <c r="I156" s="98" t="str">
        <f>VLOOKUP(E156,VIP!$A$2:$O8253,8,FALSE)</f>
        <v>Si</v>
      </c>
      <c r="J156" s="98" t="str">
        <f>VLOOKUP(E156,VIP!$A$2:$O8203,8,FALSE)</f>
        <v>Si</v>
      </c>
      <c r="K156" s="98" t="str">
        <f>VLOOKUP(E156,VIP!$A$2:$O11777,6,0)</f>
        <v>NO</v>
      </c>
      <c r="L156" s="104" t="s">
        <v>2430</v>
      </c>
      <c r="M156" s="118" t="s">
        <v>2531</v>
      </c>
      <c r="N156" s="102" t="s">
        <v>2480</v>
      </c>
      <c r="O156" s="115" t="s">
        <v>2481</v>
      </c>
      <c r="P156" s="118"/>
      <c r="Q156" s="125">
        <v>44235.659722222219</v>
      </c>
    </row>
    <row r="157" spans="1:17" s="119" customFormat="1" ht="18" x14ac:dyDescent="0.25">
      <c r="A157" s="115" t="str">
        <f>VLOOKUP(E157,'LISTADO ATM'!$A$2:$C$896,3,0)</f>
        <v>ESTE</v>
      </c>
      <c r="B157" s="109">
        <v>335784280</v>
      </c>
      <c r="C157" s="101">
        <v>44233.051944444444</v>
      </c>
      <c r="D157" s="115" t="s">
        <v>2189</v>
      </c>
      <c r="E157" s="99">
        <v>480</v>
      </c>
      <c r="F157" s="84" t="str">
        <f>VLOOKUP(E157,VIP!$A$2:$O11538,2,0)</f>
        <v>DRBR480</v>
      </c>
      <c r="G157" s="98" t="str">
        <f>VLOOKUP(E157,'LISTADO ATM'!$A$2:$B$895,2,0)</f>
        <v>ATM UNP Farmaconal Higuey</v>
      </c>
      <c r="H157" s="98" t="str">
        <f>VLOOKUP(E157,VIP!$A$2:$O16458,7,FALSE)</f>
        <v>N/A</v>
      </c>
      <c r="I157" s="98" t="str">
        <f>VLOOKUP(E157,VIP!$A$2:$O8423,8,FALSE)</f>
        <v>N/A</v>
      </c>
      <c r="J157" s="98" t="str">
        <f>VLOOKUP(E157,VIP!$A$2:$O8373,8,FALSE)</f>
        <v>N/A</v>
      </c>
      <c r="K157" s="98" t="str">
        <f>VLOOKUP(E157,VIP!$A$2:$O11947,6,0)</f>
        <v>N/A</v>
      </c>
      <c r="L157" s="104" t="s">
        <v>2228</v>
      </c>
      <c r="M157" s="118" t="s">
        <v>2531</v>
      </c>
      <c r="N157" s="102" t="s">
        <v>2480</v>
      </c>
      <c r="O157" s="115" t="s">
        <v>2482</v>
      </c>
      <c r="P157" s="118"/>
      <c r="Q157" s="125">
        <v>44235.77857638889</v>
      </c>
    </row>
    <row r="158" spans="1:17" s="119" customFormat="1" ht="18" x14ac:dyDescent="0.25">
      <c r="A158" s="115" t="str">
        <f>VLOOKUP(E158,'LISTADO ATM'!$A$2:$C$896,3,0)</f>
        <v>SUR</v>
      </c>
      <c r="B158" s="109">
        <v>335784223</v>
      </c>
      <c r="C158" s="101">
        <v>44232.788101851853</v>
      </c>
      <c r="D158" s="115" t="s">
        <v>2189</v>
      </c>
      <c r="E158" s="99">
        <v>252</v>
      </c>
      <c r="F158" s="84" t="str">
        <f>VLOOKUP(E158,VIP!$A$2:$O11512,2,0)</f>
        <v>DRBR252</v>
      </c>
      <c r="G158" s="98" t="str">
        <f>VLOOKUP(E158,'LISTADO ATM'!$A$2:$B$895,2,0)</f>
        <v xml:space="preserve">ATM Banco Agrícola (Barahona) </v>
      </c>
      <c r="H158" s="98" t="str">
        <f>VLOOKUP(E158,VIP!$A$2:$O16432,7,FALSE)</f>
        <v>Si</v>
      </c>
      <c r="I158" s="98" t="str">
        <f>VLOOKUP(E158,VIP!$A$2:$O8397,8,FALSE)</f>
        <v>Si</v>
      </c>
      <c r="J158" s="98" t="str">
        <f>VLOOKUP(E158,VIP!$A$2:$O8347,8,FALSE)</f>
        <v>Si</v>
      </c>
      <c r="K158" s="98" t="str">
        <f>VLOOKUP(E158,VIP!$A$2:$O11921,6,0)</f>
        <v>NO</v>
      </c>
      <c r="L158" s="104" t="s">
        <v>2463</v>
      </c>
      <c r="M158" s="118" t="s">
        <v>2531</v>
      </c>
      <c r="N158" s="102" t="s">
        <v>2480</v>
      </c>
      <c r="O158" s="115" t="s">
        <v>2482</v>
      </c>
      <c r="P158" s="118"/>
      <c r="Q158" s="125">
        <v>44235.77789351852</v>
      </c>
    </row>
    <row r="159" spans="1:17" s="119" customFormat="1" ht="18" x14ac:dyDescent="0.25">
      <c r="A159" s="115" t="str">
        <f>VLOOKUP(E159,'LISTADO ATM'!$A$2:$C$896,3,0)</f>
        <v>DISTRITO NACIONAL</v>
      </c>
      <c r="B159" s="109">
        <v>335784204</v>
      </c>
      <c r="C159" s="101">
        <v>44232.760671296295</v>
      </c>
      <c r="D159" s="115" t="s">
        <v>2476</v>
      </c>
      <c r="E159" s="99">
        <v>563</v>
      </c>
      <c r="F159" s="84" t="str">
        <f>VLOOKUP(E159,VIP!$A$2:$O11517,2,0)</f>
        <v>DRBR233</v>
      </c>
      <c r="G159" s="98" t="str">
        <f>VLOOKUP(E159,'LISTADO ATM'!$A$2:$B$895,2,0)</f>
        <v xml:space="preserve">ATM Base Aérea San Isidro </v>
      </c>
      <c r="H159" s="98" t="str">
        <f>VLOOKUP(E159,VIP!$A$2:$O16437,7,FALSE)</f>
        <v>Si</v>
      </c>
      <c r="I159" s="98" t="str">
        <f>VLOOKUP(E159,VIP!$A$2:$O8402,8,FALSE)</f>
        <v>Si</v>
      </c>
      <c r="J159" s="98" t="str">
        <f>VLOOKUP(E159,VIP!$A$2:$O8352,8,FALSE)</f>
        <v>Si</v>
      </c>
      <c r="K159" s="98" t="str">
        <f>VLOOKUP(E159,VIP!$A$2:$O11926,6,0)</f>
        <v>NO</v>
      </c>
      <c r="L159" s="104" t="s">
        <v>2430</v>
      </c>
      <c r="M159" s="118" t="s">
        <v>2531</v>
      </c>
      <c r="N159" s="102" t="s">
        <v>2480</v>
      </c>
      <c r="O159" s="115" t="s">
        <v>2481</v>
      </c>
      <c r="P159" s="118"/>
      <c r="Q159" s="125">
        <v>44235.659722222219</v>
      </c>
    </row>
    <row r="160" spans="1:17" s="119" customFormat="1" ht="18" x14ac:dyDescent="0.25">
      <c r="A160" s="115" t="str">
        <f>VLOOKUP(E160,'LISTADO ATM'!$A$2:$C$896,3,0)</f>
        <v>DISTRITO NACIONAL</v>
      </c>
      <c r="B160" s="109">
        <v>335784039</v>
      </c>
      <c r="C160" s="101">
        <v>44232.65792824074</v>
      </c>
      <c r="D160" s="115" t="s">
        <v>2189</v>
      </c>
      <c r="E160" s="99">
        <v>415</v>
      </c>
      <c r="F160" s="84" t="str">
        <f>VLOOKUP(E160,VIP!$A$2:$O11524,2,0)</f>
        <v>DRBR415</v>
      </c>
      <c r="G160" s="98" t="str">
        <f>VLOOKUP(E160,'LISTADO ATM'!$A$2:$B$895,2,0)</f>
        <v xml:space="preserve">ATM Autobanco San Martín I </v>
      </c>
      <c r="H160" s="98" t="str">
        <f>VLOOKUP(E160,VIP!$A$2:$O16444,7,FALSE)</f>
        <v>Si</v>
      </c>
      <c r="I160" s="98" t="str">
        <f>VLOOKUP(E160,VIP!$A$2:$O8409,8,FALSE)</f>
        <v>Si</v>
      </c>
      <c r="J160" s="98" t="str">
        <f>VLOOKUP(E160,VIP!$A$2:$O8359,8,FALSE)</f>
        <v>Si</v>
      </c>
      <c r="K160" s="98" t="str">
        <f>VLOOKUP(E160,VIP!$A$2:$O11933,6,0)</f>
        <v>NO</v>
      </c>
      <c r="L160" s="104" t="s">
        <v>2228</v>
      </c>
      <c r="M160" s="103" t="s">
        <v>2472</v>
      </c>
      <c r="N160" s="102" t="s">
        <v>2493</v>
      </c>
      <c r="O160" s="115" t="s">
        <v>2482</v>
      </c>
      <c r="P160" s="118"/>
      <c r="Q160" s="103" t="s">
        <v>2499</v>
      </c>
    </row>
    <row r="161" spans="1:17" s="119" customFormat="1" ht="18" x14ac:dyDescent="0.25">
      <c r="A161" s="115" t="str">
        <f>VLOOKUP(E161,'LISTADO ATM'!$A$2:$C$896,3,0)</f>
        <v>DISTRITO NACIONAL</v>
      </c>
      <c r="B161" s="109">
        <v>335782848</v>
      </c>
      <c r="C161" s="101">
        <v>44231.696527777778</v>
      </c>
      <c r="D161" s="115" t="s">
        <v>2476</v>
      </c>
      <c r="E161" s="99">
        <v>541</v>
      </c>
      <c r="F161" s="84" t="str">
        <f>VLOOKUP(E161,VIP!$A$2:$O11651,2,0)</f>
        <v>DRBR541</v>
      </c>
      <c r="G161" s="98" t="str">
        <f>VLOOKUP(E161,'LISTADO ATM'!$A$2:$B$895,2,0)</f>
        <v xml:space="preserve">ATM Oficina Sambil II </v>
      </c>
      <c r="H161" s="98" t="str">
        <f>VLOOKUP(E161,VIP!$A$2:$O16571,7,FALSE)</f>
        <v>Si</v>
      </c>
      <c r="I161" s="98" t="str">
        <f>VLOOKUP(E161,VIP!$A$2:$O8536,8,FALSE)</f>
        <v>Si</v>
      </c>
      <c r="J161" s="98" t="str">
        <f>VLOOKUP(E161,VIP!$A$2:$O8486,8,FALSE)</f>
        <v>Si</v>
      </c>
      <c r="K161" s="98" t="str">
        <f>VLOOKUP(E161,VIP!$A$2:$O12060,6,0)</f>
        <v>SI</v>
      </c>
      <c r="L161" s="104" t="s">
        <v>2430</v>
      </c>
      <c r="M161" s="103" t="s">
        <v>2472</v>
      </c>
      <c r="N161" s="102" t="s">
        <v>2480</v>
      </c>
      <c r="O161" s="115" t="s">
        <v>2481</v>
      </c>
      <c r="P161" s="118"/>
      <c r="Q161" s="103" t="s">
        <v>2430</v>
      </c>
    </row>
    <row r="162" spans="1:17" s="119" customFormat="1" ht="18" x14ac:dyDescent="0.25">
      <c r="A162" s="115" t="str">
        <f>VLOOKUP(E162,'LISTADO ATM'!$A$2:$C$896,3,0)</f>
        <v>DISTRITO NACIONAL</v>
      </c>
      <c r="B162" s="109">
        <v>335781545</v>
      </c>
      <c r="C162" s="101">
        <v>44230.706909722219</v>
      </c>
      <c r="D162" s="115" t="s">
        <v>2189</v>
      </c>
      <c r="E162" s="99">
        <v>517</v>
      </c>
      <c r="F162" s="84" t="str">
        <f>VLOOKUP(E162,VIP!$A$2:$O11673,2,0)</f>
        <v>DRBR517</v>
      </c>
      <c r="G162" s="98" t="str">
        <f>VLOOKUP(E162,'LISTADO ATM'!$A$2:$B$895,2,0)</f>
        <v xml:space="preserve">ATM Autobanco Oficina Sans Soucí </v>
      </c>
      <c r="H162" s="98" t="str">
        <f>VLOOKUP(E162,VIP!$A$2:$O16593,7,FALSE)</f>
        <v>Si</v>
      </c>
      <c r="I162" s="98" t="str">
        <f>VLOOKUP(E162,VIP!$A$2:$O8558,8,FALSE)</f>
        <v>Si</v>
      </c>
      <c r="J162" s="98" t="str">
        <f>VLOOKUP(E162,VIP!$A$2:$O8508,8,FALSE)</f>
        <v>Si</v>
      </c>
      <c r="K162" s="98" t="str">
        <f>VLOOKUP(E162,VIP!$A$2:$O12082,6,0)</f>
        <v>SI</v>
      </c>
      <c r="L162" s="104" t="s">
        <v>2228</v>
      </c>
      <c r="M162" s="118" t="s">
        <v>2531</v>
      </c>
      <c r="N162" s="102" t="s">
        <v>2493</v>
      </c>
      <c r="O162" s="115" t="s">
        <v>2482</v>
      </c>
      <c r="P162" s="118"/>
      <c r="Q162" s="125">
        <v>44235.601388888892</v>
      </c>
    </row>
    <row r="163" spans="1:17" s="119" customFormat="1" ht="18" x14ac:dyDescent="0.25">
      <c r="A163" s="115" t="str">
        <f>VLOOKUP(E163,'LISTADO ATM'!$A$2:$C$896,3,0)</f>
        <v>DISTRITO NACIONAL</v>
      </c>
      <c r="B163" s="109">
        <v>335781222</v>
      </c>
      <c r="C163" s="101">
        <v>44230.598587962966</v>
      </c>
      <c r="D163" s="115" t="s">
        <v>2189</v>
      </c>
      <c r="E163" s="99">
        <v>918</v>
      </c>
      <c r="F163" s="84" t="str">
        <f>VLOOKUP(E163,VIP!$A$2:$O11651,2,0)</f>
        <v>DRBR918</v>
      </c>
      <c r="G163" s="98" t="str">
        <f>VLOOKUP(E163,'LISTADO ATM'!$A$2:$B$895,2,0)</f>
        <v xml:space="preserve">ATM S/M Liverpool de la Jacobo Majluta </v>
      </c>
      <c r="H163" s="98" t="str">
        <f>VLOOKUP(E163,VIP!$A$2:$O16571,7,FALSE)</f>
        <v>Si</v>
      </c>
      <c r="I163" s="98" t="str">
        <f>VLOOKUP(E163,VIP!$A$2:$O8536,8,FALSE)</f>
        <v>Si</v>
      </c>
      <c r="J163" s="98" t="str">
        <f>VLOOKUP(E163,VIP!$A$2:$O8486,8,FALSE)</f>
        <v>Si</v>
      </c>
      <c r="K163" s="98" t="str">
        <f>VLOOKUP(E163,VIP!$A$2:$O12060,6,0)</f>
        <v>NO</v>
      </c>
      <c r="L163" s="104" t="s">
        <v>2228</v>
      </c>
      <c r="M163" s="118" t="s">
        <v>2531</v>
      </c>
      <c r="N163" s="102" t="s">
        <v>2493</v>
      </c>
      <c r="O163" s="115" t="s">
        <v>2482</v>
      </c>
      <c r="P163" s="118"/>
      <c r="Q163" s="125">
        <v>44235.775358796294</v>
      </c>
    </row>
    <row r="164" spans="1:17" s="119" customFormat="1" ht="18" x14ac:dyDescent="0.25">
      <c r="A164" s="115" t="str">
        <f>VLOOKUP(E164,'LISTADO ATM'!$A$2:$C$896,3,0)</f>
        <v>DISTRITO NACIONAL</v>
      </c>
      <c r="B164" s="109">
        <v>335781000</v>
      </c>
      <c r="C164" s="101">
        <v>44230.512916666667</v>
      </c>
      <c r="D164" s="115" t="s">
        <v>2476</v>
      </c>
      <c r="E164" s="99">
        <v>149</v>
      </c>
      <c r="F164" s="84" t="str">
        <f>VLOOKUP(E164,VIP!$A$2:$O11653,2,0)</f>
        <v>DRBR149</v>
      </c>
      <c r="G164" s="98" t="str">
        <f>VLOOKUP(E164,'LISTADO ATM'!$A$2:$B$895,2,0)</f>
        <v>ATM Estación Metro Concepción</v>
      </c>
      <c r="H164" s="98" t="str">
        <f>VLOOKUP(E164,VIP!$A$2:$O16573,7,FALSE)</f>
        <v>N/A</v>
      </c>
      <c r="I164" s="98" t="str">
        <f>VLOOKUP(E164,VIP!$A$2:$O8538,8,FALSE)</f>
        <v>N/A</v>
      </c>
      <c r="J164" s="98" t="str">
        <f>VLOOKUP(E164,VIP!$A$2:$O8488,8,FALSE)</f>
        <v>N/A</v>
      </c>
      <c r="K164" s="98" t="str">
        <f>VLOOKUP(E164,VIP!$A$2:$O12062,6,0)</f>
        <v>N/A</v>
      </c>
      <c r="L164" s="104" t="s">
        <v>2465</v>
      </c>
      <c r="M164" s="118" t="s">
        <v>2531</v>
      </c>
      <c r="N164" s="102" t="s">
        <v>2480</v>
      </c>
      <c r="O164" s="115" t="s">
        <v>2481</v>
      </c>
      <c r="P164" s="118"/>
      <c r="Q164" s="125">
        <v>44235.659722222219</v>
      </c>
    </row>
    <row r="165" spans="1:17" s="119" customFormat="1" ht="18" x14ac:dyDescent="0.25">
      <c r="A165" s="115" t="str">
        <f>VLOOKUP(E165,'LISTADO ATM'!$A$2:$C$896,3,0)</f>
        <v>DISTRITO NACIONAL</v>
      </c>
      <c r="B165" s="109">
        <v>335777040</v>
      </c>
      <c r="C165" s="101">
        <v>44228.251388888886</v>
      </c>
      <c r="D165" s="115" t="s">
        <v>2189</v>
      </c>
      <c r="E165" s="99">
        <v>708</v>
      </c>
      <c r="F165" s="84" t="str">
        <f>VLOOKUP(E165,VIP!$A$2:$O11469,2,0)</f>
        <v>DRBR505</v>
      </c>
      <c r="G165" s="98" t="str">
        <f>VLOOKUP(E165,'LISTADO ATM'!$A$2:$B$895,2,0)</f>
        <v xml:space="preserve">ATM El Vestir De Hoy </v>
      </c>
      <c r="H165" s="98" t="str">
        <f>VLOOKUP(E165,VIP!$A$2:$O16389,7,FALSE)</f>
        <v>Si</v>
      </c>
      <c r="I165" s="98" t="str">
        <f>VLOOKUP(E165,VIP!$A$2:$O8354,8,FALSE)</f>
        <v>Si</v>
      </c>
      <c r="J165" s="98" t="str">
        <f>VLOOKUP(E165,VIP!$A$2:$O8304,8,FALSE)</f>
        <v>Si</v>
      </c>
      <c r="K165" s="98" t="str">
        <f>VLOOKUP(E165,VIP!$A$2:$O11878,6,0)</f>
        <v>NO</v>
      </c>
      <c r="L165" s="104" t="s">
        <v>2228</v>
      </c>
      <c r="M165" s="118" t="s">
        <v>2531</v>
      </c>
      <c r="N165" s="102" t="s">
        <v>2493</v>
      </c>
      <c r="O165" s="115" t="s">
        <v>2482</v>
      </c>
      <c r="P165" s="118"/>
      <c r="Q165" s="125">
        <v>44235.769479166665</v>
      </c>
    </row>
    <row r="166" spans="1:17" s="119" customFormat="1" ht="18" x14ac:dyDescent="0.25">
      <c r="A166" s="115" t="str">
        <f>VLOOKUP(E166,'LISTADO ATM'!$A$2:$C$896,3,0)</f>
        <v>DISTRITO NACIONAL</v>
      </c>
      <c r="B166" s="109">
        <v>335766639</v>
      </c>
      <c r="C166" s="101">
        <v>44214.57099537037</v>
      </c>
      <c r="D166" s="115" t="s">
        <v>2189</v>
      </c>
      <c r="E166" s="99">
        <v>384</v>
      </c>
      <c r="F166" s="84" t="e">
        <f>VLOOKUP(E166,VIP!$A$2:$O11357,2,0)</f>
        <v>#N/A</v>
      </c>
      <c r="G166" s="98" t="str">
        <f>VLOOKUP(E166,'LISTADO ATM'!$A$2:$B$895,2,0)</f>
        <v>ATM Sotano Torre Banreservas</v>
      </c>
      <c r="H166" s="98" t="e">
        <f>VLOOKUP(E166,VIP!$A$2:$O16278,7,FALSE)</f>
        <v>#N/A</v>
      </c>
      <c r="I166" s="98" t="e">
        <f>VLOOKUP(E166,VIP!$A$2:$O8243,8,FALSE)</f>
        <v>#N/A</v>
      </c>
      <c r="J166" s="98" t="e">
        <f>VLOOKUP(E166,VIP!$A$2:$O8193,8,FALSE)</f>
        <v>#N/A</v>
      </c>
      <c r="K166" s="98" t="e">
        <f>VLOOKUP(E166,VIP!$A$2:$O11767,6,0)</f>
        <v>#N/A</v>
      </c>
      <c r="L166" s="104" t="s">
        <v>2228</v>
      </c>
      <c r="M166" s="103" t="s">
        <v>2472</v>
      </c>
      <c r="N166" s="102" t="s">
        <v>2493</v>
      </c>
      <c r="O166" s="115" t="s">
        <v>2482</v>
      </c>
      <c r="P166" s="118"/>
      <c r="Q166" s="103" t="s">
        <v>2228</v>
      </c>
    </row>
    <row r="167" spans="1:17" s="119" customFormat="1" ht="18" x14ac:dyDescent="0.25">
      <c r="A167" s="115" t="str">
        <f>VLOOKUP(E167,'LISTADO ATM'!$A$2:$C$896,3,0)</f>
        <v>DISTRITO NACIONAL</v>
      </c>
      <c r="B167" s="109"/>
      <c r="C167" s="101"/>
      <c r="D167" s="115"/>
      <c r="E167" s="99">
        <v>812</v>
      </c>
      <c r="F167" s="84" t="str">
        <f>VLOOKUP(E167,VIP!$A$2:$O11365,2,0)</f>
        <v>DRBR812</v>
      </c>
      <c r="G167" s="98" t="str">
        <f>VLOOKUP(E167,'LISTADO ATM'!$A$2:$B$895,2,0)</f>
        <v xml:space="preserve">ATM Canasta del Pueblo </v>
      </c>
      <c r="H167" s="98" t="str">
        <f>VLOOKUP(E167,VIP!$A$2:$O16286,7,FALSE)</f>
        <v>Si</v>
      </c>
      <c r="I167" s="98" t="str">
        <f>VLOOKUP(E167,VIP!$A$2:$O8251,8,FALSE)</f>
        <v>Si</v>
      </c>
      <c r="J167" s="98" t="str">
        <f>VLOOKUP(E167,VIP!$A$2:$O8201,8,FALSE)</f>
        <v>Si</v>
      </c>
      <c r="K167" s="98" t="str">
        <f>VLOOKUP(E167,VIP!$A$2:$O11775,6,0)</f>
        <v>NO</v>
      </c>
      <c r="L167" s="104" t="s">
        <v>2475</v>
      </c>
      <c r="M167" s="118" t="s">
        <v>2621</v>
      </c>
      <c r="N167" s="102"/>
      <c r="O167" s="115"/>
      <c r="P167" s="118"/>
      <c r="Q167" s="125" t="s">
        <v>2475</v>
      </c>
    </row>
    <row r="168" spans="1:17" s="119" customFormat="1" ht="18" x14ac:dyDescent="0.25">
      <c r="A168" s="115" t="str">
        <f>VLOOKUP(E168,'LISTADO ATM'!$A$2:$C$896,3,0)</f>
        <v>DISTRITO NACIONAL</v>
      </c>
      <c r="B168" s="109"/>
      <c r="C168" s="101"/>
      <c r="D168" s="115"/>
      <c r="E168" s="99">
        <v>336</v>
      </c>
      <c r="F168" s="84" t="str">
        <f>VLOOKUP(E168,VIP!$A$2:$O11366,2,0)</f>
        <v>DRBR336</v>
      </c>
      <c r="G168" s="98" t="str">
        <f>VLOOKUP(E168,'LISTADO ATM'!$A$2:$B$895,2,0)</f>
        <v>ATM Instituto Nacional de Cancer (incart)</v>
      </c>
      <c r="H168" s="98" t="str">
        <f>VLOOKUP(E168,VIP!$A$2:$O16287,7,FALSE)</f>
        <v>Si</v>
      </c>
      <c r="I168" s="98" t="str">
        <f>VLOOKUP(E168,VIP!$A$2:$O8252,8,FALSE)</f>
        <v>Si</v>
      </c>
      <c r="J168" s="98" t="str">
        <f>VLOOKUP(E168,VIP!$A$2:$O8202,8,FALSE)</f>
        <v>Si</v>
      </c>
      <c r="K168" s="98" t="str">
        <f>VLOOKUP(E168,VIP!$A$2:$O11776,6,0)</f>
        <v>NO</v>
      </c>
      <c r="L168" s="104" t="s">
        <v>2475</v>
      </c>
      <c r="M168" s="118" t="s">
        <v>2621</v>
      </c>
      <c r="N168" s="102"/>
      <c r="O168" s="115"/>
      <c r="P168" s="118"/>
      <c r="Q168" s="125" t="s">
        <v>2475</v>
      </c>
    </row>
    <row r="169" spans="1:17" s="119" customFormat="1" ht="18" x14ac:dyDescent="0.25">
      <c r="A169" s="115" t="str">
        <f>VLOOKUP(E169,'LISTADO ATM'!$A$2:$C$896,3,0)</f>
        <v>NORTE</v>
      </c>
      <c r="B169" s="109"/>
      <c r="C169" s="101"/>
      <c r="D169" s="115"/>
      <c r="E169" s="99">
        <v>683</v>
      </c>
      <c r="F169" s="84" t="str">
        <f>VLOOKUP(E169,VIP!$A$2:$O11367,2,0)</f>
        <v>DRBR683</v>
      </c>
      <c r="G169" s="98" t="str">
        <f>VLOOKUP(E169,'LISTADO ATM'!$A$2:$B$895,2,0)</f>
        <v>ATM INCARNA El Pino (la Vega)</v>
      </c>
      <c r="H169" s="98" t="str">
        <f>VLOOKUP(E169,VIP!$A$2:$O16288,7,FALSE)</f>
        <v>Si</v>
      </c>
      <c r="I169" s="98" t="str">
        <f>VLOOKUP(E169,VIP!$A$2:$O8253,8,FALSE)</f>
        <v>Si</v>
      </c>
      <c r="J169" s="98" t="str">
        <f>VLOOKUP(E169,VIP!$A$2:$O8203,8,FALSE)</f>
        <v>Si</v>
      </c>
      <c r="K169" s="98" t="str">
        <f>VLOOKUP(E169,VIP!$A$2:$O11777,6,0)</f>
        <v>NO</v>
      </c>
      <c r="L169" s="104" t="s">
        <v>2475</v>
      </c>
      <c r="M169" s="118" t="s">
        <v>2621</v>
      </c>
      <c r="N169" s="102"/>
      <c r="O169" s="115"/>
      <c r="P169" s="118"/>
      <c r="Q169" s="125" t="s">
        <v>2475</v>
      </c>
    </row>
    <row r="170" spans="1:17" s="119" customFormat="1" ht="18" x14ac:dyDescent="0.25">
      <c r="A170" s="115" t="str">
        <f>VLOOKUP(E170,'LISTADO ATM'!$A$2:$C$896,3,0)</f>
        <v>DISTRITO NACIONAL</v>
      </c>
      <c r="B170" s="109"/>
      <c r="C170" s="101"/>
      <c r="D170" s="115"/>
      <c r="E170" s="99">
        <v>35</v>
      </c>
      <c r="F170" s="84" t="str">
        <f>VLOOKUP(E170,VIP!$A$2:$O11369,2,0)</f>
        <v>DRBR035</v>
      </c>
      <c r="G170" s="98" t="str">
        <f>VLOOKUP(E170,'LISTADO ATM'!$A$2:$B$895,2,0)</f>
        <v xml:space="preserve">ATM Dirección General de Aduanas I </v>
      </c>
      <c r="H170" s="98" t="str">
        <f>VLOOKUP(E170,VIP!$A$2:$O16290,7,FALSE)</f>
        <v>Si</v>
      </c>
      <c r="I170" s="98" t="str">
        <f>VLOOKUP(E170,VIP!$A$2:$O8255,8,FALSE)</f>
        <v>Si</v>
      </c>
      <c r="J170" s="98" t="str">
        <f>VLOOKUP(E170,VIP!$A$2:$O8205,8,FALSE)</f>
        <v>Si</v>
      </c>
      <c r="K170" s="98" t="str">
        <f>VLOOKUP(E170,VIP!$A$2:$O11779,6,0)</f>
        <v>NO</v>
      </c>
      <c r="L170" s="104" t="s">
        <v>2475</v>
      </c>
      <c r="M170" s="118" t="s">
        <v>2621</v>
      </c>
      <c r="N170" s="102"/>
      <c r="O170" s="115"/>
      <c r="P170" s="118"/>
      <c r="Q170" s="125" t="s">
        <v>2475</v>
      </c>
    </row>
    <row r="171" spans="1:17" s="119" customFormat="1" ht="18" x14ac:dyDescent="0.25">
      <c r="A171" s="115" t="str">
        <f>VLOOKUP(E171,'LISTADO ATM'!$A$2:$C$896,3,0)</f>
        <v>NORTE</v>
      </c>
      <c r="B171" s="109"/>
      <c r="C171" s="101"/>
      <c r="D171" s="115"/>
      <c r="E171" s="99">
        <v>645</v>
      </c>
      <c r="F171" s="84" t="str">
        <f>VLOOKUP(E171,VIP!$A$2:$O11370,2,0)</f>
        <v>DRBR329</v>
      </c>
      <c r="G171" s="98" t="str">
        <f>VLOOKUP(E171,'LISTADO ATM'!$A$2:$B$895,2,0)</f>
        <v xml:space="preserve">ATM UNP Cabrera </v>
      </c>
      <c r="H171" s="98" t="str">
        <f>VLOOKUP(E171,VIP!$A$2:$O16291,7,FALSE)</f>
        <v>Si</v>
      </c>
      <c r="I171" s="98" t="str">
        <f>VLOOKUP(E171,VIP!$A$2:$O8256,8,FALSE)</f>
        <v>Si</v>
      </c>
      <c r="J171" s="98" t="str">
        <f>VLOOKUP(E171,VIP!$A$2:$O8206,8,FALSE)</f>
        <v>Si</v>
      </c>
      <c r="K171" s="98" t="str">
        <f>VLOOKUP(E171,VIP!$A$2:$O11780,6,0)</f>
        <v>NO</v>
      </c>
      <c r="L171" s="104" t="s">
        <v>2475</v>
      </c>
      <c r="M171" s="118" t="s">
        <v>2621</v>
      </c>
      <c r="N171" s="102"/>
      <c r="O171" s="115"/>
      <c r="P171" s="118"/>
      <c r="Q171" s="125" t="s">
        <v>2475</v>
      </c>
    </row>
    <row r="172" spans="1:17" s="119" customFormat="1" ht="18" x14ac:dyDescent="0.25">
      <c r="A172" s="115" t="str">
        <f>VLOOKUP(E172,'LISTADO ATM'!$A$2:$C$896,3,0)</f>
        <v>DISTRITO NACIONAL</v>
      </c>
      <c r="B172" s="109"/>
      <c r="C172" s="101"/>
      <c r="D172" s="115"/>
      <c r="E172" s="99">
        <v>801</v>
      </c>
      <c r="F172" s="84" t="str">
        <f>VLOOKUP(E172,VIP!$A$2:$O11372,2,0)</f>
        <v>DRBR801</v>
      </c>
      <c r="G172" s="98" t="str">
        <f>VLOOKUP(E172,'LISTADO ATM'!$A$2:$B$895,2,0)</f>
        <v xml:space="preserve">ATM Galería 360 Food Court </v>
      </c>
      <c r="H172" s="98" t="str">
        <f>VLOOKUP(E172,VIP!$A$2:$O16293,7,FALSE)</f>
        <v>Si</v>
      </c>
      <c r="I172" s="98" t="str">
        <f>VLOOKUP(E172,VIP!$A$2:$O8258,8,FALSE)</f>
        <v>Si</v>
      </c>
      <c r="J172" s="98" t="str">
        <f>VLOOKUP(E172,VIP!$A$2:$O8208,8,FALSE)</f>
        <v>Si</v>
      </c>
      <c r="K172" s="98" t="str">
        <f>VLOOKUP(E172,VIP!$A$2:$O11782,6,0)</f>
        <v>SI</v>
      </c>
      <c r="L172" s="104" t="s">
        <v>2475</v>
      </c>
      <c r="M172" s="118" t="s">
        <v>2621</v>
      </c>
      <c r="N172" s="102"/>
      <c r="O172" s="115"/>
      <c r="P172" s="118"/>
      <c r="Q172" s="125" t="s">
        <v>2475</v>
      </c>
    </row>
    <row r="173" spans="1:17" s="119" customFormat="1" ht="18" x14ac:dyDescent="0.25">
      <c r="A173" s="115" t="str">
        <f>VLOOKUP(E173,'LISTADO ATM'!$A$2:$C$896,3,0)</f>
        <v>DISTRITO NACIONAL</v>
      </c>
      <c r="B173" s="109"/>
      <c r="C173" s="101"/>
      <c r="D173" s="115"/>
      <c r="E173" s="99">
        <v>955</v>
      </c>
      <c r="F173" s="84" t="str">
        <f>VLOOKUP(E173,VIP!$A$2:$O11373,2,0)</f>
        <v>DRBR955</v>
      </c>
      <c r="G173" s="98" t="str">
        <f>VLOOKUP(E173,'LISTADO ATM'!$A$2:$B$895,2,0)</f>
        <v xml:space="preserve">ATM Oficina Americana Independencia II </v>
      </c>
      <c r="H173" s="98" t="str">
        <f>VLOOKUP(E173,VIP!$A$2:$O16294,7,FALSE)</f>
        <v>Si</v>
      </c>
      <c r="I173" s="98" t="str">
        <f>VLOOKUP(E173,VIP!$A$2:$O8259,8,FALSE)</f>
        <v>Si</v>
      </c>
      <c r="J173" s="98" t="str">
        <f>VLOOKUP(E173,VIP!$A$2:$O8209,8,FALSE)</f>
        <v>Si</v>
      </c>
      <c r="K173" s="98" t="str">
        <f>VLOOKUP(E173,VIP!$A$2:$O11783,6,0)</f>
        <v>NO</v>
      </c>
      <c r="L173" s="104" t="s">
        <v>2475</v>
      </c>
      <c r="M173" s="118" t="s">
        <v>2621</v>
      </c>
      <c r="N173" s="102"/>
      <c r="O173" s="115"/>
      <c r="P173" s="118"/>
      <c r="Q173" s="125" t="s">
        <v>2475</v>
      </c>
    </row>
    <row r="174" spans="1:17" s="119" customFormat="1" ht="18" x14ac:dyDescent="0.25">
      <c r="A174" s="115" t="str">
        <f>VLOOKUP(E174,'LISTADO ATM'!$A$2:$C$896,3,0)</f>
        <v>ESTE</v>
      </c>
      <c r="B174" s="109"/>
      <c r="C174" s="101"/>
      <c r="D174" s="115"/>
      <c r="E174" s="99">
        <v>294</v>
      </c>
      <c r="F174" s="84" t="str">
        <f>VLOOKUP(E174,VIP!$A$2:$O11375,2,0)</f>
        <v>DRBR294</v>
      </c>
      <c r="G174" s="98" t="str">
        <f>VLOOKUP(E174,'LISTADO ATM'!$A$2:$B$895,2,0)</f>
        <v xml:space="preserve">ATM Plaza Zaglul San Pedro II </v>
      </c>
      <c r="H174" s="98" t="str">
        <f>VLOOKUP(E174,VIP!$A$2:$O16296,7,FALSE)</f>
        <v>Si</v>
      </c>
      <c r="I174" s="98" t="str">
        <f>VLOOKUP(E174,VIP!$A$2:$O8261,8,FALSE)</f>
        <v>Si</v>
      </c>
      <c r="J174" s="98" t="str">
        <f>VLOOKUP(E174,VIP!$A$2:$O8211,8,FALSE)</f>
        <v>Si</v>
      </c>
      <c r="K174" s="98" t="str">
        <f>VLOOKUP(E174,VIP!$A$2:$O11785,6,0)</f>
        <v>NO</v>
      </c>
      <c r="L174" s="104" t="s">
        <v>2475</v>
      </c>
      <c r="M174" s="118" t="s">
        <v>2621</v>
      </c>
      <c r="N174" s="102"/>
      <c r="O174" s="115"/>
      <c r="P174" s="118"/>
      <c r="Q174" s="125" t="s">
        <v>2475</v>
      </c>
    </row>
    <row r="175" spans="1:17" s="119" customFormat="1" ht="18" x14ac:dyDescent="0.25">
      <c r="A175" s="115" t="str">
        <f>VLOOKUP(E175,'LISTADO ATM'!$A$2:$C$896,3,0)</f>
        <v>NORTE</v>
      </c>
      <c r="B175" s="109"/>
      <c r="C175" s="101"/>
      <c r="D175" s="115"/>
      <c r="E175" s="99">
        <v>396</v>
      </c>
      <c r="F175" s="84" t="str">
        <f>VLOOKUP(E175,VIP!$A$2:$O11376,2,0)</f>
        <v>DRBR396</v>
      </c>
      <c r="G175" s="98" t="str">
        <f>VLOOKUP(E175,'LISTADO ATM'!$A$2:$B$895,2,0)</f>
        <v xml:space="preserve">ATM Oficina Plaza Ulloa (La Fuente) </v>
      </c>
      <c r="H175" s="98" t="str">
        <f>VLOOKUP(E175,VIP!$A$2:$O16297,7,FALSE)</f>
        <v>Si</v>
      </c>
      <c r="I175" s="98" t="str">
        <f>VLOOKUP(E175,VIP!$A$2:$O8262,8,FALSE)</f>
        <v>Si</v>
      </c>
      <c r="J175" s="98" t="str">
        <f>VLOOKUP(E175,VIP!$A$2:$O8212,8,FALSE)</f>
        <v>Si</v>
      </c>
      <c r="K175" s="98" t="str">
        <f>VLOOKUP(E175,VIP!$A$2:$O11786,6,0)</f>
        <v>NO</v>
      </c>
      <c r="L175" s="104" t="s">
        <v>2475</v>
      </c>
      <c r="M175" s="118" t="s">
        <v>2621</v>
      </c>
      <c r="N175" s="102"/>
      <c r="O175" s="115"/>
      <c r="P175" s="118"/>
      <c r="Q175" s="125" t="s">
        <v>2475</v>
      </c>
    </row>
    <row r="176" spans="1:17" s="119" customFormat="1" ht="18" x14ac:dyDescent="0.25">
      <c r="A176" s="115" t="str">
        <f>VLOOKUP(E176,'LISTADO ATM'!$A$2:$C$896,3,0)</f>
        <v>DISTRITO NACIONAL</v>
      </c>
      <c r="B176" s="109"/>
      <c r="C176" s="101"/>
      <c r="D176" s="115"/>
      <c r="E176" s="99">
        <v>516</v>
      </c>
      <c r="F176" s="84" t="str">
        <f>VLOOKUP(E176,VIP!$A$2:$O11377,2,0)</f>
        <v>DRBR516</v>
      </c>
      <c r="G176" s="98" t="str">
        <f>VLOOKUP(E176,'LISTADO ATM'!$A$2:$B$895,2,0)</f>
        <v xml:space="preserve">ATM Oficina Gascue </v>
      </c>
      <c r="H176" s="98" t="str">
        <f>VLOOKUP(E176,VIP!$A$2:$O16298,7,FALSE)</f>
        <v>Si</v>
      </c>
      <c r="I176" s="98" t="str">
        <f>VLOOKUP(E176,VIP!$A$2:$O8263,8,FALSE)</f>
        <v>Si</v>
      </c>
      <c r="J176" s="98" t="str">
        <f>VLOOKUP(E176,VIP!$A$2:$O8213,8,FALSE)</f>
        <v>Si</v>
      </c>
      <c r="K176" s="98" t="str">
        <f>VLOOKUP(E176,VIP!$A$2:$O11787,6,0)</f>
        <v>SI</v>
      </c>
      <c r="L176" s="104" t="s">
        <v>2475</v>
      </c>
      <c r="M176" s="118" t="s">
        <v>2621</v>
      </c>
      <c r="N176" s="102"/>
      <c r="O176" s="115"/>
      <c r="P176" s="118"/>
      <c r="Q176" s="125" t="s">
        <v>2475</v>
      </c>
    </row>
    <row r="177" spans="1:17" s="119" customFormat="1" ht="18" x14ac:dyDescent="0.25">
      <c r="A177" s="115" t="str">
        <f>VLOOKUP(E177,'LISTADO ATM'!$A$2:$C$896,3,0)</f>
        <v>NORTE</v>
      </c>
      <c r="B177" s="109"/>
      <c r="C177" s="101"/>
      <c r="D177" s="115"/>
      <c r="E177" s="99">
        <v>760</v>
      </c>
      <c r="F177" s="84" t="str">
        <f>VLOOKUP(E177,VIP!$A$2:$O11378,2,0)</f>
        <v>DRBR760</v>
      </c>
      <c r="G177" s="98" t="str">
        <f>VLOOKUP(E177,'LISTADO ATM'!$A$2:$B$895,2,0)</f>
        <v xml:space="preserve">ATM UNP Cruce Guayacanes (Mao) </v>
      </c>
      <c r="H177" s="98" t="str">
        <f>VLOOKUP(E177,VIP!$A$2:$O16299,7,FALSE)</f>
        <v>Si</v>
      </c>
      <c r="I177" s="98" t="str">
        <f>VLOOKUP(E177,VIP!$A$2:$O8264,8,FALSE)</f>
        <v>Si</v>
      </c>
      <c r="J177" s="98" t="str">
        <f>VLOOKUP(E177,VIP!$A$2:$O8214,8,FALSE)</f>
        <v>Si</v>
      </c>
      <c r="K177" s="98" t="str">
        <f>VLOOKUP(E177,VIP!$A$2:$O11788,6,0)</f>
        <v>NO</v>
      </c>
      <c r="L177" s="104" t="s">
        <v>2475</v>
      </c>
      <c r="M177" s="118" t="s">
        <v>2621</v>
      </c>
      <c r="N177" s="102"/>
      <c r="O177" s="115"/>
      <c r="P177" s="118"/>
      <c r="Q177" s="125" t="s">
        <v>2475</v>
      </c>
    </row>
    <row r="178" spans="1:17" s="119" customFormat="1" ht="18" x14ac:dyDescent="0.25">
      <c r="A178" s="115" t="str">
        <f>VLOOKUP(E178,'LISTADO ATM'!$A$2:$C$896,3,0)</f>
        <v>SUR</v>
      </c>
      <c r="B178" s="109"/>
      <c r="C178" s="101"/>
      <c r="D178" s="115"/>
      <c r="E178" s="99">
        <v>766</v>
      </c>
      <c r="F178" s="84" t="str">
        <f>VLOOKUP(E178,VIP!$A$2:$O11368,2,0)</f>
        <v>DRBR440</v>
      </c>
      <c r="G178" s="98" t="str">
        <f>VLOOKUP(E178,'LISTADO ATM'!$A$2:$B$895,2,0)</f>
        <v xml:space="preserve">ATM Oficina Azua II </v>
      </c>
      <c r="H178" s="98" t="str">
        <f>VLOOKUP(E178,VIP!$A$2:$O16289,7,FALSE)</f>
        <v>Si</v>
      </c>
      <c r="I178" s="98" t="str">
        <f>VLOOKUP(E178,VIP!$A$2:$O8254,8,FALSE)</f>
        <v>Si</v>
      </c>
      <c r="J178" s="98" t="str">
        <f>VLOOKUP(E178,VIP!$A$2:$O8204,8,FALSE)</f>
        <v>Si</v>
      </c>
      <c r="K178" s="98" t="str">
        <f>VLOOKUP(E178,VIP!$A$2:$O11778,6,0)</f>
        <v>SI</v>
      </c>
      <c r="L178" s="104" t="s">
        <v>2508</v>
      </c>
      <c r="M178" s="118" t="s">
        <v>2621</v>
      </c>
      <c r="N178" s="102"/>
      <c r="O178" s="115"/>
      <c r="P178" s="118"/>
      <c r="Q178" s="125" t="s">
        <v>2508</v>
      </c>
    </row>
    <row r="179" spans="1:17" s="119" customFormat="1" ht="18" x14ac:dyDescent="0.25">
      <c r="A179" s="115" t="str">
        <f>VLOOKUP(E179,'LISTADO ATM'!$A$2:$C$896,3,0)</f>
        <v>DISTRITO NACIONAL</v>
      </c>
      <c r="B179" s="109"/>
      <c r="C179" s="101"/>
      <c r="D179" s="115"/>
      <c r="E179" s="99">
        <v>722</v>
      </c>
      <c r="F179" s="84" t="str">
        <f>VLOOKUP(E179,VIP!$A$2:$O11371,2,0)</f>
        <v>DRBR393</v>
      </c>
      <c r="G179" s="98" t="str">
        <f>VLOOKUP(E179,'LISTADO ATM'!$A$2:$B$895,2,0)</f>
        <v xml:space="preserve">ATM Oficina Charles de Gaulle III </v>
      </c>
      <c r="H179" s="98" t="str">
        <f>VLOOKUP(E179,VIP!$A$2:$O16292,7,FALSE)</f>
        <v>Si</v>
      </c>
      <c r="I179" s="98" t="str">
        <f>VLOOKUP(E179,VIP!$A$2:$O8257,8,FALSE)</f>
        <v>Si</v>
      </c>
      <c r="J179" s="98" t="str">
        <f>VLOOKUP(E179,VIP!$A$2:$O8207,8,FALSE)</f>
        <v>Si</v>
      </c>
      <c r="K179" s="98" t="str">
        <f>VLOOKUP(E179,VIP!$A$2:$O11781,6,0)</f>
        <v>SI</v>
      </c>
      <c r="L179" s="104" t="s">
        <v>2508</v>
      </c>
      <c r="M179" s="118" t="s">
        <v>2621</v>
      </c>
      <c r="N179" s="102"/>
      <c r="O179" s="115"/>
      <c r="P179" s="118"/>
      <c r="Q179" s="125" t="s">
        <v>2508</v>
      </c>
    </row>
    <row r="180" spans="1:17" x14ac:dyDescent="0.25">
      <c r="B180" s="86"/>
    </row>
    <row r="181" spans="1:17" x14ac:dyDescent="0.25">
      <c r="B181" s="86"/>
    </row>
    <row r="182" spans="1:17" x14ac:dyDescent="0.25">
      <c r="B182" s="86"/>
    </row>
    <row r="183" spans="1:17" x14ac:dyDescent="0.25">
      <c r="B183" s="86"/>
    </row>
    <row r="184" spans="1:17" x14ac:dyDescent="0.25">
      <c r="B184" s="86"/>
    </row>
    <row r="185" spans="1:17" x14ac:dyDescent="0.25">
      <c r="B185" s="86"/>
    </row>
    <row r="186" spans="1:17" x14ac:dyDescent="0.25">
      <c r="B186" s="86"/>
    </row>
    <row r="187" spans="1:17" x14ac:dyDescent="0.25">
      <c r="B187" s="86"/>
    </row>
    <row r="188" spans="1:17" x14ac:dyDescent="0.25">
      <c r="B188" s="86"/>
    </row>
    <row r="189" spans="1:17" x14ac:dyDescent="0.25">
      <c r="B189" s="86"/>
    </row>
    <row r="190" spans="1:17" x14ac:dyDescent="0.25">
      <c r="B190" s="86"/>
    </row>
    <row r="191" spans="1:17" x14ac:dyDescent="0.25">
      <c r="B191" s="86"/>
    </row>
    <row r="192" spans="1:17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</sheetData>
  <autoFilter ref="A4:Q156">
    <sortState ref="A5:Q179">
      <sortCondition descending="1" ref="C4:C15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0:B1048576 B14:B30 B1:B4 B67:B156">
    <cfRule type="duplicateValues" dxfId="785" priority="4909"/>
  </conditionalFormatting>
  <conditionalFormatting sqref="B180:B1048576 B14:B30 B67:B156">
    <cfRule type="duplicateValues" dxfId="784" priority="332349"/>
  </conditionalFormatting>
  <conditionalFormatting sqref="B180:B1048576 B14:B30 B1:B4 B67:B156">
    <cfRule type="duplicateValues" dxfId="783" priority="332361"/>
    <cfRule type="duplicateValues" dxfId="782" priority="332362"/>
    <cfRule type="duplicateValues" dxfId="781" priority="332363"/>
  </conditionalFormatting>
  <conditionalFormatting sqref="B180:B1048576 B14:B30 B1:B4 B67:B156">
    <cfRule type="duplicateValues" dxfId="780" priority="332373"/>
    <cfRule type="duplicateValues" dxfId="779" priority="332374"/>
  </conditionalFormatting>
  <conditionalFormatting sqref="B180:B1048576 B14:B30 B67:B156">
    <cfRule type="duplicateValues" dxfId="778" priority="332381"/>
    <cfRule type="duplicateValues" dxfId="777" priority="332382"/>
    <cfRule type="duplicateValues" dxfId="776" priority="332383"/>
  </conditionalFormatting>
  <conditionalFormatting sqref="B180:B1048576 B14:B30 B67:B156">
    <cfRule type="duplicateValues" dxfId="775" priority="3918"/>
    <cfRule type="duplicateValues" dxfId="774" priority="3919"/>
  </conditionalFormatting>
  <conditionalFormatting sqref="E180:E1048576 E1:E4 E14:E32 E67:E156">
    <cfRule type="duplicateValues" dxfId="773" priority="1947"/>
  </conditionalFormatting>
  <conditionalFormatting sqref="E180:E1048576 E14:E32 E67:E156">
    <cfRule type="duplicateValues" dxfId="772" priority="1756"/>
  </conditionalFormatting>
  <conditionalFormatting sqref="E180:E1048576 E1:E4 E14:E32 E67:E156">
    <cfRule type="duplicateValues" dxfId="771" priority="1280"/>
    <cfRule type="duplicateValues" dxfId="770" priority="1504"/>
  </conditionalFormatting>
  <conditionalFormatting sqref="E180:E1048576 E1:E32 E67:E156">
    <cfRule type="duplicateValues" dxfId="769" priority="507"/>
    <cfRule type="duplicateValues" dxfId="768" priority="508"/>
    <cfRule type="duplicateValues" dxfId="767" priority="697"/>
  </conditionalFormatting>
  <conditionalFormatting sqref="E180:E1048576 E31:E32 E67:E156">
    <cfRule type="duplicateValues" dxfId="766" priority="548"/>
  </conditionalFormatting>
  <conditionalFormatting sqref="E33">
    <cfRule type="duplicateValues" dxfId="765" priority="485"/>
  </conditionalFormatting>
  <conditionalFormatting sqref="E33">
    <cfRule type="duplicateValues" dxfId="764" priority="484"/>
  </conditionalFormatting>
  <conditionalFormatting sqref="E33">
    <cfRule type="duplicateValues" dxfId="763" priority="482"/>
    <cfRule type="duplicateValues" dxfId="762" priority="483"/>
  </conditionalFormatting>
  <conditionalFormatting sqref="E33">
    <cfRule type="duplicateValues" dxfId="761" priority="479"/>
    <cfRule type="duplicateValues" dxfId="760" priority="480"/>
    <cfRule type="duplicateValues" dxfId="759" priority="481"/>
  </conditionalFormatting>
  <conditionalFormatting sqref="E33">
    <cfRule type="duplicateValues" dxfId="758" priority="478"/>
  </conditionalFormatting>
  <conditionalFormatting sqref="E33">
    <cfRule type="duplicateValues" dxfId="757" priority="477"/>
  </conditionalFormatting>
  <conditionalFormatting sqref="E33">
    <cfRule type="duplicateValues" dxfId="756" priority="475"/>
    <cfRule type="duplicateValues" dxfId="755" priority="476"/>
  </conditionalFormatting>
  <conditionalFormatting sqref="B33">
    <cfRule type="duplicateValues" dxfId="754" priority="474"/>
  </conditionalFormatting>
  <conditionalFormatting sqref="B33">
    <cfRule type="duplicateValues" dxfId="753" priority="473"/>
  </conditionalFormatting>
  <conditionalFormatting sqref="B33">
    <cfRule type="duplicateValues" dxfId="752" priority="470"/>
    <cfRule type="duplicateValues" dxfId="751" priority="471"/>
    <cfRule type="duplicateValues" dxfId="750" priority="472"/>
  </conditionalFormatting>
  <conditionalFormatting sqref="B33">
    <cfRule type="duplicateValues" dxfId="749" priority="468"/>
    <cfRule type="duplicateValues" dxfId="748" priority="469"/>
  </conditionalFormatting>
  <conditionalFormatting sqref="B33">
    <cfRule type="duplicateValues" dxfId="747" priority="465"/>
    <cfRule type="duplicateValues" dxfId="746" priority="466"/>
    <cfRule type="duplicateValues" dxfId="745" priority="467"/>
  </conditionalFormatting>
  <conditionalFormatting sqref="B33">
    <cfRule type="duplicateValues" dxfId="744" priority="463"/>
    <cfRule type="duplicateValues" dxfId="743" priority="464"/>
  </conditionalFormatting>
  <conditionalFormatting sqref="B33">
    <cfRule type="duplicateValues" dxfId="742" priority="462"/>
  </conditionalFormatting>
  <conditionalFormatting sqref="B33">
    <cfRule type="duplicateValues" dxfId="741" priority="461"/>
  </conditionalFormatting>
  <conditionalFormatting sqref="B33">
    <cfRule type="duplicateValues" dxfId="740" priority="460"/>
  </conditionalFormatting>
  <conditionalFormatting sqref="B33">
    <cfRule type="duplicateValues" dxfId="739" priority="459"/>
  </conditionalFormatting>
  <conditionalFormatting sqref="B33">
    <cfRule type="duplicateValues" dxfId="738" priority="456"/>
    <cfRule type="duplicateValues" dxfId="737" priority="457"/>
    <cfRule type="duplicateValues" dxfId="736" priority="458"/>
  </conditionalFormatting>
  <conditionalFormatting sqref="B33">
    <cfRule type="duplicateValues" dxfId="735" priority="454"/>
    <cfRule type="duplicateValues" dxfId="734" priority="455"/>
  </conditionalFormatting>
  <conditionalFormatting sqref="E34:E41">
    <cfRule type="duplicateValues" dxfId="733" priority="453"/>
  </conditionalFormatting>
  <conditionalFormatting sqref="E34:E41">
    <cfRule type="duplicateValues" dxfId="732" priority="452"/>
  </conditionalFormatting>
  <conditionalFormatting sqref="E34:E41">
    <cfRule type="duplicateValues" dxfId="731" priority="450"/>
    <cfRule type="duplicateValues" dxfId="730" priority="451"/>
  </conditionalFormatting>
  <conditionalFormatting sqref="E34:E41">
    <cfRule type="duplicateValues" dxfId="729" priority="447"/>
    <cfRule type="duplicateValues" dxfId="728" priority="448"/>
    <cfRule type="duplicateValues" dxfId="727" priority="449"/>
  </conditionalFormatting>
  <conditionalFormatting sqref="E34:E41">
    <cfRule type="duplicateValues" dxfId="726" priority="446"/>
  </conditionalFormatting>
  <conditionalFormatting sqref="E34:E41">
    <cfRule type="duplicateValues" dxfId="725" priority="445"/>
  </conditionalFormatting>
  <conditionalFormatting sqref="E34:E41">
    <cfRule type="duplicateValues" dxfId="724" priority="443"/>
    <cfRule type="duplicateValues" dxfId="723" priority="444"/>
  </conditionalFormatting>
  <conditionalFormatting sqref="B34:B41">
    <cfRule type="duplicateValues" dxfId="722" priority="442"/>
  </conditionalFormatting>
  <conditionalFormatting sqref="B34:B41">
    <cfRule type="duplicateValues" dxfId="721" priority="441"/>
  </conditionalFormatting>
  <conditionalFormatting sqref="B34:B41">
    <cfRule type="duplicateValues" dxfId="720" priority="438"/>
    <cfRule type="duplicateValues" dxfId="719" priority="439"/>
    <cfRule type="duplicateValues" dxfId="718" priority="440"/>
  </conditionalFormatting>
  <conditionalFormatting sqref="B34:B41">
    <cfRule type="duplicateValues" dxfId="717" priority="436"/>
    <cfRule type="duplicateValues" dxfId="716" priority="437"/>
  </conditionalFormatting>
  <conditionalFormatting sqref="B34:B41">
    <cfRule type="duplicateValues" dxfId="715" priority="433"/>
    <cfRule type="duplicateValues" dxfId="714" priority="434"/>
    <cfRule type="duplicateValues" dxfId="713" priority="435"/>
  </conditionalFormatting>
  <conditionalFormatting sqref="B34:B41">
    <cfRule type="duplicateValues" dxfId="712" priority="431"/>
    <cfRule type="duplicateValues" dxfId="711" priority="432"/>
  </conditionalFormatting>
  <conditionalFormatting sqref="B34:B41">
    <cfRule type="duplicateValues" dxfId="710" priority="430"/>
  </conditionalFormatting>
  <conditionalFormatting sqref="B34:B41">
    <cfRule type="duplicateValues" dxfId="709" priority="429"/>
  </conditionalFormatting>
  <conditionalFormatting sqref="B34:B41">
    <cfRule type="duplicateValues" dxfId="708" priority="428"/>
  </conditionalFormatting>
  <conditionalFormatting sqref="B34:B41">
    <cfRule type="duplicateValues" dxfId="707" priority="427"/>
  </conditionalFormatting>
  <conditionalFormatting sqref="B34:B41">
    <cfRule type="duplicateValues" dxfId="706" priority="424"/>
    <cfRule type="duplicateValues" dxfId="705" priority="425"/>
    <cfRule type="duplicateValues" dxfId="704" priority="426"/>
  </conditionalFormatting>
  <conditionalFormatting sqref="B34:B41">
    <cfRule type="duplicateValues" dxfId="703" priority="422"/>
    <cfRule type="duplicateValues" dxfId="702" priority="423"/>
  </conditionalFormatting>
  <conditionalFormatting sqref="E44">
    <cfRule type="duplicateValues" dxfId="701" priority="389"/>
  </conditionalFormatting>
  <conditionalFormatting sqref="E44">
    <cfRule type="duplicateValues" dxfId="700" priority="388"/>
  </conditionalFormatting>
  <conditionalFormatting sqref="E44">
    <cfRule type="duplicateValues" dxfId="699" priority="386"/>
    <cfRule type="duplicateValues" dxfId="698" priority="387"/>
  </conditionalFormatting>
  <conditionalFormatting sqref="E44">
    <cfRule type="duplicateValues" dxfId="697" priority="383"/>
    <cfRule type="duplicateValues" dxfId="696" priority="384"/>
    <cfRule type="duplicateValues" dxfId="695" priority="385"/>
  </conditionalFormatting>
  <conditionalFormatting sqref="E44">
    <cfRule type="duplicateValues" dxfId="694" priority="382"/>
  </conditionalFormatting>
  <conditionalFormatting sqref="E44">
    <cfRule type="duplicateValues" dxfId="693" priority="381"/>
  </conditionalFormatting>
  <conditionalFormatting sqref="E44">
    <cfRule type="duplicateValues" dxfId="692" priority="379"/>
    <cfRule type="duplicateValues" dxfId="691" priority="380"/>
  </conditionalFormatting>
  <conditionalFormatting sqref="B44">
    <cfRule type="duplicateValues" dxfId="690" priority="378"/>
  </conditionalFormatting>
  <conditionalFormatting sqref="B44">
    <cfRule type="duplicateValues" dxfId="689" priority="377"/>
  </conditionalFormatting>
  <conditionalFormatting sqref="B44">
    <cfRule type="duplicateValues" dxfId="688" priority="374"/>
    <cfRule type="duplicateValues" dxfId="687" priority="375"/>
    <cfRule type="duplicateValues" dxfId="686" priority="376"/>
  </conditionalFormatting>
  <conditionalFormatting sqref="B44">
    <cfRule type="duplicateValues" dxfId="685" priority="372"/>
    <cfRule type="duplicateValues" dxfId="684" priority="373"/>
  </conditionalFormatting>
  <conditionalFormatting sqref="B44">
    <cfRule type="duplicateValues" dxfId="683" priority="369"/>
    <cfRule type="duplicateValues" dxfId="682" priority="370"/>
    <cfRule type="duplicateValues" dxfId="681" priority="371"/>
  </conditionalFormatting>
  <conditionalFormatting sqref="B44">
    <cfRule type="duplicateValues" dxfId="680" priority="367"/>
    <cfRule type="duplicateValues" dxfId="679" priority="368"/>
  </conditionalFormatting>
  <conditionalFormatting sqref="B44">
    <cfRule type="duplicateValues" dxfId="678" priority="366"/>
  </conditionalFormatting>
  <conditionalFormatting sqref="B44">
    <cfRule type="duplicateValues" dxfId="677" priority="365"/>
  </conditionalFormatting>
  <conditionalFormatting sqref="B44">
    <cfRule type="duplicateValues" dxfId="676" priority="364"/>
  </conditionalFormatting>
  <conditionalFormatting sqref="B44">
    <cfRule type="duplicateValues" dxfId="675" priority="363"/>
  </conditionalFormatting>
  <conditionalFormatting sqref="B44">
    <cfRule type="duplicateValues" dxfId="674" priority="360"/>
    <cfRule type="duplicateValues" dxfId="673" priority="361"/>
    <cfRule type="duplicateValues" dxfId="672" priority="362"/>
  </conditionalFormatting>
  <conditionalFormatting sqref="B44">
    <cfRule type="duplicateValues" dxfId="671" priority="358"/>
    <cfRule type="duplicateValues" dxfId="670" priority="359"/>
  </conditionalFormatting>
  <conditionalFormatting sqref="E45:E51">
    <cfRule type="duplicateValues" dxfId="669" priority="357"/>
  </conditionalFormatting>
  <conditionalFormatting sqref="E45:E51">
    <cfRule type="duplicateValues" dxfId="668" priority="356"/>
  </conditionalFormatting>
  <conditionalFormatting sqref="E45:E51">
    <cfRule type="duplicateValues" dxfId="667" priority="354"/>
    <cfRule type="duplicateValues" dxfId="666" priority="355"/>
  </conditionalFormatting>
  <conditionalFormatting sqref="E45:E51">
    <cfRule type="duplicateValues" dxfId="665" priority="351"/>
    <cfRule type="duplicateValues" dxfId="664" priority="352"/>
    <cfRule type="duplicateValues" dxfId="663" priority="353"/>
  </conditionalFormatting>
  <conditionalFormatting sqref="E45:E51">
    <cfRule type="duplicateValues" dxfId="662" priority="350"/>
  </conditionalFormatting>
  <conditionalFormatting sqref="E45:E51">
    <cfRule type="duplicateValues" dxfId="661" priority="349"/>
  </conditionalFormatting>
  <conditionalFormatting sqref="E45:E51">
    <cfRule type="duplicateValues" dxfId="660" priority="347"/>
    <cfRule type="duplicateValues" dxfId="659" priority="348"/>
  </conditionalFormatting>
  <conditionalFormatting sqref="B45:B51">
    <cfRule type="duplicateValues" dxfId="658" priority="346"/>
  </conditionalFormatting>
  <conditionalFormatting sqref="B45:B51">
    <cfRule type="duplicateValues" dxfId="657" priority="345"/>
  </conditionalFormatting>
  <conditionalFormatting sqref="B45:B51">
    <cfRule type="duplicateValues" dxfId="656" priority="342"/>
    <cfRule type="duplicateValues" dxfId="655" priority="343"/>
    <cfRule type="duplicateValues" dxfId="654" priority="344"/>
  </conditionalFormatting>
  <conditionalFormatting sqref="B45:B51">
    <cfRule type="duplicateValues" dxfId="653" priority="340"/>
    <cfRule type="duplicateValues" dxfId="652" priority="341"/>
  </conditionalFormatting>
  <conditionalFormatting sqref="B45:B51">
    <cfRule type="duplicateValues" dxfId="651" priority="337"/>
    <cfRule type="duplicateValues" dxfId="650" priority="338"/>
    <cfRule type="duplicateValues" dxfId="649" priority="339"/>
  </conditionalFormatting>
  <conditionalFormatting sqref="B45:B51">
    <cfRule type="duplicateValues" dxfId="648" priority="335"/>
    <cfRule type="duplicateValues" dxfId="647" priority="336"/>
  </conditionalFormatting>
  <conditionalFormatting sqref="B45:B51">
    <cfRule type="duplicateValues" dxfId="646" priority="334"/>
  </conditionalFormatting>
  <conditionalFormatting sqref="B45:B51">
    <cfRule type="duplicateValues" dxfId="645" priority="333"/>
  </conditionalFormatting>
  <conditionalFormatting sqref="B45:B51">
    <cfRule type="duplicateValues" dxfId="644" priority="332"/>
  </conditionalFormatting>
  <conditionalFormatting sqref="B45:B51">
    <cfRule type="duplicateValues" dxfId="643" priority="331"/>
  </conditionalFormatting>
  <conditionalFormatting sqref="B45:B51">
    <cfRule type="duplicateValues" dxfId="642" priority="328"/>
    <cfRule type="duplicateValues" dxfId="641" priority="329"/>
    <cfRule type="duplicateValues" dxfId="640" priority="330"/>
  </conditionalFormatting>
  <conditionalFormatting sqref="B45:B51">
    <cfRule type="duplicateValues" dxfId="639" priority="326"/>
    <cfRule type="duplicateValues" dxfId="638" priority="327"/>
  </conditionalFormatting>
  <conditionalFormatting sqref="E52:E56">
    <cfRule type="duplicateValues" dxfId="637" priority="325"/>
  </conditionalFormatting>
  <conditionalFormatting sqref="E52:E56">
    <cfRule type="duplicateValues" dxfId="636" priority="324"/>
  </conditionalFormatting>
  <conditionalFormatting sqref="E52:E56">
    <cfRule type="duplicateValues" dxfId="635" priority="322"/>
    <cfRule type="duplicateValues" dxfId="634" priority="323"/>
  </conditionalFormatting>
  <conditionalFormatting sqref="E52:E56">
    <cfRule type="duplicateValues" dxfId="633" priority="319"/>
    <cfRule type="duplicateValues" dxfId="632" priority="320"/>
    <cfRule type="duplicateValues" dxfId="631" priority="321"/>
  </conditionalFormatting>
  <conditionalFormatting sqref="E52:E56">
    <cfRule type="duplicateValues" dxfId="630" priority="318"/>
  </conditionalFormatting>
  <conditionalFormatting sqref="E52:E56">
    <cfRule type="duplicateValues" dxfId="629" priority="317"/>
  </conditionalFormatting>
  <conditionalFormatting sqref="E52:E56">
    <cfRule type="duplicateValues" dxfId="628" priority="315"/>
    <cfRule type="duplicateValues" dxfId="627" priority="316"/>
  </conditionalFormatting>
  <conditionalFormatting sqref="B52:B56">
    <cfRule type="duplicateValues" dxfId="626" priority="314"/>
  </conditionalFormatting>
  <conditionalFormatting sqref="B52:B56">
    <cfRule type="duplicateValues" dxfId="625" priority="313"/>
  </conditionalFormatting>
  <conditionalFormatting sqref="B52:B56">
    <cfRule type="duplicateValues" dxfId="624" priority="310"/>
    <cfRule type="duplicateValues" dxfId="623" priority="311"/>
    <cfRule type="duplicateValues" dxfId="622" priority="312"/>
  </conditionalFormatting>
  <conditionalFormatting sqref="B52:B56">
    <cfRule type="duplicateValues" dxfId="621" priority="308"/>
    <cfRule type="duplicateValues" dxfId="620" priority="309"/>
  </conditionalFormatting>
  <conditionalFormatting sqref="B52:B56">
    <cfRule type="duplicateValues" dxfId="619" priority="305"/>
    <cfRule type="duplicateValues" dxfId="618" priority="306"/>
    <cfRule type="duplicateValues" dxfId="617" priority="307"/>
  </conditionalFormatting>
  <conditionalFormatting sqref="B52:B56">
    <cfRule type="duplicateValues" dxfId="616" priority="303"/>
    <cfRule type="duplicateValues" dxfId="615" priority="304"/>
  </conditionalFormatting>
  <conditionalFormatting sqref="B52:B56">
    <cfRule type="duplicateValues" dxfId="614" priority="302"/>
  </conditionalFormatting>
  <conditionalFormatting sqref="B52:B56">
    <cfRule type="duplicateValues" dxfId="613" priority="301"/>
  </conditionalFormatting>
  <conditionalFormatting sqref="B52:B56">
    <cfRule type="duplicateValues" dxfId="612" priority="300"/>
  </conditionalFormatting>
  <conditionalFormatting sqref="B52:B56">
    <cfRule type="duplicateValues" dxfId="611" priority="299"/>
  </conditionalFormatting>
  <conditionalFormatting sqref="B52:B56">
    <cfRule type="duplicateValues" dxfId="610" priority="296"/>
    <cfRule type="duplicateValues" dxfId="609" priority="297"/>
    <cfRule type="duplicateValues" dxfId="608" priority="298"/>
  </conditionalFormatting>
  <conditionalFormatting sqref="B52:B56">
    <cfRule type="duplicateValues" dxfId="607" priority="294"/>
    <cfRule type="duplicateValues" dxfId="606" priority="295"/>
  </conditionalFormatting>
  <conditionalFormatting sqref="E42:E43">
    <cfRule type="duplicateValues" dxfId="605" priority="367080"/>
  </conditionalFormatting>
  <conditionalFormatting sqref="E42:E43">
    <cfRule type="duplicateValues" dxfId="604" priority="367084"/>
    <cfRule type="duplicateValues" dxfId="603" priority="367085"/>
  </conditionalFormatting>
  <conditionalFormatting sqref="E42:E43">
    <cfRule type="duplicateValues" dxfId="602" priority="367088"/>
    <cfRule type="duplicateValues" dxfId="601" priority="367089"/>
    <cfRule type="duplicateValues" dxfId="600" priority="367090"/>
  </conditionalFormatting>
  <conditionalFormatting sqref="B42:B43">
    <cfRule type="duplicateValues" dxfId="599" priority="367102"/>
  </conditionalFormatting>
  <conditionalFormatting sqref="B42:B43">
    <cfRule type="duplicateValues" dxfId="598" priority="367106"/>
    <cfRule type="duplicateValues" dxfId="597" priority="367107"/>
    <cfRule type="duplicateValues" dxfId="596" priority="367108"/>
  </conditionalFormatting>
  <conditionalFormatting sqref="B42:B43">
    <cfRule type="duplicateValues" dxfId="595" priority="367112"/>
    <cfRule type="duplicateValues" dxfId="594" priority="367113"/>
  </conditionalFormatting>
  <conditionalFormatting sqref="B5:B30">
    <cfRule type="duplicateValues" dxfId="593" priority="367397"/>
  </conditionalFormatting>
  <conditionalFormatting sqref="B5:B30">
    <cfRule type="duplicateValues" dxfId="592" priority="367399"/>
    <cfRule type="duplicateValues" dxfId="591" priority="367400"/>
    <cfRule type="duplicateValues" dxfId="590" priority="367401"/>
  </conditionalFormatting>
  <conditionalFormatting sqref="B5:B30">
    <cfRule type="duplicateValues" dxfId="589" priority="367405"/>
    <cfRule type="duplicateValues" dxfId="588" priority="367406"/>
  </conditionalFormatting>
  <conditionalFormatting sqref="B31:B32">
    <cfRule type="duplicateValues" dxfId="587" priority="367442"/>
  </conditionalFormatting>
  <conditionalFormatting sqref="B31:B32">
    <cfRule type="duplicateValues" dxfId="586" priority="367444"/>
    <cfRule type="duplicateValues" dxfId="585" priority="367445"/>
    <cfRule type="duplicateValues" dxfId="584" priority="367446"/>
  </conditionalFormatting>
  <conditionalFormatting sqref="B31:B32">
    <cfRule type="duplicateValues" dxfId="583" priority="367447"/>
    <cfRule type="duplicateValues" dxfId="582" priority="367448"/>
  </conditionalFormatting>
  <conditionalFormatting sqref="E5:E32">
    <cfRule type="duplicateValues" dxfId="581" priority="367463"/>
  </conditionalFormatting>
  <conditionalFormatting sqref="E5:E32">
    <cfRule type="duplicateValues" dxfId="580" priority="367464"/>
    <cfRule type="duplicateValues" dxfId="579" priority="367465"/>
  </conditionalFormatting>
  <conditionalFormatting sqref="E57:E64">
    <cfRule type="duplicateValues" dxfId="578" priority="367495"/>
  </conditionalFormatting>
  <conditionalFormatting sqref="E57:E64">
    <cfRule type="duplicateValues" dxfId="577" priority="367497"/>
    <cfRule type="duplicateValues" dxfId="576" priority="367498"/>
  </conditionalFormatting>
  <conditionalFormatting sqref="E57:E64">
    <cfRule type="duplicateValues" dxfId="575" priority="367501"/>
    <cfRule type="duplicateValues" dxfId="574" priority="367502"/>
    <cfRule type="duplicateValues" dxfId="573" priority="367503"/>
  </conditionalFormatting>
  <conditionalFormatting sqref="B57:B64">
    <cfRule type="duplicateValues" dxfId="572" priority="367507"/>
  </conditionalFormatting>
  <conditionalFormatting sqref="B57:B64">
    <cfRule type="duplicateValues" dxfId="571" priority="367509"/>
    <cfRule type="duplicateValues" dxfId="570" priority="367510"/>
    <cfRule type="duplicateValues" dxfId="569" priority="367511"/>
  </conditionalFormatting>
  <conditionalFormatting sqref="B57:B64">
    <cfRule type="duplicateValues" dxfId="568" priority="367515"/>
    <cfRule type="duplicateValues" dxfId="567" priority="367516"/>
  </conditionalFormatting>
  <conditionalFormatting sqref="E180:E1048576 E1:E156">
    <cfRule type="duplicateValues" dxfId="566" priority="222"/>
    <cfRule type="duplicateValues" dxfId="565" priority="231"/>
  </conditionalFormatting>
  <conditionalFormatting sqref="E146:E156">
    <cfRule type="cellIs" dxfId="564" priority="176" operator="equal">
      <formula>22099.125</formula>
    </cfRule>
  </conditionalFormatting>
  <conditionalFormatting sqref="E145">
    <cfRule type="duplicateValues" dxfId="563" priority="175"/>
  </conditionalFormatting>
  <conditionalFormatting sqref="E145">
    <cfRule type="duplicateValues" dxfId="562" priority="174"/>
  </conditionalFormatting>
  <conditionalFormatting sqref="E145">
    <cfRule type="duplicateValues" dxfId="561" priority="173"/>
  </conditionalFormatting>
  <conditionalFormatting sqref="E145">
    <cfRule type="duplicateValues" dxfId="560" priority="172"/>
  </conditionalFormatting>
  <conditionalFormatting sqref="E145">
    <cfRule type="duplicateValues" dxfId="559" priority="171"/>
  </conditionalFormatting>
  <conditionalFormatting sqref="E144">
    <cfRule type="cellIs" dxfId="558" priority="170" operator="equal">
      <formula>22099.125</formula>
    </cfRule>
  </conditionalFormatting>
  <conditionalFormatting sqref="E144">
    <cfRule type="duplicateValues" dxfId="557" priority="169"/>
  </conditionalFormatting>
  <conditionalFormatting sqref="E144">
    <cfRule type="duplicateValues" dxfId="556" priority="168"/>
  </conditionalFormatting>
  <conditionalFormatting sqref="E144">
    <cfRule type="duplicateValues" dxfId="555" priority="167"/>
  </conditionalFormatting>
  <conditionalFormatting sqref="E144">
    <cfRule type="duplicateValues" dxfId="554" priority="163"/>
    <cfRule type="duplicateValues" dxfId="553" priority="164"/>
    <cfRule type="duplicateValues" dxfId="552" priority="165"/>
    <cfRule type="duplicateValues" dxfId="551" priority="166"/>
  </conditionalFormatting>
  <conditionalFormatting sqref="E144">
    <cfRule type="duplicateValues" dxfId="550" priority="162"/>
  </conditionalFormatting>
  <conditionalFormatting sqref="E144">
    <cfRule type="duplicateValues" dxfId="549" priority="161"/>
  </conditionalFormatting>
  <conditionalFormatting sqref="E145">
    <cfRule type="cellIs" dxfId="548" priority="160" operator="equal">
      <formula>22099.125</formula>
    </cfRule>
  </conditionalFormatting>
  <conditionalFormatting sqref="E145">
    <cfRule type="duplicateValues" dxfId="547" priority="159"/>
  </conditionalFormatting>
  <conditionalFormatting sqref="E145">
    <cfRule type="duplicateValues" dxfId="546" priority="158"/>
  </conditionalFormatting>
  <conditionalFormatting sqref="E145">
    <cfRule type="duplicateValues" dxfId="545" priority="154"/>
    <cfRule type="duplicateValues" dxfId="544" priority="155"/>
    <cfRule type="duplicateValues" dxfId="543" priority="156"/>
    <cfRule type="duplicateValues" dxfId="542" priority="157"/>
  </conditionalFormatting>
  <conditionalFormatting sqref="E145">
    <cfRule type="duplicateValues" dxfId="541" priority="152"/>
    <cfRule type="duplicateValues" dxfId="540" priority="153"/>
  </conditionalFormatting>
  <conditionalFormatting sqref="E145">
    <cfRule type="duplicateValues" dxfId="539" priority="151"/>
  </conditionalFormatting>
  <conditionalFormatting sqref="E145">
    <cfRule type="duplicateValues" dxfId="538" priority="150"/>
  </conditionalFormatting>
  <conditionalFormatting sqref="E145">
    <cfRule type="duplicateValues" dxfId="537" priority="149"/>
  </conditionalFormatting>
  <conditionalFormatting sqref="E145">
    <cfRule type="cellIs" dxfId="536" priority="148" operator="equal">
      <formula>22099.125</formula>
    </cfRule>
  </conditionalFormatting>
  <conditionalFormatting sqref="E145">
    <cfRule type="duplicateValues" dxfId="535" priority="147"/>
  </conditionalFormatting>
  <conditionalFormatting sqref="E145">
    <cfRule type="duplicateValues" dxfId="534" priority="146"/>
  </conditionalFormatting>
  <conditionalFormatting sqref="E145">
    <cfRule type="duplicateValues" dxfId="533" priority="142"/>
    <cfRule type="duplicateValues" dxfId="532" priority="143"/>
    <cfRule type="duplicateValues" dxfId="531" priority="144"/>
    <cfRule type="duplicateValues" dxfId="530" priority="145"/>
  </conditionalFormatting>
  <conditionalFormatting sqref="E145">
    <cfRule type="duplicateValues" dxfId="529" priority="141"/>
  </conditionalFormatting>
  <conditionalFormatting sqref="E145">
    <cfRule type="duplicateValues" dxfId="528" priority="140"/>
  </conditionalFormatting>
  <conditionalFormatting sqref="E144">
    <cfRule type="duplicateValues" dxfId="527" priority="177"/>
  </conditionalFormatting>
  <conditionalFormatting sqref="E144">
    <cfRule type="duplicateValues" dxfId="526" priority="178"/>
    <cfRule type="duplicateValues" dxfId="525" priority="179"/>
  </conditionalFormatting>
  <conditionalFormatting sqref="E144">
    <cfRule type="duplicateValues" dxfId="524" priority="180"/>
  </conditionalFormatting>
  <conditionalFormatting sqref="E144:E145">
    <cfRule type="duplicateValues" dxfId="523" priority="181"/>
  </conditionalFormatting>
  <conditionalFormatting sqref="E144:E145">
    <cfRule type="duplicateValues" dxfId="522" priority="182"/>
    <cfRule type="duplicateValues" dxfId="521" priority="183"/>
    <cfRule type="duplicateValues" dxfId="520" priority="184"/>
  </conditionalFormatting>
  <conditionalFormatting sqref="E144:E145">
    <cfRule type="duplicateValues" dxfId="519" priority="185"/>
  </conditionalFormatting>
  <conditionalFormatting sqref="E144:E145">
    <cfRule type="duplicateValues" dxfId="518" priority="196"/>
  </conditionalFormatting>
  <conditionalFormatting sqref="B157">
    <cfRule type="duplicateValues" dxfId="517" priority="138"/>
  </conditionalFormatting>
  <conditionalFormatting sqref="B157">
    <cfRule type="duplicateValues" dxfId="516" priority="137"/>
  </conditionalFormatting>
  <conditionalFormatting sqref="B157">
    <cfRule type="duplicateValues" dxfId="515" priority="134"/>
    <cfRule type="duplicateValues" dxfId="514" priority="135"/>
    <cfRule type="duplicateValues" dxfId="513" priority="136"/>
  </conditionalFormatting>
  <conditionalFormatting sqref="B157">
    <cfRule type="duplicateValues" dxfId="512" priority="132"/>
    <cfRule type="duplicateValues" dxfId="511" priority="133"/>
  </conditionalFormatting>
  <conditionalFormatting sqref="B157">
    <cfRule type="duplicateValues" dxfId="510" priority="129"/>
    <cfRule type="duplicateValues" dxfId="509" priority="130"/>
    <cfRule type="duplicateValues" dxfId="508" priority="131"/>
  </conditionalFormatting>
  <conditionalFormatting sqref="B157">
    <cfRule type="duplicateValues" dxfId="507" priority="127"/>
    <cfRule type="duplicateValues" dxfId="506" priority="128"/>
  </conditionalFormatting>
  <conditionalFormatting sqref="E157">
    <cfRule type="duplicateValues" dxfId="505" priority="126"/>
  </conditionalFormatting>
  <conditionalFormatting sqref="E157">
    <cfRule type="duplicateValues" dxfId="504" priority="125"/>
  </conditionalFormatting>
  <conditionalFormatting sqref="E157">
    <cfRule type="duplicateValues" dxfId="503" priority="123"/>
    <cfRule type="duplicateValues" dxfId="502" priority="124"/>
  </conditionalFormatting>
  <conditionalFormatting sqref="E157">
    <cfRule type="duplicateValues" dxfId="501" priority="120"/>
    <cfRule type="duplicateValues" dxfId="500" priority="121"/>
    <cfRule type="duplicateValues" dxfId="499" priority="122"/>
  </conditionalFormatting>
  <conditionalFormatting sqref="E157">
    <cfRule type="duplicateValues" dxfId="498" priority="119"/>
  </conditionalFormatting>
  <conditionalFormatting sqref="E157">
    <cfRule type="duplicateValues" dxfId="497" priority="117"/>
    <cfRule type="duplicateValues" dxfId="496" priority="118"/>
  </conditionalFormatting>
  <conditionalFormatting sqref="B157">
    <cfRule type="duplicateValues" dxfId="495" priority="116"/>
  </conditionalFormatting>
  <conditionalFormatting sqref="B157">
    <cfRule type="duplicateValues" dxfId="494" priority="113"/>
    <cfRule type="duplicateValues" dxfId="493" priority="114"/>
    <cfRule type="duplicateValues" dxfId="492" priority="115"/>
  </conditionalFormatting>
  <conditionalFormatting sqref="B157">
    <cfRule type="duplicateValues" dxfId="491" priority="111"/>
    <cfRule type="duplicateValues" dxfId="490" priority="112"/>
  </conditionalFormatting>
  <conditionalFormatting sqref="E157">
    <cfRule type="duplicateValues" dxfId="489" priority="110"/>
  </conditionalFormatting>
  <conditionalFormatting sqref="E157">
    <cfRule type="duplicateValues" dxfId="488" priority="108"/>
    <cfRule type="duplicateValues" dxfId="487" priority="109"/>
  </conditionalFormatting>
  <conditionalFormatting sqref="E157">
    <cfRule type="duplicateValues" dxfId="486" priority="105"/>
    <cfRule type="duplicateValues" dxfId="485" priority="106"/>
    <cfRule type="duplicateValues" dxfId="484" priority="107"/>
  </conditionalFormatting>
  <conditionalFormatting sqref="E157">
    <cfRule type="cellIs" dxfId="483" priority="104" operator="equal">
      <formula>22099.125</formula>
    </cfRule>
  </conditionalFormatting>
  <conditionalFormatting sqref="E157">
    <cfRule type="duplicateValues" dxfId="482" priority="103"/>
  </conditionalFormatting>
  <conditionalFormatting sqref="E157">
    <cfRule type="duplicateValues" dxfId="481" priority="102"/>
  </conditionalFormatting>
  <conditionalFormatting sqref="E157">
    <cfRule type="duplicateValues" dxfId="480" priority="98"/>
    <cfRule type="duplicateValues" dxfId="479" priority="99"/>
    <cfRule type="duplicateValues" dxfId="478" priority="100"/>
    <cfRule type="duplicateValues" dxfId="477" priority="101"/>
  </conditionalFormatting>
  <conditionalFormatting sqref="E157">
    <cfRule type="duplicateValues" dxfId="476" priority="96"/>
    <cfRule type="duplicateValues" dxfId="475" priority="97"/>
  </conditionalFormatting>
  <conditionalFormatting sqref="E157">
    <cfRule type="duplicateValues" dxfId="474" priority="93"/>
    <cfRule type="duplicateValues" dxfId="473" priority="94"/>
    <cfRule type="duplicateValues" dxfId="472" priority="95"/>
  </conditionalFormatting>
  <conditionalFormatting sqref="B65:B156">
    <cfRule type="duplicateValues" dxfId="471" priority="372009"/>
  </conditionalFormatting>
  <conditionalFormatting sqref="B65:B156">
    <cfRule type="duplicateValues" dxfId="470" priority="372011"/>
    <cfRule type="duplicateValues" dxfId="469" priority="372012"/>
    <cfRule type="duplicateValues" dxfId="468" priority="372013"/>
  </conditionalFormatting>
  <conditionalFormatting sqref="B65:B156">
    <cfRule type="duplicateValues" dxfId="467" priority="372017"/>
    <cfRule type="duplicateValues" dxfId="466" priority="372018"/>
  </conditionalFormatting>
  <conditionalFormatting sqref="E65:E156">
    <cfRule type="duplicateValues" dxfId="465" priority="372021"/>
  </conditionalFormatting>
  <conditionalFormatting sqref="E65:E156">
    <cfRule type="duplicateValues" dxfId="464" priority="372023"/>
    <cfRule type="duplicateValues" dxfId="463" priority="372024"/>
  </conditionalFormatting>
  <conditionalFormatting sqref="E65:E156">
    <cfRule type="duplicateValues" dxfId="462" priority="372027"/>
    <cfRule type="duplicateValues" dxfId="461" priority="372028"/>
    <cfRule type="duplicateValues" dxfId="460" priority="372029"/>
  </conditionalFormatting>
  <conditionalFormatting sqref="E144:E156">
    <cfRule type="duplicateValues" dxfId="459" priority="372035"/>
  </conditionalFormatting>
  <conditionalFormatting sqref="E146:E156">
    <cfRule type="duplicateValues" dxfId="458" priority="372037"/>
  </conditionalFormatting>
  <conditionalFormatting sqref="E146:E156">
    <cfRule type="duplicateValues" dxfId="457" priority="372039"/>
    <cfRule type="duplicateValues" dxfId="456" priority="372040"/>
    <cfRule type="duplicateValues" dxfId="455" priority="372041"/>
    <cfRule type="duplicateValues" dxfId="454" priority="372042"/>
  </conditionalFormatting>
  <conditionalFormatting sqref="E146:E156">
    <cfRule type="duplicateValues" dxfId="453" priority="372047"/>
    <cfRule type="duplicateValues" dxfId="452" priority="372048"/>
  </conditionalFormatting>
  <conditionalFormatting sqref="E146:E156">
    <cfRule type="duplicateValues" dxfId="451" priority="372051"/>
    <cfRule type="duplicateValues" dxfId="450" priority="372052"/>
    <cfRule type="duplicateValues" dxfId="449" priority="372053"/>
  </conditionalFormatting>
  <conditionalFormatting sqref="B158:B174">
    <cfRule type="duplicateValues" dxfId="448" priority="92"/>
  </conditionalFormatting>
  <conditionalFormatting sqref="B158:B174">
    <cfRule type="duplicateValues" dxfId="447" priority="91"/>
  </conditionalFormatting>
  <conditionalFormatting sqref="B158:B174">
    <cfRule type="duplicateValues" dxfId="446" priority="88"/>
    <cfRule type="duplicateValues" dxfId="445" priority="89"/>
    <cfRule type="duplicateValues" dxfId="444" priority="90"/>
  </conditionalFormatting>
  <conditionalFormatting sqref="B158:B174">
    <cfRule type="duplicateValues" dxfId="443" priority="86"/>
    <cfRule type="duplicateValues" dxfId="442" priority="87"/>
  </conditionalFormatting>
  <conditionalFormatting sqref="B158:B174">
    <cfRule type="duplicateValues" dxfId="441" priority="83"/>
    <cfRule type="duplicateValues" dxfId="440" priority="84"/>
    <cfRule type="duplicateValues" dxfId="439" priority="85"/>
  </conditionalFormatting>
  <conditionalFormatting sqref="B158:B174">
    <cfRule type="duplicateValues" dxfId="438" priority="81"/>
    <cfRule type="duplicateValues" dxfId="437" priority="82"/>
  </conditionalFormatting>
  <conditionalFormatting sqref="E158:E174">
    <cfRule type="duplicateValues" dxfId="436" priority="80"/>
  </conditionalFormatting>
  <conditionalFormatting sqref="E158:E174">
    <cfRule type="duplicateValues" dxfId="435" priority="79"/>
  </conditionalFormatting>
  <conditionalFormatting sqref="E158:E174">
    <cfRule type="duplicateValues" dxfId="434" priority="77"/>
    <cfRule type="duplicateValues" dxfId="433" priority="78"/>
  </conditionalFormatting>
  <conditionalFormatting sqref="E158:E174">
    <cfRule type="duplicateValues" dxfId="432" priority="74"/>
    <cfRule type="duplicateValues" dxfId="431" priority="75"/>
    <cfRule type="duplicateValues" dxfId="430" priority="76"/>
  </conditionalFormatting>
  <conditionalFormatting sqref="E158:E174">
    <cfRule type="duplicateValues" dxfId="429" priority="73"/>
  </conditionalFormatting>
  <conditionalFormatting sqref="E158:E174">
    <cfRule type="duplicateValues" dxfId="428" priority="71"/>
    <cfRule type="duplicateValues" dxfId="427" priority="72"/>
  </conditionalFormatting>
  <conditionalFormatting sqref="B158:B174">
    <cfRule type="duplicateValues" dxfId="426" priority="70"/>
  </conditionalFormatting>
  <conditionalFormatting sqref="B158:B174">
    <cfRule type="duplicateValues" dxfId="425" priority="67"/>
    <cfRule type="duplicateValues" dxfId="424" priority="68"/>
    <cfRule type="duplicateValues" dxfId="423" priority="69"/>
  </conditionalFormatting>
  <conditionalFormatting sqref="B158:B174">
    <cfRule type="duplicateValues" dxfId="422" priority="65"/>
    <cfRule type="duplicateValues" dxfId="421" priority="66"/>
  </conditionalFormatting>
  <conditionalFormatting sqref="E158:E174">
    <cfRule type="duplicateValues" dxfId="420" priority="64"/>
  </conditionalFormatting>
  <conditionalFormatting sqref="E158:E174">
    <cfRule type="duplicateValues" dxfId="419" priority="62"/>
    <cfRule type="duplicateValues" dxfId="418" priority="63"/>
  </conditionalFormatting>
  <conditionalFormatting sqref="E158:E174">
    <cfRule type="duplicateValues" dxfId="417" priority="59"/>
    <cfRule type="duplicateValues" dxfId="416" priority="60"/>
    <cfRule type="duplicateValues" dxfId="415" priority="61"/>
  </conditionalFormatting>
  <conditionalFormatting sqref="E158:E174">
    <cfRule type="cellIs" dxfId="414" priority="58" operator="equal">
      <formula>22099.125</formula>
    </cfRule>
  </conditionalFormatting>
  <conditionalFormatting sqref="E158:E174">
    <cfRule type="duplicateValues" dxfId="413" priority="57"/>
  </conditionalFormatting>
  <conditionalFormatting sqref="E158:E174">
    <cfRule type="duplicateValues" dxfId="412" priority="56"/>
  </conditionalFormatting>
  <conditionalFormatting sqref="E158:E174">
    <cfRule type="duplicateValues" dxfId="411" priority="52"/>
    <cfRule type="duplicateValues" dxfId="410" priority="53"/>
    <cfRule type="duplicateValues" dxfId="409" priority="54"/>
    <cfRule type="duplicateValues" dxfId="408" priority="55"/>
  </conditionalFormatting>
  <conditionalFormatting sqref="E158:E174">
    <cfRule type="duplicateValues" dxfId="407" priority="50"/>
    <cfRule type="duplicateValues" dxfId="406" priority="51"/>
  </conditionalFormatting>
  <conditionalFormatting sqref="E158:E174">
    <cfRule type="duplicateValues" dxfId="405" priority="47"/>
    <cfRule type="duplicateValues" dxfId="404" priority="48"/>
    <cfRule type="duplicateValues" dxfId="403" priority="49"/>
  </conditionalFormatting>
  <conditionalFormatting sqref="B175:B179">
    <cfRule type="duplicateValues" dxfId="402" priority="46"/>
  </conditionalFormatting>
  <conditionalFormatting sqref="B175:B179">
    <cfRule type="duplicateValues" dxfId="401" priority="45"/>
  </conditionalFormatting>
  <conditionalFormatting sqref="B175:B179">
    <cfRule type="duplicateValues" dxfId="400" priority="42"/>
    <cfRule type="duplicateValues" dxfId="399" priority="43"/>
    <cfRule type="duplicateValues" dxfId="398" priority="44"/>
  </conditionalFormatting>
  <conditionalFormatting sqref="B175:B179">
    <cfRule type="duplicateValues" dxfId="397" priority="40"/>
    <cfRule type="duplicateValues" dxfId="396" priority="41"/>
  </conditionalFormatting>
  <conditionalFormatting sqref="B175:B179">
    <cfRule type="duplicateValues" dxfId="395" priority="37"/>
    <cfRule type="duplicateValues" dxfId="394" priority="38"/>
    <cfRule type="duplicateValues" dxfId="393" priority="39"/>
  </conditionalFormatting>
  <conditionalFormatting sqref="B175:B179">
    <cfRule type="duplicateValues" dxfId="392" priority="35"/>
    <cfRule type="duplicateValues" dxfId="391" priority="36"/>
  </conditionalFormatting>
  <conditionalFormatting sqref="E175:E179">
    <cfRule type="duplicateValues" dxfId="390" priority="34"/>
  </conditionalFormatting>
  <conditionalFormatting sqref="E175:E179">
    <cfRule type="duplicateValues" dxfId="389" priority="33"/>
  </conditionalFormatting>
  <conditionalFormatting sqref="E175:E179">
    <cfRule type="duplicateValues" dxfId="388" priority="31"/>
    <cfRule type="duplicateValues" dxfId="387" priority="32"/>
  </conditionalFormatting>
  <conditionalFormatting sqref="E175:E179">
    <cfRule type="duplicateValues" dxfId="386" priority="28"/>
    <cfRule type="duplicateValues" dxfId="385" priority="29"/>
    <cfRule type="duplicateValues" dxfId="384" priority="30"/>
  </conditionalFormatting>
  <conditionalFormatting sqref="E175:E179">
    <cfRule type="duplicateValues" dxfId="383" priority="27"/>
  </conditionalFormatting>
  <conditionalFormatting sqref="E175:E179">
    <cfRule type="duplicateValues" dxfId="382" priority="25"/>
    <cfRule type="duplicateValues" dxfId="381" priority="26"/>
  </conditionalFormatting>
  <conditionalFormatting sqref="B175:B179">
    <cfRule type="duplicateValues" dxfId="380" priority="24"/>
  </conditionalFormatting>
  <conditionalFormatting sqref="B175:B179">
    <cfRule type="duplicateValues" dxfId="379" priority="21"/>
    <cfRule type="duplicateValues" dxfId="378" priority="22"/>
    <cfRule type="duplicateValues" dxfId="377" priority="23"/>
  </conditionalFormatting>
  <conditionalFormatting sqref="B175:B179">
    <cfRule type="duplicateValues" dxfId="376" priority="19"/>
    <cfRule type="duplicateValues" dxfId="375" priority="20"/>
  </conditionalFormatting>
  <conditionalFormatting sqref="E175:E179">
    <cfRule type="duplicateValues" dxfId="374" priority="18"/>
  </conditionalFormatting>
  <conditionalFormatting sqref="E175:E179">
    <cfRule type="duplicateValues" dxfId="373" priority="16"/>
    <cfRule type="duplicateValues" dxfId="372" priority="17"/>
  </conditionalFormatting>
  <conditionalFormatting sqref="E175:E179">
    <cfRule type="duplicateValues" dxfId="371" priority="13"/>
    <cfRule type="duplicateValues" dxfId="370" priority="14"/>
    <cfRule type="duplicateValues" dxfId="369" priority="15"/>
  </conditionalFormatting>
  <conditionalFormatting sqref="E175:E179">
    <cfRule type="cellIs" dxfId="368" priority="12" operator="equal">
      <formula>22099.125</formula>
    </cfRule>
  </conditionalFormatting>
  <conditionalFormatting sqref="E175:E179">
    <cfRule type="duplicateValues" dxfId="367" priority="11"/>
  </conditionalFormatting>
  <conditionalFormatting sqref="E175:E179">
    <cfRule type="duplicateValues" dxfId="366" priority="10"/>
  </conditionalFormatting>
  <conditionalFormatting sqref="E175:E179">
    <cfRule type="duplicateValues" dxfId="365" priority="6"/>
    <cfRule type="duplicateValues" dxfId="364" priority="7"/>
    <cfRule type="duplicateValues" dxfId="363" priority="8"/>
    <cfRule type="duplicateValues" dxfId="362" priority="9"/>
  </conditionalFormatting>
  <conditionalFormatting sqref="E175:E179">
    <cfRule type="duplicateValues" dxfId="361" priority="4"/>
    <cfRule type="duplicateValues" dxfId="360" priority="5"/>
  </conditionalFormatting>
  <conditionalFormatting sqref="E175:E179">
    <cfRule type="duplicateValues" dxfId="359" priority="1"/>
    <cfRule type="duplicateValues" dxfId="358" priority="2"/>
    <cfRule type="duplicateValues" dxfId="357" priority="3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80" zoomScaleNormal="80" workbookViewId="0">
      <selection activeCell="E23" sqref="E23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3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42" t="s">
        <v>2478</v>
      </c>
      <c r="B1" s="143"/>
      <c r="C1" s="143"/>
      <c r="D1" s="143"/>
      <c r="E1" s="144"/>
    </row>
    <row r="2" spans="1:5" ht="22.5" customHeight="1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2478</v>
      </c>
      <c r="B3" s="146"/>
      <c r="C3" s="146"/>
      <c r="D3" s="146"/>
      <c r="E3" s="147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44235.208333333336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44235.708333333336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ESTE</v>
      </c>
      <c r="B10" s="120">
        <v>114</v>
      </c>
      <c r="C10" s="120" t="str">
        <f>VLOOKUP(B10,'[1]LISTADO ATM'!$A$2:$B$816,2,0)</f>
        <v xml:space="preserve">ATM Oficina Hato Mayor </v>
      </c>
      <c r="D10" s="127" t="s">
        <v>2500</v>
      </c>
      <c r="E10" s="124">
        <v>335784535</v>
      </c>
    </row>
    <row r="11" spans="1:5" ht="18" x14ac:dyDescent="0.25">
      <c r="A11" s="120" t="str">
        <f>VLOOKUP(B11,'[1]LISTADO ATM'!$A$2:$C$817,3,0)</f>
        <v>ESTE</v>
      </c>
      <c r="B11" s="120">
        <v>353</v>
      </c>
      <c r="C11" s="120" t="str">
        <f>VLOOKUP(B11,'[1]LISTADO ATM'!$A$2:$B$816,2,0)</f>
        <v xml:space="preserve">ATM Estación Boulevard Juan Dolio </v>
      </c>
      <c r="D11" s="127" t="s">
        <v>2500</v>
      </c>
      <c r="E11" s="124">
        <v>335784308</v>
      </c>
    </row>
    <row r="12" spans="1:5" ht="18" x14ac:dyDescent="0.25">
      <c r="A12" s="120" t="str">
        <f>VLOOKUP(B12,'[1]LISTADO ATM'!$A$2:$C$817,3,0)</f>
        <v>SUR</v>
      </c>
      <c r="B12" s="120">
        <v>783</v>
      </c>
      <c r="C12" s="120" t="str">
        <f>VLOOKUP(B12,'[1]LISTADO ATM'!$A$2:$B$816,2,0)</f>
        <v xml:space="preserve">ATM Autobanco Alfa y Omega (Barahona) </v>
      </c>
      <c r="D12" s="127" t="s">
        <v>2500</v>
      </c>
      <c r="E12" s="124">
        <v>335784526</v>
      </c>
    </row>
    <row r="13" spans="1:5" ht="18" x14ac:dyDescent="0.25">
      <c r="A13" s="120" t="str">
        <f>VLOOKUP(B13,'[1]LISTADO ATM'!$A$2:$C$817,3,0)</f>
        <v>ESTE</v>
      </c>
      <c r="B13" s="120">
        <v>843</v>
      </c>
      <c r="C13" s="120" t="str">
        <f>VLOOKUP(B13,'[1]LISTADO ATM'!$A$2:$B$816,2,0)</f>
        <v xml:space="preserve">ATM Oficina Romana Centro </v>
      </c>
      <c r="D13" s="127" t="s">
        <v>2500</v>
      </c>
      <c r="E13" s="124">
        <v>335784562</v>
      </c>
    </row>
    <row r="14" spans="1:5" ht="18" x14ac:dyDescent="0.25">
      <c r="A14" s="120" t="str">
        <f>VLOOKUP(B14,'[1]LISTADO ATM'!$A$2:$C$817,3,0)</f>
        <v>DISTRITO NACIONAL</v>
      </c>
      <c r="B14" s="120">
        <v>721</v>
      </c>
      <c r="C14" s="120" t="str">
        <f>VLOOKUP(B14,'[1]LISTADO ATM'!$A$2:$B$816,2,0)</f>
        <v xml:space="preserve">ATM Oficina Charles de Gaulle II </v>
      </c>
      <c r="D14" s="127" t="s">
        <v>2500</v>
      </c>
      <c r="E14" s="124">
        <v>335784581</v>
      </c>
    </row>
    <row r="15" spans="1:5" ht="18" x14ac:dyDescent="0.25">
      <c r="A15" s="120" t="str">
        <f>VLOOKUP(B15,'[1]LISTADO ATM'!$A$2:$C$817,3,0)</f>
        <v>DISTRITO NACIONAL</v>
      </c>
      <c r="B15" s="120">
        <v>813</v>
      </c>
      <c r="C15" s="120" t="str">
        <f>VLOOKUP(B15,'[1]LISTADO ATM'!$A$2:$B$816,2,0)</f>
        <v>ATM Occidental Mall</v>
      </c>
      <c r="D15" s="127" t="s">
        <v>2500</v>
      </c>
      <c r="E15" s="124">
        <v>335784582</v>
      </c>
    </row>
    <row r="16" spans="1:5" ht="18" x14ac:dyDescent="0.25">
      <c r="A16" s="120" t="str">
        <f>VLOOKUP(B16,'[1]LISTADO ATM'!$A$2:$C$817,3,0)</f>
        <v>NORTE</v>
      </c>
      <c r="B16" s="120">
        <v>712</v>
      </c>
      <c r="C16" s="120" t="str">
        <f>VLOOKUP(B16,'[1]LISTADO ATM'!$A$2:$B$816,2,0)</f>
        <v xml:space="preserve">ATM Oficina Imbert </v>
      </c>
      <c r="D16" s="127" t="s">
        <v>2500</v>
      </c>
      <c r="E16" s="124">
        <v>335784590</v>
      </c>
    </row>
    <row r="17" spans="1:5" ht="18" x14ac:dyDescent="0.25">
      <c r="A17" s="120" t="str">
        <f>VLOOKUP(B17,'[1]LISTADO ATM'!$A$2:$C$817,3,0)</f>
        <v>NORTE</v>
      </c>
      <c r="B17" s="120">
        <v>119</v>
      </c>
      <c r="C17" s="120" t="str">
        <f>VLOOKUP(B17,'[1]LISTADO ATM'!$A$2:$B$816,2,0)</f>
        <v>ATM Oficina La Barranquita</v>
      </c>
      <c r="D17" s="127" t="s">
        <v>2500</v>
      </c>
      <c r="E17" s="124">
        <v>335784600</v>
      </c>
    </row>
    <row r="18" spans="1:5" ht="18" x14ac:dyDescent="0.25">
      <c r="A18" s="120" t="str">
        <f>VLOOKUP(B18,'[1]LISTADO ATM'!$A$2:$C$817,3,0)</f>
        <v>DISTRITO NACIONAL</v>
      </c>
      <c r="B18" s="120">
        <v>441</v>
      </c>
      <c r="C18" s="120" t="str">
        <f>VLOOKUP(B18,'[1]LISTADO ATM'!$A$2:$B$816,2,0)</f>
        <v>ATM Estacion de Servicio Romulo Betancour</v>
      </c>
      <c r="D18" s="127" t="s">
        <v>2500</v>
      </c>
      <c r="E18" s="124">
        <v>335784633</v>
      </c>
    </row>
    <row r="19" spans="1:5" ht="18" x14ac:dyDescent="0.25">
      <c r="A19" s="120" t="str">
        <f>VLOOKUP(B19,'[1]LISTADO ATM'!$A$2:$C$817,3,0)</f>
        <v>SUR</v>
      </c>
      <c r="B19" s="120">
        <v>301</v>
      </c>
      <c r="C19" s="120" t="str">
        <f>VLOOKUP(B19,'[1]LISTADO ATM'!$A$2:$B$816,2,0)</f>
        <v xml:space="preserve">ATM UNP Alfa y Omega (Barahona) </v>
      </c>
      <c r="D19" s="127" t="s">
        <v>2500</v>
      </c>
      <c r="E19" s="124">
        <v>335784638</v>
      </c>
    </row>
    <row r="20" spans="1:5" ht="18" x14ac:dyDescent="0.25">
      <c r="A20" s="120" t="str">
        <f>VLOOKUP(B20,'[1]LISTADO ATM'!$A$2:$C$817,3,0)</f>
        <v>DISTRITO NACIONAL</v>
      </c>
      <c r="B20" s="120">
        <v>629</v>
      </c>
      <c r="C20" s="120" t="str">
        <f>VLOOKUP(B20,'[1]LISTADO ATM'!$A$2:$B$816,2,0)</f>
        <v xml:space="preserve">ATM Oficina Americana Independencia I </v>
      </c>
      <c r="D20" s="127" t="s">
        <v>2500</v>
      </c>
      <c r="E20" s="124">
        <v>335784669</v>
      </c>
    </row>
    <row r="21" spans="1:5" ht="18" x14ac:dyDescent="0.25">
      <c r="A21" s="120" t="str">
        <f>VLOOKUP(B21,'[1]LISTADO ATM'!$A$2:$C$817,3,0)</f>
        <v>DISTRITO NACIONAL</v>
      </c>
      <c r="B21" s="120">
        <v>908</v>
      </c>
      <c r="C21" s="120" t="str">
        <f>VLOOKUP(B21,'[1]LISTADO ATM'!$A$2:$B$816,2,0)</f>
        <v xml:space="preserve">ATM Oficina Plaza Botánika </v>
      </c>
      <c r="D21" s="127" t="s">
        <v>2500</v>
      </c>
      <c r="E21" s="124">
        <v>335784765</v>
      </c>
    </row>
    <row r="22" spans="1:5" ht="18" x14ac:dyDescent="0.25">
      <c r="A22" s="120" t="str">
        <f>VLOOKUP(B22,'[1]LISTADO ATM'!$A$2:$C$817,3,0)</f>
        <v>DISTRITO NACIONAL</v>
      </c>
      <c r="B22" s="120">
        <v>192</v>
      </c>
      <c r="C22" s="120" t="str">
        <f>VLOOKUP(B22,'[1]LISTADO ATM'!$A$2:$B$816,2,0)</f>
        <v xml:space="preserve">ATM Autobanco Luperón II </v>
      </c>
      <c r="D22" s="127" t="s">
        <v>2500</v>
      </c>
      <c r="E22" s="124">
        <v>335784821</v>
      </c>
    </row>
    <row r="23" spans="1:5" ht="18" x14ac:dyDescent="0.25">
      <c r="A23" s="120" t="str">
        <f>VLOOKUP(B23,'[1]LISTADO ATM'!$A$2:$C$817,3,0)</f>
        <v>DISTRITO NACIONAL</v>
      </c>
      <c r="B23" s="120">
        <v>20</v>
      </c>
      <c r="C23" s="120" t="str">
        <f>VLOOKUP(B23,'[1]LISTADO ATM'!$A$2:$B$816,2,0)</f>
        <v>ATM S/M Aprezio Las Palmas</v>
      </c>
      <c r="D23" s="127" t="s">
        <v>2500</v>
      </c>
      <c r="E23" s="124">
        <v>335785075</v>
      </c>
    </row>
    <row r="24" spans="1:5" ht="18" x14ac:dyDescent="0.25">
      <c r="A24" s="120" t="str">
        <f>VLOOKUP(B24,'[1]LISTADO ATM'!$A$2:$C$817,3,0)</f>
        <v>DISTRITO NACIONAL</v>
      </c>
      <c r="B24" s="120">
        <v>735</v>
      </c>
      <c r="C24" s="120" t="str">
        <f>VLOOKUP(B24,'[1]LISTADO ATM'!$A$2:$B$816,2,0)</f>
        <v xml:space="preserve">ATM Oficina Independencia II  </v>
      </c>
      <c r="D24" s="127" t="s">
        <v>2500</v>
      </c>
      <c r="E24" s="124">
        <v>335785083</v>
      </c>
    </row>
    <row r="25" spans="1:5" ht="18" x14ac:dyDescent="0.25">
      <c r="A25" s="120" t="str">
        <f>VLOOKUP(B25,'[1]LISTADO ATM'!$A$2:$C$817,3,0)</f>
        <v>DISTRITO NACIONAL</v>
      </c>
      <c r="B25" s="120">
        <v>911</v>
      </c>
      <c r="C25" s="120" t="str">
        <f>VLOOKUP(B25,'[1]LISTADO ATM'!$A$2:$B$816,2,0)</f>
        <v xml:space="preserve">ATM Oficina Venezuela II </v>
      </c>
      <c r="D25" s="127" t="s">
        <v>2500</v>
      </c>
      <c r="E25" s="128">
        <v>335784563</v>
      </c>
    </row>
    <row r="26" spans="1:5" ht="18" x14ac:dyDescent="0.25">
      <c r="A26" s="120" t="str">
        <f>VLOOKUP(B26,'[1]LISTADO ATM'!$A$2:$C$817,3,0)</f>
        <v>NORTE</v>
      </c>
      <c r="B26" s="120">
        <v>969</v>
      </c>
      <c r="C26" s="120" t="str">
        <f>VLOOKUP(B26,'[1]LISTADO ATM'!$A$2:$B$816,2,0)</f>
        <v xml:space="preserve">ATM Oficina El Sol I (Santiago) </v>
      </c>
      <c r="D26" s="127" t="s">
        <v>2500</v>
      </c>
      <c r="E26" s="128">
        <v>335784564</v>
      </c>
    </row>
    <row r="27" spans="1:5" ht="18" x14ac:dyDescent="0.25">
      <c r="A27" s="120" t="str">
        <f>VLOOKUP(B27,'[1]LISTADO ATM'!$A$2:$C$817,3,0)</f>
        <v>DISTRITO NACIONAL</v>
      </c>
      <c r="B27" s="120">
        <v>149</v>
      </c>
      <c r="C27" s="120" t="str">
        <f>VLOOKUP(B27,'[1]LISTADO ATM'!$A$2:$B$816,2,0)</f>
        <v>ATM Estación Metro Concepción</v>
      </c>
      <c r="D27" s="127" t="s">
        <v>2500</v>
      </c>
      <c r="E27" s="128">
        <v>335781000</v>
      </c>
    </row>
    <row r="28" spans="1:5" ht="18" x14ac:dyDescent="0.25">
      <c r="A28" s="120" t="str">
        <f>VLOOKUP(B28,'[1]LISTADO ATM'!$A$2:$C$817,3,0)</f>
        <v>SUR</v>
      </c>
      <c r="B28" s="120">
        <v>825</v>
      </c>
      <c r="C28" s="120" t="str">
        <f>VLOOKUP(B28,'[1]LISTADO ATM'!$A$2:$B$816,2,0)</f>
        <v xml:space="preserve">ATM Estacion Eco Cibeles (Las Matas de Farfán) </v>
      </c>
      <c r="D28" s="127" t="s">
        <v>2500</v>
      </c>
      <c r="E28" s="128">
        <v>335784630</v>
      </c>
    </row>
    <row r="29" spans="1:5" ht="18" x14ac:dyDescent="0.25">
      <c r="A29" s="120" t="str">
        <f>VLOOKUP(B29,'[1]LISTADO ATM'!$A$2:$C$817,3,0)</f>
        <v>DISTRITO NACIONAL</v>
      </c>
      <c r="B29" s="120">
        <v>957</v>
      </c>
      <c r="C29" s="120" t="str">
        <f>VLOOKUP(B29,'[1]LISTADO ATM'!$A$2:$B$816,2,0)</f>
        <v xml:space="preserve">ATM Oficina Venezuela </v>
      </c>
      <c r="D29" s="127" t="s">
        <v>2500</v>
      </c>
      <c r="E29" s="128">
        <v>335784636</v>
      </c>
    </row>
    <row r="30" spans="1:5" ht="18" x14ac:dyDescent="0.25">
      <c r="A30" s="120" t="str">
        <f>VLOOKUP(B30,'[1]LISTADO ATM'!$A$2:$C$817,3,0)</f>
        <v>NORTE</v>
      </c>
      <c r="B30" s="120">
        <v>853</v>
      </c>
      <c r="C30" s="120" t="str">
        <f>VLOOKUP(B30,'[1]LISTADO ATM'!$A$2:$B$816,2,0)</f>
        <v xml:space="preserve">ATM Inversiones JF Group (Shell Canabacoa) </v>
      </c>
      <c r="D30" s="127" t="s">
        <v>2500</v>
      </c>
      <c r="E30" s="128">
        <v>335784637</v>
      </c>
    </row>
    <row r="31" spans="1:5" ht="18" x14ac:dyDescent="0.25">
      <c r="A31" s="120" t="str">
        <f>VLOOKUP(B31,'[1]LISTADO ATM'!$A$2:$C$817,3,0)</f>
        <v>ESTE</v>
      </c>
      <c r="B31" s="120">
        <v>293</v>
      </c>
      <c r="C31" s="120" t="str">
        <f>VLOOKUP(B31,'[1]LISTADO ATM'!$A$2:$B$816,2,0)</f>
        <v xml:space="preserve">ATM S/M Nueva Visión (San Pedro) </v>
      </c>
      <c r="D31" s="127" t="s">
        <v>2500</v>
      </c>
      <c r="E31" s="128">
        <v>335784640</v>
      </c>
    </row>
    <row r="32" spans="1:5" ht="18" x14ac:dyDescent="0.25">
      <c r="A32" s="120" t="str">
        <f>VLOOKUP(B32,'[1]LISTADO ATM'!$A$2:$C$817,3,0)</f>
        <v>DISTRITO NACIONAL</v>
      </c>
      <c r="B32" s="120">
        <v>713</v>
      </c>
      <c r="C32" s="120" t="str">
        <f>VLOOKUP(B32,'[1]LISTADO ATM'!$A$2:$B$816,2,0)</f>
        <v xml:space="preserve">ATM Oficina Las Américas </v>
      </c>
      <c r="D32" s="127" t="s">
        <v>2500</v>
      </c>
      <c r="E32" s="128">
        <v>335784641</v>
      </c>
    </row>
    <row r="33" spans="1:5" ht="18" x14ac:dyDescent="0.25">
      <c r="A33" s="120" t="str">
        <f>VLOOKUP(B33,'[1]LISTADO ATM'!$A$2:$C$817,3,0)</f>
        <v>SUR</v>
      </c>
      <c r="B33" s="120">
        <v>765</v>
      </c>
      <c r="C33" s="120" t="str">
        <f>VLOOKUP(B33,'[1]LISTADO ATM'!$A$2:$B$816,2,0)</f>
        <v xml:space="preserve">ATM Oficina Azua I </v>
      </c>
      <c r="D33" s="127" t="s">
        <v>2500</v>
      </c>
      <c r="E33" s="128">
        <v>335784647</v>
      </c>
    </row>
    <row r="34" spans="1:5" ht="18" x14ac:dyDescent="0.25">
      <c r="A34" s="120" t="str">
        <f>VLOOKUP(B34,'[1]LISTADO ATM'!$A$2:$C$817,3,0)</f>
        <v>DISTRITO NACIONAL</v>
      </c>
      <c r="B34" s="120">
        <v>563</v>
      </c>
      <c r="C34" s="120" t="str">
        <f>VLOOKUP(B34,'[1]LISTADO ATM'!$A$2:$B$816,2,0)</f>
        <v xml:space="preserve">ATM Base Aérea San Isidro </v>
      </c>
      <c r="D34" s="127" t="s">
        <v>2500</v>
      </c>
      <c r="E34" s="129">
        <v>335784204</v>
      </c>
    </row>
    <row r="35" spans="1:5" ht="18" x14ac:dyDescent="0.25">
      <c r="A35" s="120" t="str">
        <f>VLOOKUP(B35,'[1]LISTADO ATM'!$A$2:$C$817,3,0)</f>
        <v>ESTE</v>
      </c>
      <c r="B35" s="120">
        <v>673</v>
      </c>
      <c r="C35" s="120" t="str">
        <f>VLOOKUP(B35,'[1]LISTADO ATM'!$A$2:$B$816,2,0)</f>
        <v>ATM Clínica Dr. Cruz Jiminián</v>
      </c>
      <c r="D35" s="127" t="s">
        <v>2500</v>
      </c>
      <c r="E35" s="124">
        <v>335784511</v>
      </c>
    </row>
    <row r="36" spans="1:5" ht="18" x14ac:dyDescent="0.25">
      <c r="A36" s="120" t="str">
        <f>VLOOKUP(B36,'[1]LISTADO ATM'!$A$2:$C$817,3,0)</f>
        <v>DISTRITO NACIONAL</v>
      </c>
      <c r="B36" s="120">
        <v>29</v>
      </c>
      <c r="C36" s="120" t="str">
        <f>VLOOKUP(B36,'[1]LISTADO ATM'!$A$2:$B$816,2,0)</f>
        <v xml:space="preserve">ATM AFP </v>
      </c>
      <c r="D36" s="127" t="s">
        <v>2500</v>
      </c>
      <c r="E36" s="124">
        <v>335784577</v>
      </c>
    </row>
    <row r="37" spans="1:5" ht="18" x14ac:dyDescent="0.25">
      <c r="A37" s="120" t="str">
        <f>VLOOKUP(B37,'[1]LISTADO ATM'!$A$2:$C$817,3,0)</f>
        <v>DISTRITO NACIONAL</v>
      </c>
      <c r="B37" s="120">
        <v>338</v>
      </c>
      <c r="C37" s="120" t="str">
        <f>VLOOKUP(B37,'[1]LISTADO ATM'!$A$2:$B$816,2,0)</f>
        <v>ATM S/M Aprezio Pantoja</v>
      </c>
      <c r="D37" s="127" t="s">
        <v>2500</v>
      </c>
      <c r="E37" s="124">
        <v>335784591</v>
      </c>
    </row>
    <row r="38" spans="1:5" ht="18" x14ac:dyDescent="0.25">
      <c r="A38" s="120" t="str">
        <f>VLOOKUP(B38,'[1]LISTADO ATM'!$A$2:$C$817,3,0)</f>
        <v>SUR</v>
      </c>
      <c r="B38" s="120">
        <v>512</v>
      </c>
      <c r="C38" s="120" t="str">
        <f>VLOOKUP(B38,'[1]LISTADO ATM'!$A$2:$B$816,2,0)</f>
        <v>ATM Plaza Jesús Ferreira</v>
      </c>
      <c r="D38" s="127" t="s">
        <v>2500</v>
      </c>
      <c r="E38" s="124">
        <v>335784624</v>
      </c>
    </row>
    <row r="39" spans="1:5" ht="18" x14ac:dyDescent="0.25">
      <c r="A39" s="120" t="str">
        <f>VLOOKUP(B39,'[1]LISTADO ATM'!$A$2:$C$817,3,0)</f>
        <v>NORTE</v>
      </c>
      <c r="B39" s="120">
        <v>796</v>
      </c>
      <c r="C39" s="120" t="str">
        <f>VLOOKUP(B39,'[1]LISTADO ATM'!$A$2:$B$816,2,0)</f>
        <v xml:space="preserve">ATM Oficina Plaza Ventura (Nagua) </v>
      </c>
      <c r="D39" s="127" t="s">
        <v>2500</v>
      </c>
      <c r="E39" s="124">
        <v>335784627</v>
      </c>
    </row>
    <row r="40" spans="1:5" ht="18" x14ac:dyDescent="0.25">
      <c r="A40" s="120" t="str">
        <f>VLOOKUP(B40,'[1]LISTADO ATM'!$A$2:$C$817,3,0)</f>
        <v>DISTRITO NACIONAL</v>
      </c>
      <c r="B40" s="120">
        <v>325</v>
      </c>
      <c r="C40" s="120" t="str">
        <f>VLOOKUP(B40,'[1]LISTADO ATM'!$A$2:$B$816,2,0)</f>
        <v>ATM Casa Edwin</v>
      </c>
      <c r="D40" s="127" t="s">
        <v>2500</v>
      </c>
      <c r="E40" s="124">
        <v>335784598</v>
      </c>
    </row>
    <row r="41" spans="1:5" ht="18.75" customHeight="1" x14ac:dyDescent="0.25">
      <c r="A41" s="120" t="str">
        <f>VLOOKUP(B41,'[1]LISTADO ATM'!$A$2:$C$817,3,0)</f>
        <v>DISTRITO NACIONAL</v>
      </c>
      <c r="B41" s="120">
        <v>527</v>
      </c>
      <c r="C41" s="120" t="str">
        <f>VLOOKUP(B41,'[1]LISTADO ATM'!$A$2:$B$816,2,0)</f>
        <v>ATM Oficina Zona Oriental II</v>
      </c>
      <c r="D41" s="127" t="s">
        <v>2500</v>
      </c>
      <c r="E41" s="124">
        <v>335784800</v>
      </c>
    </row>
    <row r="42" spans="1:5" ht="18" x14ac:dyDescent="0.25">
      <c r="A42" s="120" t="str">
        <f>VLOOKUP(B42,'[1]LISTADO ATM'!$A$2:$C$817,3,0)</f>
        <v>DISTRITO NACIONAL</v>
      </c>
      <c r="B42" s="120">
        <v>769</v>
      </c>
      <c r="C42" s="120" t="str">
        <f>VLOOKUP(B42,'[1]LISTADO ATM'!$A$2:$B$816,2,0)</f>
        <v>ATM UNP Pablo Mella Morales</v>
      </c>
      <c r="D42" s="127" t="s">
        <v>2500</v>
      </c>
      <c r="E42" s="124">
        <v>335785108</v>
      </c>
    </row>
    <row r="43" spans="1:5" ht="18" x14ac:dyDescent="0.25">
      <c r="A43" s="120" t="str">
        <f>VLOOKUP(B43,'[1]LISTADO ATM'!$A$2:$C$817,3,0)</f>
        <v>DISTRITO NACIONAL</v>
      </c>
      <c r="B43" s="120">
        <v>983</v>
      </c>
      <c r="C43" s="120" t="str">
        <f>VLOOKUP(B43,'[1]LISTADO ATM'!$A$2:$B$816,2,0)</f>
        <v xml:space="preserve">ATM Bravo República de Colombia </v>
      </c>
      <c r="D43" s="127" t="s">
        <v>2500</v>
      </c>
      <c r="E43" s="124">
        <v>335785597</v>
      </c>
    </row>
    <row r="44" spans="1:5" ht="18" x14ac:dyDescent="0.25">
      <c r="A44" s="120" t="str">
        <f>VLOOKUP(B44,'[1]LISTADO ATM'!$A$2:$C$817,3,0)</f>
        <v>DISTRITO NACIONAL</v>
      </c>
      <c r="B44" s="120">
        <v>970</v>
      </c>
      <c r="C44" s="120" t="str">
        <f>VLOOKUP(B44,'[1]LISTADO ATM'!$A$2:$B$816,2,0)</f>
        <v xml:space="preserve">ATM S/M Olé Haina </v>
      </c>
      <c r="D44" s="127" t="s">
        <v>2500</v>
      </c>
      <c r="E44" s="128">
        <v>335784525</v>
      </c>
    </row>
    <row r="45" spans="1:5" ht="18" x14ac:dyDescent="0.25">
      <c r="A45" s="120" t="str">
        <f>VLOOKUP(B45,'[1]LISTADO ATM'!$A$2:$C$817,3,0)</f>
        <v>DISTRITO NACIONAL</v>
      </c>
      <c r="B45" s="120">
        <v>485</v>
      </c>
      <c r="C45" s="120" t="str">
        <f>VLOOKUP(B45,'[1]LISTADO ATM'!$A$2:$B$816,2,0)</f>
        <v xml:space="preserve">ATM CEDIMAT </v>
      </c>
      <c r="D45" s="127" t="s">
        <v>2500</v>
      </c>
      <c r="E45" s="129">
        <v>335785453</v>
      </c>
    </row>
    <row r="46" spans="1:5" ht="18" x14ac:dyDescent="0.25">
      <c r="A46" s="120" t="str">
        <f>VLOOKUP(B46,'[1]LISTADO ATM'!$A$2:$C$817,3,0)</f>
        <v>DISTRITO NACIONAL</v>
      </c>
      <c r="B46" s="120">
        <v>183</v>
      </c>
      <c r="C46" s="120" t="str">
        <f>VLOOKUP(B46,'[1]LISTADO ATM'!$A$2:$B$816,2,0)</f>
        <v>ATM Estación Nativa Km. 22 Aut. Duarte.</v>
      </c>
      <c r="D46" s="127" t="s">
        <v>2500</v>
      </c>
      <c r="E46" s="124">
        <v>335784578</v>
      </c>
    </row>
    <row r="47" spans="1:5" ht="18" x14ac:dyDescent="0.25">
      <c r="A47" s="120" t="str">
        <f>VLOOKUP(B47,'[1]LISTADO ATM'!$A$2:$C$817,3,0)</f>
        <v>DISTRITO NACIONAL</v>
      </c>
      <c r="B47" s="120">
        <v>900</v>
      </c>
      <c r="C47" s="120" t="str">
        <f>VLOOKUP(B47,'[1]LISTADO ATM'!$A$2:$B$816,2,0)</f>
        <v xml:space="preserve">ATM UNP Merca Santo Domingo </v>
      </c>
      <c r="D47" s="127" t="s">
        <v>2500</v>
      </c>
      <c r="E47" s="124">
        <v>335784625</v>
      </c>
    </row>
    <row r="48" spans="1:5" ht="18.75" thickBot="1" x14ac:dyDescent="0.3">
      <c r="A48" s="95" t="s">
        <v>2428</v>
      </c>
      <c r="B48" s="123">
        <f>COUNT(B10:B47)</f>
        <v>38</v>
      </c>
      <c r="C48" s="136"/>
      <c r="D48" s="137"/>
      <c r="E48" s="138"/>
    </row>
    <row r="49" spans="1:5" ht="15.75" thickBot="1" x14ac:dyDescent="0.3">
      <c r="A49" s="119"/>
      <c r="B49" s="106"/>
      <c r="C49" s="119"/>
      <c r="D49" s="119"/>
      <c r="E49" s="106"/>
    </row>
    <row r="50" spans="1:5" ht="18.75" thickBot="1" x14ac:dyDescent="0.3">
      <c r="A50" s="139" t="s">
        <v>2430</v>
      </c>
      <c r="B50" s="140"/>
      <c r="C50" s="140"/>
      <c r="D50" s="140"/>
      <c r="E50" s="141"/>
    </row>
    <row r="51" spans="1:5" ht="18" x14ac:dyDescent="0.25">
      <c r="A51" s="91" t="s">
        <v>15</v>
      </c>
      <c r="B51" s="91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120" t="str">
        <f>VLOOKUP(B52,'[1]LISTADO ATM'!$A$2:$C$817,3,0)</f>
        <v>NORTE</v>
      </c>
      <c r="B52" s="120">
        <v>157</v>
      </c>
      <c r="C52" s="121" t="str">
        <f>VLOOKUP(B52,'[1]LISTADO ATM'!$A$2:$B$816,2,0)</f>
        <v xml:space="preserve">ATM Oficina Samaná </v>
      </c>
      <c r="D52" s="122" t="s">
        <v>2455</v>
      </c>
      <c r="E52" s="124">
        <v>335784560</v>
      </c>
    </row>
    <row r="53" spans="1:5" ht="18" x14ac:dyDescent="0.25">
      <c r="A53" s="120" t="str">
        <f>VLOOKUP(B53,'[1]LISTADO ATM'!$A$2:$C$817,3,0)</f>
        <v>DISTRITO NACIONAL</v>
      </c>
      <c r="B53" s="120">
        <v>566</v>
      </c>
      <c r="C53" s="121" t="str">
        <f>VLOOKUP(B53,'[1]LISTADO ATM'!$A$2:$B$816,2,0)</f>
        <v xml:space="preserve">ATM Hiper Olé Aut. Duarte </v>
      </c>
      <c r="D53" s="122" t="s">
        <v>2455</v>
      </c>
      <c r="E53" s="124">
        <v>335785068</v>
      </c>
    </row>
    <row r="54" spans="1:5" ht="18" x14ac:dyDescent="0.25">
      <c r="A54" s="120" t="str">
        <f>VLOOKUP(B54,'[1]LISTADO ATM'!$A$2:$C$817,3,0)</f>
        <v>SUR</v>
      </c>
      <c r="B54" s="120">
        <v>829</v>
      </c>
      <c r="C54" s="121" t="str">
        <f>VLOOKUP(B54,'[1]LISTADO ATM'!$A$2:$B$816,2,0)</f>
        <v xml:space="preserve">ATM UNP Multicentro Sirena Baní </v>
      </c>
      <c r="D54" s="122" t="s">
        <v>2455</v>
      </c>
      <c r="E54" s="120">
        <v>335785605</v>
      </c>
    </row>
    <row r="55" spans="1:5" ht="18" x14ac:dyDescent="0.25">
      <c r="A55" s="120" t="str">
        <f>VLOOKUP(B55,'[1]LISTADO ATM'!$A$2:$C$817,3,0)</f>
        <v>ESTE</v>
      </c>
      <c r="B55" s="120">
        <v>660</v>
      </c>
      <c r="C55" s="121" t="str">
        <f>VLOOKUP(B55,'[1]LISTADO ATM'!$A$2:$B$816,2,0)</f>
        <v>ATM Oficina Romana Norte II</v>
      </c>
      <c r="D55" s="122" t="s">
        <v>2455</v>
      </c>
      <c r="E55" s="120">
        <v>335785788</v>
      </c>
    </row>
    <row r="56" spans="1:5" ht="18" x14ac:dyDescent="0.25">
      <c r="A56" s="120" t="str">
        <f>VLOOKUP(B56,'[1]LISTADO ATM'!$A$2:$C$817,3,0)</f>
        <v>DISTRITO NACIONAL</v>
      </c>
      <c r="B56" s="120">
        <v>755</v>
      </c>
      <c r="C56" s="121" t="str">
        <f>VLOOKUP(B56,'[1]LISTADO ATM'!$A$2:$B$816,2,0)</f>
        <v xml:space="preserve">ATM Oficina Galería del Este (Plaza) </v>
      </c>
      <c r="D56" s="122" t="s">
        <v>2455</v>
      </c>
      <c r="E56" s="120">
        <v>335785802</v>
      </c>
    </row>
    <row r="57" spans="1:5" ht="18.75" customHeight="1" x14ac:dyDescent="0.25">
      <c r="A57" s="120" t="str">
        <f>VLOOKUP(B57,'[1]LISTADO ATM'!$A$2:$C$817,3,0)</f>
        <v>DISTRITO NACIONAL</v>
      </c>
      <c r="B57" s="120">
        <v>318</v>
      </c>
      <c r="C57" s="121" t="str">
        <f>VLOOKUP(B57,'[1]LISTADO ATM'!$A$2:$B$816,2,0)</f>
        <v>ATM Autoservicio Lope de Vega</v>
      </c>
      <c r="D57" s="122" t="s">
        <v>2455</v>
      </c>
      <c r="E57" s="120">
        <v>335785844</v>
      </c>
    </row>
    <row r="58" spans="1:5" ht="18" x14ac:dyDescent="0.25">
      <c r="A58" s="120" t="str">
        <f>VLOOKUP(B58,'[1]LISTADO ATM'!$A$2:$C$817,3,0)</f>
        <v>DISTRITO NACIONAL</v>
      </c>
      <c r="B58" s="120">
        <v>165</v>
      </c>
      <c r="C58" s="121" t="str">
        <f>VLOOKUP(B58,'[1]LISTADO ATM'!$A$2:$B$816,2,0)</f>
        <v>ATM Autoservicio Megacentro</v>
      </c>
      <c r="D58" s="122" t="s">
        <v>2455</v>
      </c>
      <c r="E58" s="109" t="s">
        <v>2622</v>
      </c>
    </row>
    <row r="59" spans="1:5" ht="18" x14ac:dyDescent="0.25">
      <c r="A59" s="120" t="str">
        <f>VLOOKUP(B59,'[1]LISTADO ATM'!$A$2:$C$817,3,0)</f>
        <v>NORTE</v>
      </c>
      <c r="B59" s="120">
        <v>990</v>
      </c>
      <c r="C59" s="121" t="str">
        <f>VLOOKUP(B59,'[1]LISTADO ATM'!$A$2:$B$816,2,0)</f>
        <v xml:space="preserve">ATM Autoservicio Bonao II </v>
      </c>
      <c r="D59" s="122" t="s">
        <v>2455</v>
      </c>
      <c r="E59" s="109" t="s">
        <v>2623</v>
      </c>
    </row>
    <row r="60" spans="1:5" ht="18.75" thickBot="1" x14ac:dyDescent="0.3">
      <c r="A60" s="116" t="s">
        <v>2428</v>
      </c>
      <c r="B60" s="123">
        <f>COUNT(B52:B59)</f>
        <v>8</v>
      </c>
      <c r="C60" s="117"/>
      <c r="D60" s="117"/>
      <c r="E60" s="117"/>
    </row>
    <row r="61" spans="1:5" ht="15.75" thickBot="1" x14ac:dyDescent="0.3">
      <c r="A61" s="119"/>
      <c r="B61" s="106"/>
      <c r="C61" s="119"/>
      <c r="D61" s="119"/>
      <c r="E61" s="106"/>
    </row>
    <row r="62" spans="1:5" ht="18.75" thickBot="1" x14ac:dyDescent="0.3">
      <c r="A62" s="139" t="s">
        <v>2431</v>
      </c>
      <c r="B62" s="140"/>
      <c r="C62" s="140"/>
      <c r="D62" s="140"/>
      <c r="E62" s="141"/>
    </row>
    <row r="63" spans="1:5" ht="18" x14ac:dyDescent="0.25">
      <c r="A63" s="91" t="s">
        <v>15</v>
      </c>
      <c r="B63" s="91" t="s">
        <v>2426</v>
      </c>
      <c r="C63" s="92" t="s">
        <v>46</v>
      </c>
      <c r="D63" s="92" t="s">
        <v>2433</v>
      </c>
      <c r="E63" s="92" t="s">
        <v>2427</v>
      </c>
    </row>
    <row r="64" spans="1:5" ht="18" x14ac:dyDescent="0.25">
      <c r="A64" s="121" t="str">
        <f>VLOOKUP(B64,'[1]LISTADO ATM'!$A$2:$C$817,3,0)</f>
        <v>DISTRITO NACIONAL</v>
      </c>
      <c r="B64" s="120">
        <v>267</v>
      </c>
      <c r="C64" s="121" t="str">
        <f>VLOOKUP(B64,'[1]LISTADO ATM'!$A$2:$B$816,2,0)</f>
        <v xml:space="preserve">ATM Centro de Caja México </v>
      </c>
      <c r="D64" s="121" t="s">
        <v>2459</v>
      </c>
      <c r="E64" s="129">
        <v>335784579</v>
      </c>
    </row>
    <row r="65" spans="1:5" ht="18" x14ac:dyDescent="0.25">
      <c r="A65" s="121" t="str">
        <f>VLOOKUP(B65,'[1]LISTADO ATM'!$A$2:$C$817,3,0)</f>
        <v>DISTRITO NACIONAL</v>
      </c>
      <c r="B65" s="120">
        <v>818</v>
      </c>
      <c r="C65" s="121" t="str">
        <f>VLOOKUP(B65,'[1]LISTADO ATM'!$A$2:$B$816,2,0)</f>
        <v xml:space="preserve">ATM Juridicción Inmobiliaria </v>
      </c>
      <c r="D65" s="121" t="s">
        <v>2459</v>
      </c>
      <c r="E65" s="129">
        <v>335785414</v>
      </c>
    </row>
    <row r="66" spans="1:5" ht="18" x14ac:dyDescent="0.25">
      <c r="A66" s="121" t="e">
        <f>VLOOKUP(B66,'[1]LISTADO ATM'!$A$2:$C$817,3,0)</f>
        <v>#N/A</v>
      </c>
      <c r="B66" s="120">
        <v>797</v>
      </c>
      <c r="C66" s="121" t="e">
        <f>VLOOKUP(B66,'[1]LISTADO ATM'!$A$2:$B$816,2,0)</f>
        <v>#N/A</v>
      </c>
      <c r="D66" s="121" t="s">
        <v>2459</v>
      </c>
      <c r="E66" s="129">
        <v>335785662</v>
      </c>
    </row>
    <row r="67" spans="1:5" ht="18" x14ac:dyDescent="0.25">
      <c r="A67" s="121" t="str">
        <f>VLOOKUP(B67,'[1]LISTADO ATM'!$A$2:$C$817,3,0)</f>
        <v>DISTRITO NACIONAL</v>
      </c>
      <c r="B67" s="120">
        <v>18</v>
      </c>
      <c r="C67" s="121" t="str">
        <f>VLOOKUP(B67,'[1]LISTADO ATM'!$A$2:$B$816,2,0)</f>
        <v xml:space="preserve">ATM Oficina Haina Occidental I </v>
      </c>
      <c r="D67" s="121" t="s">
        <v>2459</v>
      </c>
      <c r="E67" s="129">
        <v>335785414</v>
      </c>
    </row>
    <row r="68" spans="1:5" ht="18" x14ac:dyDescent="0.25">
      <c r="A68" s="121" t="e">
        <f>VLOOKUP(B68,'[1]LISTADO ATM'!$A$2:$C$817,3,0)</f>
        <v>#N/A</v>
      </c>
      <c r="B68" s="120"/>
      <c r="C68" s="121" t="e">
        <f>VLOOKUP(B68,'[1]LISTADO ATM'!$A$2:$B$816,2,0)</f>
        <v>#N/A</v>
      </c>
      <c r="D68" s="121" t="s">
        <v>2459</v>
      </c>
      <c r="E68" s="129"/>
    </row>
    <row r="69" spans="1:5" ht="18" x14ac:dyDescent="0.25">
      <c r="A69" s="121" t="e">
        <f>VLOOKUP(B69,'[1]LISTADO ATM'!$A$2:$C$817,3,0)</f>
        <v>#N/A</v>
      </c>
      <c r="B69" s="120"/>
      <c r="C69" s="121" t="e">
        <f>VLOOKUP(B69,'[1]LISTADO ATM'!$A$2:$B$816,2,0)</f>
        <v>#N/A</v>
      </c>
      <c r="D69" s="121" t="s">
        <v>2459</v>
      </c>
      <c r="E69" s="129"/>
    </row>
    <row r="70" spans="1:5" ht="18.75" thickBot="1" x14ac:dyDescent="0.3">
      <c r="A70" s="95" t="s">
        <v>2428</v>
      </c>
      <c r="B70" s="123">
        <f>COUNT(B64:B69)</f>
        <v>4</v>
      </c>
      <c r="C70" s="117"/>
      <c r="D70" s="93"/>
      <c r="E70" s="94"/>
    </row>
    <row r="71" spans="1:5" ht="15.75" thickBot="1" x14ac:dyDescent="0.3">
      <c r="A71" s="119"/>
      <c r="B71" s="106"/>
      <c r="C71" s="119"/>
      <c r="D71" s="119"/>
      <c r="E71" s="106"/>
    </row>
    <row r="72" spans="1:5" ht="18.75" thickBot="1" x14ac:dyDescent="0.3">
      <c r="A72" s="148" t="s">
        <v>2429</v>
      </c>
      <c r="B72" s="149"/>
      <c r="C72" s="119"/>
      <c r="D72" s="119"/>
      <c r="E72" s="106"/>
    </row>
    <row r="73" spans="1:5" ht="18.75" thickBot="1" x14ac:dyDescent="0.3">
      <c r="A73" s="150">
        <f>+B60+B70</f>
        <v>12</v>
      </c>
      <c r="B73" s="151"/>
      <c r="C73" s="119"/>
      <c r="D73" s="119"/>
      <c r="E73" s="106"/>
    </row>
    <row r="74" spans="1:5" ht="15.75" thickBot="1" x14ac:dyDescent="0.3">
      <c r="A74" s="119"/>
      <c r="B74" s="106"/>
      <c r="C74" s="119"/>
      <c r="D74" s="119"/>
      <c r="E74" s="106"/>
    </row>
    <row r="75" spans="1:5" ht="18.75" thickBot="1" x14ac:dyDescent="0.3">
      <c r="A75" s="139" t="s">
        <v>2432</v>
      </c>
      <c r="B75" s="140"/>
      <c r="C75" s="140"/>
      <c r="D75" s="140"/>
      <c r="E75" s="141"/>
    </row>
    <row r="76" spans="1:5" ht="18" x14ac:dyDescent="0.25">
      <c r="A76" s="91" t="s">
        <v>15</v>
      </c>
      <c r="B76" s="91" t="s">
        <v>2426</v>
      </c>
      <c r="C76" s="96" t="s">
        <v>46</v>
      </c>
      <c r="D76" s="152" t="s">
        <v>2433</v>
      </c>
      <c r="E76" s="153"/>
    </row>
    <row r="77" spans="1:5" ht="18" x14ac:dyDescent="0.25">
      <c r="A77" s="120" t="str">
        <f>VLOOKUP(B77,'[1]LISTADO ATM'!$A$2:$C$817,3,0)</f>
        <v>DISTRITO NACIONAL</v>
      </c>
      <c r="B77" s="120">
        <v>812</v>
      </c>
      <c r="C77" s="121" t="str">
        <f>VLOOKUP(B77,'[1]LISTADO ATM'!$A$2:$B$816,2,0)</f>
        <v xml:space="preserve">ATM Canasta del Pueblo </v>
      </c>
      <c r="D77" s="154" t="s">
        <v>2475</v>
      </c>
      <c r="E77" s="155"/>
    </row>
    <row r="78" spans="1:5" ht="18" x14ac:dyDescent="0.25">
      <c r="A78" s="120" t="str">
        <f>VLOOKUP(B78,'[1]LISTADO ATM'!$A$2:$C$817,3,0)</f>
        <v>DISTRITO NACIONAL</v>
      </c>
      <c r="B78" s="120">
        <v>336</v>
      </c>
      <c r="C78" s="121" t="str">
        <f>VLOOKUP(B78,'[1]LISTADO ATM'!$A$2:$B$816,2,0)</f>
        <v>ATM Instituto Nacional de Cancer (incart)</v>
      </c>
      <c r="D78" s="154" t="s">
        <v>2475</v>
      </c>
      <c r="E78" s="155"/>
    </row>
    <row r="79" spans="1:5" ht="18" x14ac:dyDescent="0.25">
      <c r="A79" s="120" t="str">
        <f>VLOOKUP(B79,'[1]LISTADO ATM'!$A$2:$C$817,3,0)</f>
        <v>NORTE</v>
      </c>
      <c r="B79" s="120">
        <v>683</v>
      </c>
      <c r="C79" s="121" t="str">
        <f>VLOOKUP(B79,'[1]LISTADO ATM'!$A$2:$B$816,2,0)</f>
        <v>ATM INCARNA El Pino (la Vega)</v>
      </c>
      <c r="D79" s="154" t="s">
        <v>2475</v>
      </c>
      <c r="E79" s="155"/>
    </row>
    <row r="80" spans="1:5" ht="18" x14ac:dyDescent="0.25">
      <c r="A80" s="120" t="str">
        <f>VLOOKUP(B80,'[1]LISTADO ATM'!$A$2:$C$817,3,0)</f>
        <v>SUR</v>
      </c>
      <c r="B80" s="120">
        <v>766</v>
      </c>
      <c r="C80" s="121" t="str">
        <f>VLOOKUP(B80,'[1]LISTADO ATM'!$A$2:$B$816,2,0)</f>
        <v xml:space="preserve">ATM Oficina Azua II </v>
      </c>
      <c r="D80" s="154" t="s">
        <v>2508</v>
      </c>
      <c r="E80" s="155"/>
    </row>
    <row r="81" spans="1:5" ht="18" x14ac:dyDescent="0.25">
      <c r="A81" s="120" t="str">
        <f>VLOOKUP(B81,'[1]LISTADO ATM'!$A$2:$C$817,3,0)</f>
        <v>DISTRITO NACIONAL</v>
      </c>
      <c r="B81" s="120">
        <v>35</v>
      </c>
      <c r="C81" s="121" t="str">
        <f>VLOOKUP(B81,'[1]LISTADO ATM'!$A$2:$B$816,2,0)</f>
        <v xml:space="preserve">ATM Dirección General de Aduanas I </v>
      </c>
      <c r="D81" s="154" t="s">
        <v>2475</v>
      </c>
      <c r="E81" s="155"/>
    </row>
    <row r="82" spans="1:5" ht="18" x14ac:dyDescent="0.25">
      <c r="A82" s="120" t="str">
        <f>VLOOKUP(B82,'[1]LISTADO ATM'!$A$2:$C$817,3,0)</f>
        <v>NORTE</v>
      </c>
      <c r="B82" s="120">
        <v>645</v>
      </c>
      <c r="C82" s="121" t="str">
        <f>VLOOKUP(B82,'[1]LISTADO ATM'!$A$2:$B$816,2,0)</f>
        <v xml:space="preserve">ATM UNP Cabrera </v>
      </c>
      <c r="D82" s="154" t="s">
        <v>2475</v>
      </c>
      <c r="E82" s="155"/>
    </row>
    <row r="83" spans="1:5" ht="18" x14ac:dyDescent="0.25">
      <c r="A83" s="120" t="str">
        <f>VLOOKUP(B83,'[1]LISTADO ATM'!$A$2:$C$817,3,0)</f>
        <v>DISTRITO NACIONAL</v>
      </c>
      <c r="B83" s="120">
        <v>722</v>
      </c>
      <c r="C83" s="121" t="str">
        <f>VLOOKUP(B83,'[1]LISTADO ATM'!$A$2:$B$816,2,0)</f>
        <v xml:space="preserve">ATM Oficina Charles de Gaulle III </v>
      </c>
      <c r="D83" s="154" t="s">
        <v>2508</v>
      </c>
      <c r="E83" s="155"/>
    </row>
    <row r="84" spans="1:5" ht="18" x14ac:dyDescent="0.25">
      <c r="A84" s="120" t="str">
        <f>VLOOKUP(B84,'[1]LISTADO ATM'!$A$2:$C$817,3,0)</f>
        <v>DISTRITO NACIONAL</v>
      </c>
      <c r="B84" s="120">
        <v>801</v>
      </c>
      <c r="C84" s="121" t="str">
        <f>VLOOKUP(B84,'[1]LISTADO ATM'!$A$2:$B$816,2,0)</f>
        <v xml:space="preserve">ATM Galería 360 Food Court </v>
      </c>
      <c r="D84" s="154" t="s">
        <v>2475</v>
      </c>
      <c r="E84" s="155"/>
    </row>
    <row r="85" spans="1:5" ht="18" x14ac:dyDescent="0.25">
      <c r="A85" s="120" t="str">
        <f>VLOOKUP(B85,'[1]LISTADO ATM'!$A$2:$C$817,3,0)</f>
        <v>DISTRITO NACIONAL</v>
      </c>
      <c r="B85" s="120">
        <v>955</v>
      </c>
      <c r="C85" s="121" t="str">
        <f>VLOOKUP(B85,'[1]LISTADO ATM'!$A$2:$B$816,2,0)</f>
        <v xml:space="preserve">ATM Oficina Americana Independencia II </v>
      </c>
      <c r="D85" s="154" t="s">
        <v>2475</v>
      </c>
      <c r="E85" s="155"/>
    </row>
    <row r="86" spans="1:5" ht="18" x14ac:dyDescent="0.25">
      <c r="A86" s="120" t="str">
        <f>VLOOKUP(B86,'[1]LISTADO ATM'!$A$2:$C$817,3,0)</f>
        <v>ESTE</v>
      </c>
      <c r="B86" s="120">
        <v>294</v>
      </c>
      <c r="C86" s="121" t="str">
        <f>VLOOKUP(B86,'[1]LISTADO ATM'!$A$2:$B$816,2,0)</f>
        <v xml:space="preserve">ATM Plaza Zaglul San Pedro II </v>
      </c>
      <c r="D86" s="154" t="s">
        <v>2475</v>
      </c>
      <c r="E86" s="155"/>
    </row>
    <row r="87" spans="1:5" ht="18" x14ac:dyDescent="0.25">
      <c r="A87" s="120" t="str">
        <f>VLOOKUP(B87,'[1]LISTADO ATM'!$A$2:$C$817,3,0)</f>
        <v>NORTE</v>
      </c>
      <c r="B87" s="120">
        <v>396</v>
      </c>
      <c r="C87" s="121" t="str">
        <f>VLOOKUP(B87,'[1]LISTADO ATM'!$A$2:$B$816,2,0)</f>
        <v xml:space="preserve">ATM Oficina Plaza Ulloa (La Fuente) </v>
      </c>
      <c r="D87" s="154" t="s">
        <v>2475</v>
      </c>
      <c r="E87" s="155"/>
    </row>
    <row r="88" spans="1:5" ht="18" x14ac:dyDescent="0.25">
      <c r="A88" s="120" t="str">
        <f>VLOOKUP(B88,'[1]LISTADO ATM'!$A$2:$C$817,3,0)</f>
        <v>DISTRITO NACIONAL</v>
      </c>
      <c r="B88" s="120">
        <v>516</v>
      </c>
      <c r="C88" s="121" t="str">
        <f>VLOOKUP(B88,'[1]LISTADO ATM'!$A$2:$B$816,2,0)</f>
        <v xml:space="preserve">ATM Oficina Gascue </v>
      </c>
      <c r="D88" s="154" t="s">
        <v>2475</v>
      </c>
      <c r="E88" s="155"/>
    </row>
    <row r="89" spans="1:5" ht="18" x14ac:dyDescent="0.25">
      <c r="A89" s="120" t="str">
        <f>VLOOKUP(B89,'[1]LISTADO ATM'!$A$2:$C$817,3,0)</f>
        <v>NORTE</v>
      </c>
      <c r="B89" s="120">
        <v>760</v>
      </c>
      <c r="C89" s="121" t="str">
        <f>VLOOKUP(B89,'[1]LISTADO ATM'!$A$2:$B$816,2,0)</f>
        <v xml:space="preserve">ATM UNP Cruce Guayacanes (Mao) </v>
      </c>
      <c r="D89" s="154" t="s">
        <v>2475</v>
      </c>
      <c r="E89" s="155"/>
    </row>
    <row r="90" spans="1:5" ht="18" x14ac:dyDescent="0.25">
      <c r="A90" s="120" t="str">
        <f>VLOOKUP(B90,'[1]LISTADO ATM'!$A$2:$C$817,3,0)</f>
        <v>DISTRITO NACIONAL</v>
      </c>
      <c r="B90" s="120">
        <v>194</v>
      </c>
      <c r="C90" s="121" t="str">
        <f>VLOOKUP(B90,'[1]LISTADO ATM'!$A$2:$B$816,2,0)</f>
        <v xml:space="preserve">ATM UNP Pantoja </v>
      </c>
      <c r="D90" s="154" t="s">
        <v>2475</v>
      </c>
      <c r="E90" s="155"/>
    </row>
    <row r="91" spans="1:5" ht="18.75" thickBot="1" x14ac:dyDescent="0.3">
      <c r="A91" s="95" t="s">
        <v>2428</v>
      </c>
      <c r="B91" s="123">
        <f>COUNT(B77:B90)</f>
        <v>14</v>
      </c>
      <c r="C91" s="117"/>
      <c r="D91" s="156"/>
      <c r="E91" s="157"/>
    </row>
  </sheetData>
  <mergeCells count="26">
    <mergeCell ref="D87:E87"/>
    <mergeCell ref="D88:E88"/>
    <mergeCell ref="D89:E89"/>
    <mergeCell ref="D90:E90"/>
    <mergeCell ref="D91:E91"/>
    <mergeCell ref="D83:E83"/>
    <mergeCell ref="D84:E84"/>
    <mergeCell ref="D85:E85"/>
    <mergeCell ref="D86:E86"/>
    <mergeCell ref="D78:E78"/>
    <mergeCell ref="D79:E79"/>
    <mergeCell ref="D80:E80"/>
    <mergeCell ref="D81:E81"/>
    <mergeCell ref="D82:E82"/>
    <mergeCell ref="A72:B72"/>
    <mergeCell ref="A73:B73"/>
    <mergeCell ref="A75:E75"/>
    <mergeCell ref="D76:E76"/>
    <mergeCell ref="D77:E77"/>
    <mergeCell ref="C48:E48"/>
    <mergeCell ref="A50:E50"/>
    <mergeCell ref="A62:E62"/>
    <mergeCell ref="A1:E1"/>
    <mergeCell ref="A2:E2"/>
    <mergeCell ref="A3:E3"/>
    <mergeCell ref="A8:E8"/>
  </mergeCells>
  <phoneticPr fontId="47" type="noConversion"/>
  <conditionalFormatting sqref="B61:B62 B71:B75 B49:B50 B1:B4 B79:B90 B7:B8">
    <cfRule type="cellIs" dxfId="356" priority="249" operator="equal">
      <formula>22099.125</formula>
    </cfRule>
  </conditionalFormatting>
  <conditionalFormatting sqref="B71:B75 B61:B62 B49:B50 B1:B4 B7:B8">
    <cfRule type="duplicateValues" dxfId="355" priority="248"/>
  </conditionalFormatting>
  <conditionalFormatting sqref="E70:E76 E1:E8 E48:E50 E60:E62">
    <cfRule type="duplicateValues" dxfId="354" priority="246"/>
    <cfRule type="duplicateValues" dxfId="353" priority="247"/>
  </conditionalFormatting>
  <conditionalFormatting sqref="E91 E1:E8 E70:E76 E48:E50 E60:E62">
    <cfRule type="duplicateValues" dxfId="352" priority="245"/>
  </conditionalFormatting>
  <conditionalFormatting sqref="B60:B62">
    <cfRule type="duplicateValues" dxfId="351" priority="244"/>
  </conditionalFormatting>
  <conditionalFormatting sqref="B71:B75 B61:B62 B49:B50 B1:B4 B7:B8">
    <cfRule type="duplicateValues" dxfId="350" priority="240"/>
    <cfRule type="duplicateValues" dxfId="349" priority="241"/>
    <cfRule type="duplicateValues" dxfId="348" priority="242"/>
    <cfRule type="duplicateValues" dxfId="347" priority="243"/>
  </conditionalFormatting>
  <conditionalFormatting sqref="B71:B75 B61:B62">
    <cfRule type="duplicateValues" dxfId="346" priority="239"/>
  </conditionalFormatting>
  <conditionalFormatting sqref="B71:B75">
    <cfRule type="duplicateValues" dxfId="345" priority="238"/>
  </conditionalFormatting>
  <conditionalFormatting sqref="B78">
    <cfRule type="duplicateValues" dxfId="344" priority="237"/>
  </conditionalFormatting>
  <conditionalFormatting sqref="B78">
    <cfRule type="duplicateValues" dxfId="343" priority="236"/>
  </conditionalFormatting>
  <conditionalFormatting sqref="B78">
    <cfRule type="duplicateValues" dxfId="342" priority="235"/>
  </conditionalFormatting>
  <conditionalFormatting sqref="B78">
    <cfRule type="duplicateValues" dxfId="341" priority="234"/>
  </conditionalFormatting>
  <conditionalFormatting sqref="B78">
    <cfRule type="duplicateValues" dxfId="340" priority="233"/>
  </conditionalFormatting>
  <conditionalFormatting sqref="B77">
    <cfRule type="cellIs" dxfId="339" priority="232" operator="equal">
      <formula>22099.125</formula>
    </cfRule>
  </conditionalFormatting>
  <conditionalFormatting sqref="B77">
    <cfRule type="duplicateValues" dxfId="338" priority="231"/>
  </conditionalFormatting>
  <conditionalFormatting sqref="B77">
    <cfRule type="duplicateValues" dxfId="337" priority="230"/>
  </conditionalFormatting>
  <conditionalFormatting sqref="B77">
    <cfRule type="duplicateValues" dxfId="336" priority="229"/>
  </conditionalFormatting>
  <conditionalFormatting sqref="B77">
    <cfRule type="duplicateValues" dxfId="335" priority="225"/>
    <cfRule type="duplicateValues" dxfId="334" priority="226"/>
    <cfRule type="duplicateValues" dxfId="333" priority="227"/>
    <cfRule type="duplicateValues" dxfId="332" priority="228"/>
  </conditionalFormatting>
  <conditionalFormatting sqref="B77">
    <cfRule type="duplicateValues" dxfId="331" priority="224"/>
  </conditionalFormatting>
  <conditionalFormatting sqref="B77">
    <cfRule type="duplicateValues" dxfId="330" priority="223"/>
  </conditionalFormatting>
  <conditionalFormatting sqref="B78">
    <cfRule type="cellIs" dxfId="329" priority="222" operator="equal">
      <formula>22099.125</formula>
    </cfRule>
  </conditionalFormatting>
  <conditionalFormatting sqref="B78">
    <cfRule type="duplicateValues" dxfId="328" priority="221"/>
  </conditionalFormatting>
  <conditionalFormatting sqref="B78">
    <cfRule type="duplicateValues" dxfId="327" priority="220"/>
  </conditionalFormatting>
  <conditionalFormatting sqref="B78">
    <cfRule type="duplicateValues" dxfId="326" priority="216"/>
    <cfRule type="duplicateValues" dxfId="325" priority="217"/>
    <cfRule type="duplicateValues" dxfId="324" priority="218"/>
    <cfRule type="duplicateValues" dxfId="323" priority="219"/>
  </conditionalFormatting>
  <conditionalFormatting sqref="B78">
    <cfRule type="duplicateValues" dxfId="322" priority="214"/>
    <cfRule type="duplicateValues" dxfId="321" priority="215"/>
  </conditionalFormatting>
  <conditionalFormatting sqref="B78">
    <cfRule type="duplicateValues" dxfId="320" priority="213"/>
  </conditionalFormatting>
  <conditionalFormatting sqref="B78">
    <cfRule type="duplicateValues" dxfId="319" priority="212"/>
  </conditionalFormatting>
  <conditionalFormatting sqref="B78">
    <cfRule type="duplicateValues" dxfId="318" priority="211"/>
  </conditionalFormatting>
  <conditionalFormatting sqref="B78">
    <cfRule type="cellIs" dxfId="317" priority="210" operator="equal">
      <formula>22099.125</formula>
    </cfRule>
  </conditionalFormatting>
  <conditionalFormatting sqref="B78">
    <cfRule type="duplicateValues" dxfId="316" priority="209"/>
  </conditionalFormatting>
  <conditionalFormatting sqref="B78">
    <cfRule type="duplicateValues" dxfId="315" priority="208"/>
  </conditionalFormatting>
  <conditionalFormatting sqref="B78">
    <cfRule type="duplicateValues" dxfId="314" priority="204"/>
    <cfRule type="duplicateValues" dxfId="313" priority="205"/>
    <cfRule type="duplicateValues" dxfId="312" priority="206"/>
    <cfRule type="duplicateValues" dxfId="311" priority="207"/>
  </conditionalFormatting>
  <conditionalFormatting sqref="B78">
    <cfRule type="duplicateValues" dxfId="310" priority="203"/>
  </conditionalFormatting>
  <conditionalFormatting sqref="B78">
    <cfRule type="duplicateValues" dxfId="309" priority="202"/>
  </conditionalFormatting>
  <conditionalFormatting sqref="E77">
    <cfRule type="duplicateValues" dxfId="308" priority="200"/>
    <cfRule type="duplicateValues" dxfId="307" priority="201"/>
  </conditionalFormatting>
  <conditionalFormatting sqref="E77">
    <cfRule type="duplicateValues" dxfId="306" priority="199"/>
  </conditionalFormatting>
  <conditionalFormatting sqref="E78">
    <cfRule type="duplicateValues" dxfId="305" priority="197"/>
    <cfRule type="duplicateValues" dxfId="304" priority="198"/>
  </conditionalFormatting>
  <conditionalFormatting sqref="E78">
    <cfRule type="duplicateValues" dxfId="303" priority="196"/>
  </conditionalFormatting>
  <conditionalFormatting sqref="E79">
    <cfRule type="duplicateValues" dxfId="302" priority="195"/>
  </conditionalFormatting>
  <conditionalFormatting sqref="E79">
    <cfRule type="duplicateValues" dxfId="301" priority="193"/>
    <cfRule type="duplicateValues" dxfId="300" priority="194"/>
  </conditionalFormatting>
  <conditionalFormatting sqref="E79">
    <cfRule type="duplicateValues" dxfId="299" priority="192"/>
  </conditionalFormatting>
  <conditionalFormatting sqref="B91 B70:B76 B60:B62 B48:B50 B1:B4 B7:B8">
    <cfRule type="duplicateValues" dxfId="298" priority="190"/>
    <cfRule type="duplicateValues" dxfId="297" priority="191"/>
  </conditionalFormatting>
  <conditionalFormatting sqref="B91 B70:B76 B60:B62 B48:B50 B1:B4 B7:B8">
    <cfRule type="duplicateValues" dxfId="296" priority="189"/>
  </conditionalFormatting>
  <conditionalFormatting sqref="B91">
    <cfRule type="duplicateValues" dxfId="295" priority="188"/>
  </conditionalFormatting>
  <conditionalFormatting sqref="E91 E70:E76 E60:E63 E1:E8 E48:E50">
    <cfRule type="duplicateValues" dxfId="294" priority="187"/>
  </conditionalFormatting>
  <conditionalFormatting sqref="E10">
    <cfRule type="duplicateValues" dxfId="293" priority="186"/>
  </conditionalFormatting>
  <conditionalFormatting sqref="E10">
    <cfRule type="duplicateValues" dxfId="292" priority="183"/>
    <cfRule type="duplicateValues" dxfId="291" priority="184"/>
    <cfRule type="duplicateValues" dxfId="290" priority="185"/>
  </conditionalFormatting>
  <conditionalFormatting sqref="E10">
    <cfRule type="duplicateValues" dxfId="289" priority="181"/>
    <cfRule type="duplicateValues" dxfId="288" priority="182"/>
  </conditionalFormatting>
  <conditionalFormatting sqref="B52">
    <cfRule type="duplicateValues" dxfId="287" priority="180"/>
  </conditionalFormatting>
  <conditionalFormatting sqref="B52">
    <cfRule type="duplicateValues" dxfId="286" priority="178"/>
    <cfRule type="duplicateValues" dxfId="285" priority="179"/>
  </conditionalFormatting>
  <conditionalFormatting sqref="E52">
    <cfRule type="duplicateValues" dxfId="284" priority="177"/>
  </conditionalFormatting>
  <conditionalFormatting sqref="E52">
    <cfRule type="duplicateValues" dxfId="283" priority="174"/>
    <cfRule type="duplicateValues" dxfId="282" priority="175"/>
    <cfRule type="duplicateValues" dxfId="281" priority="176"/>
  </conditionalFormatting>
  <conditionalFormatting sqref="E52">
    <cfRule type="duplicateValues" dxfId="280" priority="172"/>
    <cfRule type="duplicateValues" dxfId="279" priority="173"/>
  </conditionalFormatting>
  <conditionalFormatting sqref="E11">
    <cfRule type="duplicateValues" dxfId="278" priority="171"/>
  </conditionalFormatting>
  <conditionalFormatting sqref="E11">
    <cfRule type="duplicateValues" dxfId="277" priority="168"/>
    <cfRule type="duplicateValues" dxfId="276" priority="169"/>
    <cfRule type="duplicateValues" dxfId="275" priority="170"/>
  </conditionalFormatting>
  <conditionalFormatting sqref="E11">
    <cfRule type="duplicateValues" dxfId="274" priority="166"/>
    <cfRule type="duplicateValues" dxfId="273" priority="167"/>
  </conditionalFormatting>
  <conditionalFormatting sqref="E35">
    <cfRule type="duplicateValues" dxfId="272" priority="165"/>
  </conditionalFormatting>
  <conditionalFormatting sqref="E35">
    <cfRule type="duplicateValues" dxfId="271" priority="162"/>
    <cfRule type="duplicateValues" dxfId="270" priority="163"/>
    <cfRule type="duplicateValues" dxfId="269" priority="164"/>
  </conditionalFormatting>
  <conditionalFormatting sqref="E35">
    <cfRule type="duplicateValues" dxfId="268" priority="160"/>
    <cfRule type="duplicateValues" dxfId="267" priority="161"/>
  </conditionalFormatting>
  <conditionalFormatting sqref="E12">
    <cfRule type="duplicateValues" dxfId="266" priority="159"/>
  </conditionalFormatting>
  <conditionalFormatting sqref="E12">
    <cfRule type="duplicateValues" dxfId="265" priority="156"/>
    <cfRule type="duplicateValues" dxfId="264" priority="157"/>
    <cfRule type="duplicateValues" dxfId="263" priority="158"/>
  </conditionalFormatting>
  <conditionalFormatting sqref="E12">
    <cfRule type="duplicateValues" dxfId="262" priority="154"/>
    <cfRule type="duplicateValues" dxfId="261" priority="155"/>
  </conditionalFormatting>
  <conditionalFormatting sqref="E13">
    <cfRule type="duplicateValues" dxfId="260" priority="153"/>
  </conditionalFormatting>
  <conditionalFormatting sqref="E13">
    <cfRule type="duplicateValues" dxfId="259" priority="150"/>
    <cfRule type="duplicateValues" dxfId="258" priority="151"/>
    <cfRule type="duplicateValues" dxfId="257" priority="152"/>
  </conditionalFormatting>
  <conditionalFormatting sqref="E13">
    <cfRule type="duplicateValues" dxfId="256" priority="148"/>
    <cfRule type="duplicateValues" dxfId="255" priority="149"/>
  </conditionalFormatting>
  <conditionalFormatting sqref="E25">
    <cfRule type="duplicateValues" dxfId="254" priority="147"/>
  </conditionalFormatting>
  <conditionalFormatting sqref="E25">
    <cfRule type="duplicateValues" dxfId="253" priority="144"/>
    <cfRule type="duplicateValues" dxfId="252" priority="145"/>
    <cfRule type="duplicateValues" dxfId="251" priority="146"/>
  </conditionalFormatting>
  <conditionalFormatting sqref="E25">
    <cfRule type="duplicateValues" dxfId="250" priority="142"/>
    <cfRule type="duplicateValues" dxfId="249" priority="143"/>
  </conditionalFormatting>
  <conditionalFormatting sqref="E25">
    <cfRule type="duplicateValues" dxfId="248" priority="141"/>
  </conditionalFormatting>
  <conditionalFormatting sqref="E26">
    <cfRule type="duplicateValues" dxfId="247" priority="140"/>
  </conditionalFormatting>
  <conditionalFormatting sqref="E26">
    <cfRule type="duplicateValues" dxfId="246" priority="137"/>
    <cfRule type="duplicateValues" dxfId="245" priority="138"/>
    <cfRule type="duplicateValues" dxfId="244" priority="139"/>
  </conditionalFormatting>
  <conditionalFormatting sqref="E26">
    <cfRule type="duplicateValues" dxfId="243" priority="135"/>
    <cfRule type="duplicateValues" dxfId="242" priority="136"/>
  </conditionalFormatting>
  <conditionalFormatting sqref="E26">
    <cfRule type="duplicateValues" dxfId="241" priority="134"/>
  </conditionalFormatting>
  <conditionalFormatting sqref="E44">
    <cfRule type="duplicateValues" dxfId="240" priority="133"/>
  </conditionalFormatting>
  <conditionalFormatting sqref="E44">
    <cfRule type="duplicateValues" dxfId="239" priority="130"/>
    <cfRule type="duplicateValues" dxfId="238" priority="131"/>
    <cfRule type="duplicateValues" dxfId="237" priority="132"/>
  </conditionalFormatting>
  <conditionalFormatting sqref="E44">
    <cfRule type="duplicateValues" dxfId="236" priority="128"/>
    <cfRule type="duplicateValues" dxfId="235" priority="129"/>
  </conditionalFormatting>
  <conditionalFormatting sqref="E44">
    <cfRule type="duplicateValues" dxfId="234" priority="127"/>
  </conditionalFormatting>
  <conditionalFormatting sqref="B48">
    <cfRule type="duplicateValues" dxfId="233" priority="126"/>
  </conditionalFormatting>
  <conditionalFormatting sqref="E14">
    <cfRule type="duplicateValues" dxfId="232" priority="125"/>
  </conditionalFormatting>
  <conditionalFormatting sqref="E14">
    <cfRule type="duplicateValues" dxfId="231" priority="122"/>
    <cfRule type="duplicateValues" dxfId="230" priority="123"/>
    <cfRule type="duplicateValues" dxfId="229" priority="124"/>
  </conditionalFormatting>
  <conditionalFormatting sqref="E14">
    <cfRule type="duplicateValues" dxfId="228" priority="120"/>
    <cfRule type="duplicateValues" dxfId="227" priority="121"/>
  </conditionalFormatting>
  <conditionalFormatting sqref="B77">
    <cfRule type="duplicateValues" dxfId="226" priority="250"/>
  </conditionalFormatting>
  <conditionalFormatting sqref="E77:E78">
    <cfRule type="duplicateValues" dxfId="225" priority="251"/>
  </conditionalFormatting>
  <conditionalFormatting sqref="E64 E27:E33">
    <cfRule type="duplicateValues" dxfId="224" priority="252"/>
  </conditionalFormatting>
  <conditionalFormatting sqref="E64 E27:E33">
    <cfRule type="duplicateValues" dxfId="223" priority="253"/>
    <cfRule type="duplicateValues" dxfId="222" priority="254"/>
    <cfRule type="duplicateValues" dxfId="221" priority="255"/>
  </conditionalFormatting>
  <conditionalFormatting sqref="E64 E27:E33">
    <cfRule type="duplicateValues" dxfId="220" priority="256"/>
    <cfRule type="duplicateValues" dxfId="219" priority="257"/>
  </conditionalFormatting>
  <conditionalFormatting sqref="B10:B46">
    <cfRule type="duplicateValues" dxfId="218" priority="258"/>
  </conditionalFormatting>
  <conditionalFormatting sqref="B10:B46">
    <cfRule type="duplicateValues" dxfId="217" priority="259"/>
    <cfRule type="duplicateValues" dxfId="216" priority="260"/>
  </conditionalFormatting>
  <conditionalFormatting sqref="B10:B46">
    <cfRule type="duplicateValues" dxfId="215" priority="261"/>
    <cfRule type="duplicateValues" dxfId="214" priority="262"/>
    <cfRule type="duplicateValues" dxfId="213" priority="263"/>
  </conditionalFormatting>
  <conditionalFormatting sqref="E80">
    <cfRule type="duplicateValues" dxfId="212" priority="113"/>
  </conditionalFormatting>
  <conditionalFormatting sqref="E80">
    <cfRule type="duplicateValues" dxfId="211" priority="111"/>
    <cfRule type="duplicateValues" dxfId="210" priority="112"/>
  </conditionalFormatting>
  <conditionalFormatting sqref="E80">
    <cfRule type="duplicateValues" dxfId="209" priority="110"/>
  </conditionalFormatting>
  <conditionalFormatting sqref="E81">
    <cfRule type="duplicateValues" dxfId="208" priority="109"/>
  </conditionalFormatting>
  <conditionalFormatting sqref="E81">
    <cfRule type="duplicateValues" dxfId="207" priority="107"/>
    <cfRule type="duplicateValues" dxfId="206" priority="108"/>
  </conditionalFormatting>
  <conditionalFormatting sqref="E20">
    <cfRule type="duplicateValues" dxfId="205" priority="101"/>
  </conditionalFormatting>
  <conditionalFormatting sqref="E20">
    <cfRule type="duplicateValues" dxfId="204" priority="102"/>
    <cfRule type="duplicateValues" dxfId="203" priority="103"/>
    <cfRule type="duplicateValues" dxfId="202" priority="104"/>
  </conditionalFormatting>
  <conditionalFormatting sqref="E20">
    <cfRule type="duplicateValues" dxfId="201" priority="105"/>
    <cfRule type="duplicateValues" dxfId="200" priority="106"/>
  </conditionalFormatting>
  <conditionalFormatting sqref="E82">
    <cfRule type="duplicateValues" dxfId="199" priority="100"/>
  </conditionalFormatting>
  <conditionalFormatting sqref="E82">
    <cfRule type="duplicateValues" dxfId="198" priority="98"/>
    <cfRule type="duplicateValues" dxfId="197" priority="99"/>
  </conditionalFormatting>
  <conditionalFormatting sqref="E82">
    <cfRule type="duplicateValues" dxfId="196" priority="97"/>
  </conditionalFormatting>
  <conditionalFormatting sqref="E83">
    <cfRule type="duplicateValues" dxfId="195" priority="96"/>
  </conditionalFormatting>
  <conditionalFormatting sqref="E83">
    <cfRule type="duplicateValues" dxfId="194" priority="94"/>
    <cfRule type="duplicateValues" dxfId="193" priority="95"/>
  </conditionalFormatting>
  <conditionalFormatting sqref="E83">
    <cfRule type="duplicateValues" dxfId="192" priority="93"/>
  </conditionalFormatting>
  <conditionalFormatting sqref="E84:E85">
    <cfRule type="duplicateValues" dxfId="191" priority="92"/>
  </conditionalFormatting>
  <conditionalFormatting sqref="E84:E85">
    <cfRule type="duplicateValues" dxfId="190" priority="90"/>
    <cfRule type="duplicateValues" dxfId="189" priority="91"/>
  </conditionalFormatting>
  <conditionalFormatting sqref="E69">
    <cfRule type="duplicateValues" dxfId="188" priority="264"/>
  </conditionalFormatting>
  <conditionalFormatting sqref="E69">
    <cfRule type="duplicateValues" dxfId="187" priority="265"/>
    <cfRule type="duplicateValues" dxfId="186" priority="266"/>
    <cfRule type="duplicateValues" dxfId="185" priority="267"/>
  </conditionalFormatting>
  <conditionalFormatting sqref="E69">
    <cfRule type="duplicateValues" dxfId="184" priority="268"/>
    <cfRule type="duplicateValues" dxfId="183" priority="269"/>
  </conditionalFormatting>
  <conditionalFormatting sqref="E43">
    <cfRule type="duplicateValues" dxfId="182" priority="84"/>
  </conditionalFormatting>
  <conditionalFormatting sqref="E43">
    <cfRule type="duplicateValues" dxfId="181" priority="85"/>
    <cfRule type="duplicateValues" dxfId="180" priority="86"/>
    <cfRule type="duplicateValues" dxfId="179" priority="87"/>
  </conditionalFormatting>
  <conditionalFormatting sqref="E43">
    <cfRule type="duplicateValues" dxfId="178" priority="88"/>
    <cfRule type="duplicateValues" dxfId="177" priority="89"/>
  </conditionalFormatting>
  <conditionalFormatting sqref="E65 E45">
    <cfRule type="duplicateValues" dxfId="176" priority="78"/>
  </conditionalFormatting>
  <conditionalFormatting sqref="E65 E45">
    <cfRule type="duplicateValues" dxfId="175" priority="79"/>
    <cfRule type="duplicateValues" dxfId="174" priority="80"/>
    <cfRule type="duplicateValues" dxfId="173" priority="81"/>
  </conditionalFormatting>
  <conditionalFormatting sqref="E65 E45">
    <cfRule type="duplicateValues" dxfId="172" priority="82"/>
    <cfRule type="duplicateValues" dxfId="171" priority="83"/>
  </conditionalFormatting>
  <conditionalFormatting sqref="E81">
    <cfRule type="duplicateValues" dxfId="170" priority="270"/>
  </conditionalFormatting>
  <conditionalFormatting sqref="B77">
    <cfRule type="duplicateValues" dxfId="169" priority="271"/>
    <cfRule type="duplicateValues" dxfId="168" priority="272"/>
  </conditionalFormatting>
  <conditionalFormatting sqref="B77">
    <cfRule type="duplicateValues" dxfId="167" priority="273"/>
  </conditionalFormatting>
  <conditionalFormatting sqref="B91 B47:B78 B1:B4 B7:B9">
    <cfRule type="duplicateValues" dxfId="166" priority="274"/>
  </conditionalFormatting>
  <conditionalFormatting sqref="B91 B47:B78 B1:B4 B7:B9">
    <cfRule type="duplicateValues" dxfId="165" priority="275"/>
    <cfRule type="duplicateValues" dxfId="164" priority="276"/>
    <cfRule type="duplicateValues" dxfId="163" priority="277"/>
  </conditionalFormatting>
  <conditionalFormatting sqref="B91">
    <cfRule type="duplicateValues" dxfId="162" priority="278"/>
  </conditionalFormatting>
  <conditionalFormatting sqref="B91 B1:B4 B7:B78">
    <cfRule type="duplicateValues" dxfId="161" priority="279"/>
  </conditionalFormatting>
  <conditionalFormatting sqref="E66:E67">
    <cfRule type="duplicateValues" dxfId="160" priority="72"/>
  </conditionalFormatting>
  <conditionalFormatting sqref="E66:E67">
    <cfRule type="duplicateValues" dxfId="159" priority="73"/>
    <cfRule type="duplicateValues" dxfId="158" priority="74"/>
    <cfRule type="duplicateValues" dxfId="157" priority="75"/>
  </conditionalFormatting>
  <conditionalFormatting sqref="E66:E67">
    <cfRule type="duplicateValues" dxfId="156" priority="76"/>
    <cfRule type="duplicateValues" dxfId="155" priority="77"/>
  </conditionalFormatting>
  <conditionalFormatting sqref="E55:E56">
    <cfRule type="duplicateValues" dxfId="154" priority="66"/>
  </conditionalFormatting>
  <conditionalFormatting sqref="E55:E56">
    <cfRule type="duplicateValues" dxfId="153" priority="67"/>
    <cfRule type="duplicateValues" dxfId="152" priority="68"/>
    <cfRule type="duplicateValues" dxfId="151" priority="69"/>
  </conditionalFormatting>
  <conditionalFormatting sqref="E55:E56">
    <cfRule type="duplicateValues" dxfId="150" priority="70"/>
    <cfRule type="duplicateValues" dxfId="149" priority="71"/>
  </conditionalFormatting>
  <conditionalFormatting sqref="E86">
    <cfRule type="duplicateValues" dxfId="148" priority="61"/>
  </conditionalFormatting>
  <conditionalFormatting sqref="E86">
    <cfRule type="duplicateValues" dxfId="147" priority="59"/>
    <cfRule type="duplicateValues" dxfId="146" priority="60"/>
  </conditionalFormatting>
  <conditionalFormatting sqref="E87">
    <cfRule type="duplicateValues" dxfId="145" priority="58"/>
  </conditionalFormatting>
  <conditionalFormatting sqref="E87">
    <cfRule type="duplicateValues" dxfId="144" priority="56"/>
    <cfRule type="duplicateValues" dxfId="143" priority="57"/>
  </conditionalFormatting>
  <conditionalFormatting sqref="E88">
    <cfRule type="duplicateValues" dxfId="142" priority="55"/>
  </conditionalFormatting>
  <conditionalFormatting sqref="E88">
    <cfRule type="duplicateValues" dxfId="141" priority="53"/>
    <cfRule type="duplicateValues" dxfId="140" priority="54"/>
  </conditionalFormatting>
  <conditionalFormatting sqref="E89">
    <cfRule type="duplicateValues" dxfId="139" priority="52"/>
  </conditionalFormatting>
  <conditionalFormatting sqref="E89">
    <cfRule type="duplicateValues" dxfId="138" priority="50"/>
    <cfRule type="duplicateValues" dxfId="137" priority="51"/>
  </conditionalFormatting>
  <conditionalFormatting sqref="E57">
    <cfRule type="duplicateValues" dxfId="136" priority="44"/>
  </conditionalFormatting>
  <conditionalFormatting sqref="E57">
    <cfRule type="duplicateValues" dxfId="135" priority="45"/>
    <cfRule type="duplicateValues" dxfId="134" priority="46"/>
    <cfRule type="duplicateValues" dxfId="133" priority="47"/>
  </conditionalFormatting>
  <conditionalFormatting sqref="E57">
    <cfRule type="duplicateValues" dxfId="132" priority="48"/>
    <cfRule type="duplicateValues" dxfId="131" priority="49"/>
  </conditionalFormatting>
  <conditionalFormatting sqref="E68">
    <cfRule type="duplicateValues" dxfId="130" priority="38"/>
  </conditionalFormatting>
  <conditionalFormatting sqref="E68">
    <cfRule type="duplicateValues" dxfId="129" priority="39"/>
    <cfRule type="duplicateValues" dxfId="128" priority="40"/>
    <cfRule type="duplicateValues" dxfId="127" priority="41"/>
  </conditionalFormatting>
  <conditionalFormatting sqref="E68">
    <cfRule type="duplicateValues" dxfId="126" priority="42"/>
    <cfRule type="duplicateValues" dxfId="125" priority="43"/>
  </conditionalFormatting>
  <conditionalFormatting sqref="E53:E54 E41:E42 E21:E24">
    <cfRule type="duplicateValues" dxfId="124" priority="296"/>
  </conditionalFormatting>
  <conditionalFormatting sqref="E53:E54 E41:E42 E21:E24">
    <cfRule type="duplicateValues" dxfId="123" priority="297"/>
    <cfRule type="duplicateValues" dxfId="122" priority="298"/>
    <cfRule type="duplicateValues" dxfId="121" priority="299"/>
  </conditionalFormatting>
  <conditionalFormatting sqref="E53:E54 E41:E42 E21:E24">
    <cfRule type="duplicateValues" dxfId="120" priority="300"/>
    <cfRule type="duplicateValues" dxfId="119" priority="301"/>
  </conditionalFormatting>
  <conditionalFormatting sqref="B64:B69">
    <cfRule type="duplicateValues" dxfId="118" priority="305"/>
  </conditionalFormatting>
  <conditionalFormatting sqref="B64:B69">
    <cfRule type="duplicateValues" dxfId="117" priority="306"/>
    <cfRule type="duplicateValues" dxfId="116" priority="307"/>
  </conditionalFormatting>
  <conditionalFormatting sqref="B64:B78">
    <cfRule type="duplicateValues" dxfId="115" priority="308"/>
  </conditionalFormatting>
  <conditionalFormatting sqref="B64:B69">
    <cfRule type="duplicateValues" dxfId="114" priority="309"/>
    <cfRule type="duplicateValues" dxfId="113" priority="310"/>
    <cfRule type="duplicateValues" dxfId="112" priority="311"/>
  </conditionalFormatting>
  <conditionalFormatting sqref="B46">
    <cfRule type="duplicateValues" dxfId="111" priority="31"/>
  </conditionalFormatting>
  <conditionalFormatting sqref="B46">
    <cfRule type="duplicateValues" dxfId="110" priority="32"/>
    <cfRule type="duplicateValues" dxfId="109" priority="33"/>
    <cfRule type="duplicateValues" dxfId="108" priority="34"/>
  </conditionalFormatting>
  <conditionalFormatting sqref="B46">
    <cfRule type="duplicateValues" dxfId="107" priority="35"/>
  </conditionalFormatting>
  <conditionalFormatting sqref="B46">
    <cfRule type="duplicateValues" dxfId="106" priority="36"/>
    <cfRule type="duplicateValues" dxfId="105" priority="37"/>
  </conditionalFormatting>
  <conditionalFormatting sqref="E34 E46:E47 E36:E40 E15:E19">
    <cfRule type="duplicateValues" dxfId="104" priority="372092"/>
  </conditionalFormatting>
  <conditionalFormatting sqref="E34 E46:E47 E36:E40 E15:E19">
    <cfRule type="duplicateValues" dxfId="103" priority="372097"/>
    <cfRule type="duplicateValues" dxfId="102" priority="372098"/>
    <cfRule type="duplicateValues" dxfId="101" priority="372099"/>
  </conditionalFormatting>
  <conditionalFormatting sqref="E34 E46:E47 E36:E40 E15:E19">
    <cfRule type="duplicateValues" dxfId="100" priority="372112"/>
    <cfRule type="duplicateValues" dxfId="99" priority="372113"/>
  </conditionalFormatting>
  <conditionalFormatting sqref="B47 B52:B59">
    <cfRule type="duplicateValues" dxfId="98" priority="372211"/>
  </conditionalFormatting>
  <conditionalFormatting sqref="B47 B52:B59">
    <cfRule type="duplicateValues" dxfId="97" priority="372213"/>
    <cfRule type="duplicateValues" dxfId="96" priority="372214"/>
  </conditionalFormatting>
  <conditionalFormatting sqref="E90">
    <cfRule type="duplicateValues" dxfId="95" priority="30"/>
  </conditionalFormatting>
  <conditionalFormatting sqref="E90">
    <cfRule type="duplicateValues" dxfId="94" priority="28"/>
    <cfRule type="duplicateValues" dxfId="93" priority="29"/>
  </conditionalFormatting>
  <conditionalFormatting sqref="B79:B90">
    <cfRule type="duplicateValues" dxfId="37" priority="372246"/>
  </conditionalFormatting>
  <conditionalFormatting sqref="B79:B90">
    <cfRule type="duplicateValues" dxfId="36" priority="372248"/>
    <cfRule type="duplicateValues" dxfId="35" priority="372249"/>
    <cfRule type="duplicateValues" dxfId="34" priority="372250"/>
    <cfRule type="duplicateValues" dxfId="33" priority="372251"/>
  </conditionalFormatting>
  <conditionalFormatting sqref="B79:B90">
    <cfRule type="duplicateValues" dxfId="32" priority="372256"/>
    <cfRule type="duplicateValues" dxfId="31" priority="372257"/>
  </conditionalFormatting>
  <conditionalFormatting sqref="B79:B90">
    <cfRule type="duplicateValues" dxfId="30" priority="372260"/>
    <cfRule type="duplicateValues" dxfId="29" priority="372261"/>
    <cfRule type="duplicateValues" dxfId="28" priority="372262"/>
  </conditionalFormatting>
  <conditionalFormatting sqref="B1:B4 B7:B91">
    <cfRule type="duplicateValues" dxfId="27" priority="372266"/>
  </conditionalFormatting>
  <conditionalFormatting sqref="E58">
    <cfRule type="duplicateValues" dxfId="26" priority="27"/>
  </conditionalFormatting>
  <conditionalFormatting sqref="E58">
    <cfRule type="duplicateValues" dxfId="25" priority="24"/>
    <cfRule type="duplicateValues" dxfId="24" priority="25"/>
    <cfRule type="duplicateValues" dxfId="23" priority="26"/>
  </conditionalFormatting>
  <conditionalFormatting sqref="E58">
    <cfRule type="duplicateValues" dxfId="22" priority="22"/>
    <cfRule type="duplicateValues" dxfId="21" priority="23"/>
  </conditionalFormatting>
  <conditionalFormatting sqref="E59">
    <cfRule type="duplicateValues" dxfId="20" priority="21"/>
  </conditionalFormatting>
  <conditionalFormatting sqref="E59">
    <cfRule type="duplicateValues" dxfId="19" priority="18"/>
    <cfRule type="duplicateValues" dxfId="18" priority="19"/>
    <cfRule type="duplicateValues" dxfId="17" priority="20"/>
  </conditionalFormatting>
  <conditionalFormatting sqref="E59">
    <cfRule type="duplicateValues" dxfId="16" priority="16"/>
    <cfRule type="duplicateValues" dxfId="15" priority="17"/>
  </conditionalFormatting>
  <conditionalFormatting sqref="B5:B6">
    <cfRule type="cellIs" dxfId="14" priority="10" operator="equal">
      <formula>22099.125</formula>
    </cfRule>
  </conditionalFormatting>
  <conditionalFormatting sqref="B5:B6">
    <cfRule type="duplicateValues" dxfId="13" priority="9"/>
  </conditionalFormatting>
  <conditionalFormatting sqref="B5:B6">
    <cfRule type="duplicateValues" dxfId="12" priority="5"/>
    <cfRule type="duplicateValues" dxfId="11" priority="6"/>
    <cfRule type="duplicateValues" dxfId="10" priority="7"/>
    <cfRule type="duplicateValues" dxfId="9" priority="8"/>
  </conditionalFormatting>
  <conditionalFormatting sqref="B5:B6">
    <cfRule type="duplicateValues" dxfId="8" priority="3"/>
    <cfRule type="duplicateValues" dxfId="7" priority="4"/>
  </conditionalFormatting>
  <conditionalFormatting sqref="B5:B6">
    <cfRule type="duplicateValues" dxfId="6" priority="2"/>
  </conditionalFormatting>
  <conditionalFormatting sqref="B5:B6">
    <cfRule type="duplicateValues" dxfId="5" priority="11"/>
  </conditionalFormatting>
  <conditionalFormatting sqref="B5:B6">
    <cfRule type="duplicateValues" dxfId="4" priority="12"/>
    <cfRule type="duplicateValues" dxfId="3" priority="13"/>
    <cfRule type="duplicateValues" dxfId="2" priority="14"/>
  </conditionalFormatting>
  <conditionalFormatting sqref="B5:B6">
    <cfRule type="duplicateValues" dxfId="1" priority="15"/>
  </conditionalFormatting>
  <conditionalFormatting sqref="B5:B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2" priority="119152"/>
  </conditionalFormatting>
  <conditionalFormatting sqref="A7:A11">
    <cfRule type="duplicateValues" dxfId="91" priority="119156"/>
    <cfRule type="duplicateValues" dxfId="90" priority="119157"/>
  </conditionalFormatting>
  <conditionalFormatting sqref="A7:A11">
    <cfRule type="duplicateValues" dxfId="89" priority="119160"/>
    <cfRule type="duplicateValues" dxfId="88" priority="119161"/>
  </conditionalFormatting>
  <conditionalFormatting sqref="B37:B39">
    <cfRule type="duplicateValues" dxfId="87" priority="219"/>
    <cfRule type="duplicateValues" dxfId="86" priority="220"/>
  </conditionalFormatting>
  <conditionalFormatting sqref="B37:B39">
    <cfRule type="duplicateValues" dxfId="85" priority="218"/>
  </conditionalFormatting>
  <conditionalFormatting sqref="B37:B39">
    <cfRule type="duplicateValues" dxfId="84" priority="217"/>
  </conditionalFormatting>
  <conditionalFormatting sqref="B37:B39">
    <cfRule type="duplicateValues" dxfId="83" priority="215"/>
    <cfRule type="duplicateValues" dxfId="82" priority="216"/>
  </conditionalFormatting>
  <conditionalFormatting sqref="B3">
    <cfRule type="duplicateValues" dxfId="81" priority="193"/>
    <cfRule type="duplicateValues" dxfId="80" priority="194"/>
  </conditionalFormatting>
  <conditionalFormatting sqref="B3">
    <cfRule type="duplicateValues" dxfId="79" priority="192"/>
  </conditionalFormatting>
  <conditionalFormatting sqref="B3">
    <cfRule type="duplicateValues" dxfId="78" priority="191"/>
  </conditionalFormatting>
  <conditionalFormatting sqref="B3">
    <cfRule type="duplicateValues" dxfId="77" priority="189"/>
    <cfRule type="duplicateValues" dxfId="76" priority="190"/>
  </conditionalFormatting>
  <conditionalFormatting sqref="A4:A6">
    <cfRule type="duplicateValues" dxfId="75" priority="188"/>
  </conditionalFormatting>
  <conditionalFormatting sqref="A4:A6">
    <cfRule type="duplicateValues" dxfId="74" priority="186"/>
    <cfRule type="duplicateValues" dxfId="73" priority="187"/>
  </conditionalFormatting>
  <conditionalFormatting sqref="A4:A6">
    <cfRule type="duplicateValues" dxfId="72" priority="184"/>
    <cfRule type="duplicateValues" dxfId="71" priority="185"/>
  </conditionalFormatting>
  <conditionalFormatting sqref="A3:A6">
    <cfRule type="duplicateValues" dxfId="70" priority="165"/>
  </conditionalFormatting>
  <conditionalFormatting sqref="A3:A6">
    <cfRule type="duplicateValues" dxfId="69" priority="163"/>
    <cfRule type="duplicateValues" dxfId="68" priority="164"/>
  </conditionalFormatting>
  <conditionalFormatting sqref="A3:A6">
    <cfRule type="duplicateValues" dxfId="67" priority="161"/>
    <cfRule type="duplicateValues" dxfId="66" priority="162"/>
  </conditionalFormatting>
  <conditionalFormatting sqref="B4:B6">
    <cfRule type="duplicateValues" dxfId="65" priority="158"/>
    <cfRule type="duplicateValues" dxfId="64" priority="159"/>
  </conditionalFormatting>
  <conditionalFormatting sqref="B4:B6">
    <cfRule type="duplicateValues" dxfId="63" priority="157"/>
  </conditionalFormatting>
  <conditionalFormatting sqref="B4:B6">
    <cfRule type="duplicateValues" dxfId="62" priority="156"/>
  </conditionalFormatting>
  <conditionalFormatting sqref="B4:B6">
    <cfRule type="duplicateValues" dxfId="61" priority="154"/>
    <cfRule type="duplicateValues" dxfId="6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51"/>
  </conditionalFormatting>
  <conditionalFormatting sqref="E9:E1048576 E1:E2">
    <cfRule type="duplicateValues" dxfId="58" priority="99232"/>
  </conditionalFormatting>
  <conditionalFormatting sqref="E4">
    <cfRule type="duplicateValues" dxfId="57" priority="44"/>
  </conditionalFormatting>
  <conditionalFormatting sqref="E5:E8">
    <cfRule type="duplicateValues" dxfId="56" priority="42"/>
  </conditionalFormatting>
  <conditionalFormatting sqref="B12">
    <cfRule type="duplicateValues" dxfId="55" priority="16"/>
    <cfRule type="duplicateValues" dxfId="54" priority="17"/>
    <cfRule type="duplicateValues" dxfId="53" priority="18"/>
  </conditionalFormatting>
  <conditionalFormatting sqref="B12">
    <cfRule type="duplicateValues" dxfId="52" priority="15"/>
  </conditionalFormatting>
  <conditionalFormatting sqref="B12">
    <cfRule type="duplicateValues" dxfId="51" priority="13"/>
    <cfRule type="duplicateValues" dxfId="50" priority="14"/>
  </conditionalFormatting>
  <conditionalFormatting sqref="B12">
    <cfRule type="duplicateValues" dxfId="49" priority="10"/>
    <cfRule type="duplicateValues" dxfId="48" priority="11"/>
    <cfRule type="duplicateValues" dxfId="47" priority="12"/>
  </conditionalFormatting>
  <conditionalFormatting sqref="B12">
    <cfRule type="duplicateValues" dxfId="46" priority="9"/>
  </conditionalFormatting>
  <conditionalFormatting sqref="B12">
    <cfRule type="duplicateValues" dxfId="45" priority="7"/>
    <cfRule type="duplicateValues" dxfId="44" priority="8"/>
  </conditionalFormatting>
  <conditionalFormatting sqref="B12">
    <cfRule type="duplicateValues" dxfId="43" priority="6"/>
  </conditionalFormatting>
  <conditionalFormatting sqref="B12">
    <cfRule type="duplicateValues" dxfId="42" priority="3"/>
    <cfRule type="duplicateValues" dxfId="41" priority="4"/>
    <cfRule type="duplicateValues" dxfId="40" priority="5"/>
  </conditionalFormatting>
  <conditionalFormatting sqref="B12">
    <cfRule type="duplicateValues" dxfId="39" priority="2"/>
  </conditionalFormatting>
  <conditionalFormatting sqref="B12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2021-02-09T02:42:32Z</dcterms:modified>
</cp:coreProperties>
</file>