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8\"/>
    </mc:Choice>
  </mc:AlternateContent>
  <bookViews>
    <workbookView xWindow="0" yWindow="0" windowWidth="19200" windowHeight="1159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REPORTE!$A$4:$Q$61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33" i="1"/>
  <c r="A55" i="1"/>
  <c r="A51" i="1"/>
  <c r="A59" i="1"/>
  <c r="A58" i="1"/>
  <c r="A10" i="1"/>
  <c r="A36" i="1"/>
  <c r="A23" i="1"/>
  <c r="A5" i="1"/>
  <c r="A49" i="1"/>
  <c r="A6" i="1"/>
  <c r="A43" i="1"/>
  <c r="A46" i="1"/>
  <c r="A57" i="1"/>
  <c r="A60" i="1"/>
  <c r="A27" i="1"/>
  <c r="A11" i="1"/>
  <c r="A40" i="1"/>
  <c r="A28" i="1"/>
  <c r="A41" i="1"/>
  <c r="A42" i="1"/>
  <c r="A56" i="1"/>
  <c r="A9" i="1"/>
  <c r="F21" i="1"/>
  <c r="G21" i="1"/>
  <c r="H21" i="1"/>
  <c r="I21" i="1"/>
  <c r="J21" i="1"/>
  <c r="K21" i="1"/>
  <c r="F33" i="1"/>
  <c r="G33" i="1"/>
  <c r="H33" i="1"/>
  <c r="I33" i="1"/>
  <c r="J33" i="1"/>
  <c r="K33" i="1"/>
  <c r="F55" i="1"/>
  <c r="G55" i="1"/>
  <c r="H55" i="1"/>
  <c r="I55" i="1"/>
  <c r="J55" i="1"/>
  <c r="K55" i="1"/>
  <c r="F51" i="1"/>
  <c r="G51" i="1"/>
  <c r="H51" i="1"/>
  <c r="I51" i="1"/>
  <c r="J51" i="1"/>
  <c r="K51" i="1"/>
  <c r="F59" i="1"/>
  <c r="G59" i="1"/>
  <c r="H59" i="1"/>
  <c r="I59" i="1"/>
  <c r="J59" i="1"/>
  <c r="K59" i="1"/>
  <c r="F58" i="1"/>
  <c r="G58" i="1"/>
  <c r="H58" i="1"/>
  <c r="I58" i="1"/>
  <c r="J58" i="1"/>
  <c r="K58" i="1"/>
  <c r="F10" i="1"/>
  <c r="G10" i="1"/>
  <c r="H10" i="1"/>
  <c r="I10" i="1"/>
  <c r="J10" i="1"/>
  <c r="K10" i="1"/>
  <c r="F36" i="1"/>
  <c r="G36" i="1"/>
  <c r="H36" i="1"/>
  <c r="I36" i="1"/>
  <c r="J36" i="1"/>
  <c r="K36" i="1"/>
  <c r="F23" i="1"/>
  <c r="G23" i="1"/>
  <c r="H23" i="1"/>
  <c r="I23" i="1"/>
  <c r="J23" i="1"/>
  <c r="K23" i="1"/>
  <c r="F5" i="1"/>
  <c r="G5" i="1"/>
  <c r="H5" i="1"/>
  <c r="I5" i="1"/>
  <c r="J5" i="1"/>
  <c r="K5" i="1"/>
  <c r="F49" i="1"/>
  <c r="G49" i="1"/>
  <c r="H49" i="1"/>
  <c r="I49" i="1"/>
  <c r="J49" i="1"/>
  <c r="K49" i="1"/>
  <c r="F6" i="1"/>
  <c r="G6" i="1"/>
  <c r="H6" i="1"/>
  <c r="I6" i="1"/>
  <c r="J6" i="1"/>
  <c r="K6" i="1"/>
  <c r="F43" i="1"/>
  <c r="G43" i="1"/>
  <c r="H43" i="1"/>
  <c r="I43" i="1"/>
  <c r="J43" i="1"/>
  <c r="K43" i="1"/>
  <c r="F46" i="1"/>
  <c r="G46" i="1"/>
  <c r="H46" i="1"/>
  <c r="I46" i="1"/>
  <c r="J46" i="1"/>
  <c r="K46" i="1"/>
  <c r="F57" i="1"/>
  <c r="G57" i="1"/>
  <c r="H57" i="1"/>
  <c r="I57" i="1"/>
  <c r="J57" i="1"/>
  <c r="K57" i="1"/>
  <c r="F60" i="1"/>
  <c r="G60" i="1"/>
  <c r="H60" i="1"/>
  <c r="I60" i="1"/>
  <c r="J60" i="1"/>
  <c r="K60" i="1"/>
  <c r="F27" i="1"/>
  <c r="G27" i="1"/>
  <c r="H27" i="1"/>
  <c r="I27" i="1"/>
  <c r="J27" i="1"/>
  <c r="K27" i="1"/>
  <c r="F11" i="1"/>
  <c r="G11" i="1"/>
  <c r="H11" i="1"/>
  <c r="I11" i="1"/>
  <c r="J11" i="1"/>
  <c r="K11" i="1"/>
  <c r="F40" i="1"/>
  <c r="G40" i="1"/>
  <c r="H40" i="1"/>
  <c r="I40" i="1"/>
  <c r="J40" i="1"/>
  <c r="K40" i="1"/>
  <c r="F28" i="1"/>
  <c r="G28" i="1"/>
  <c r="H28" i="1"/>
  <c r="I28" i="1"/>
  <c r="J28" i="1"/>
  <c r="K28" i="1"/>
  <c r="F41" i="1"/>
  <c r="G41" i="1"/>
  <c r="H41" i="1"/>
  <c r="I41" i="1"/>
  <c r="J41" i="1"/>
  <c r="K41" i="1"/>
  <c r="F42" i="1"/>
  <c r="G42" i="1"/>
  <c r="H42" i="1"/>
  <c r="I42" i="1"/>
  <c r="J42" i="1"/>
  <c r="K42" i="1"/>
  <c r="F56" i="1"/>
  <c r="G56" i="1"/>
  <c r="H56" i="1"/>
  <c r="I56" i="1"/>
  <c r="J56" i="1"/>
  <c r="K56" i="1"/>
  <c r="F9" i="1"/>
  <c r="G9" i="1"/>
  <c r="H9" i="1"/>
  <c r="I9" i="1"/>
  <c r="J9" i="1"/>
  <c r="K9" i="1"/>
  <c r="B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A75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B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50" i="1" l="1"/>
  <c r="A31" i="1"/>
  <c r="A13" i="1"/>
  <c r="A37" i="1"/>
  <c r="A14" i="1"/>
  <c r="A52" i="1"/>
  <c r="A45" i="1"/>
  <c r="A7" i="1"/>
  <c r="A19" i="1"/>
  <c r="A16" i="1"/>
  <c r="A8" i="1"/>
  <c r="A54" i="1"/>
  <c r="A34" i="1"/>
  <c r="A35" i="1"/>
  <c r="A17" i="1"/>
  <c r="A32" i="1"/>
  <c r="A39" i="1"/>
  <c r="F50" i="1"/>
  <c r="G50" i="1"/>
  <c r="H50" i="1"/>
  <c r="I50" i="1"/>
  <c r="J50" i="1"/>
  <c r="K50" i="1"/>
  <c r="F31" i="1"/>
  <c r="G31" i="1"/>
  <c r="H31" i="1"/>
  <c r="I31" i="1"/>
  <c r="J31" i="1"/>
  <c r="K31" i="1"/>
  <c r="F13" i="1"/>
  <c r="G13" i="1"/>
  <c r="H13" i="1"/>
  <c r="I13" i="1"/>
  <c r="J13" i="1"/>
  <c r="K13" i="1"/>
  <c r="F37" i="1"/>
  <c r="G37" i="1"/>
  <c r="H37" i="1"/>
  <c r="I37" i="1"/>
  <c r="J37" i="1"/>
  <c r="K37" i="1"/>
  <c r="F14" i="1"/>
  <c r="G14" i="1"/>
  <c r="H14" i="1"/>
  <c r="I14" i="1"/>
  <c r="J14" i="1"/>
  <c r="K14" i="1"/>
  <c r="F52" i="1"/>
  <c r="G52" i="1"/>
  <c r="H52" i="1"/>
  <c r="I52" i="1"/>
  <c r="J52" i="1"/>
  <c r="K52" i="1"/>
  <c r="F45" i="1"/>
  <c r="G45" i="1"/>
  <c r="H45" i="1"/>
  <c r="I45" i="1"/>
  <c r="J45" i="1"/>
  <c r="K45" i="1"/>
  <c r="F7" i="1"/>
  <c r="G7" i="1"/>
  <c r="H7" i="1"/>
  <c r="I7" i="1"/>
  <c r="J7" i="1"/>
  <c r="K7" i="1"/>
  <c r="F19" i="1"/>
  <c r="G19" i="1"/>
  <c r="H19" i="1"/>
  <c r="I19" i="1"/>
  <c r="J19" i="1"/>
  <c r="K19" i="1"/>
  <c r="F16" i="1"/>
  <c r="G16" i="1"/>
  <c r="H16" i="1"/>
  <c r="I16" i="1"/>
  <c r="J16" i="1"/>
  <c r="K16" i="1"/>
  <c r="F8" i="1"/>
  <c r="G8" i="1"/>
  <c r="H8" i="1"/>
  <c r="I8" i="1"/>
  <c r="J8" i="1"/>
  <c r="K8" i="1"/>
  <c r="F54" i="1"/>
  <c r="G54" i="1"/>
  <c r="H54" i="1"/>
  <c r="I54" i="1"/>
  <c r="J54" i="1"/>
  <c r="K54" i="1"/>
  <c r="F34" i="1"/>
  <c r="G34" i="1"/>
  <c r="H34" i="1"/>
  <c r="I34" i="1"/>
  <c r="J34" i="1"/>
  <c r="K34" i="1"/>
  <c r="F35" i="1"/>
  <c r="G35" i="1"/>
  <c r="H35" i="1"/>
  <c r="I35" i="1"/>
  <c r="J35" i="1"/>
  <c r="K35" i="1"/>
  <c r="F17" i="1"/>
  <c r="G17" i="1"/>
  <c r="H17" i="1"/>
  <c r="I17" i="1"/>
  <c r="J17" i="1"/>
  <c r="K17" i="1"/>
  <c r="F32" i="1"/>
  <c r="G32" i="1"/>
  <c r="H32" i="1"/>
  <c r="I32" i="1"/>
  <c r="J32" i="1"/>
  <c r="K32" i="1"/>
  <c r="F39" i="1"/>
  <c r="G39" i="1"/>
  <c r="H39" i="1"/>
  <c r="I39" i="1"/>
  <c r="J39" i="1"/>
  <c r="K39" i="1"/>
  <c r="F61" i="1" l="1"/>
  <c r="G61" i="1"/>
  <c r="H61" i="1"/>
  <c r="I61" i="1"/>
  <c r="J61" i="1"/>
  <c r="K61" i="1"/>
  <c r="A61" i="1"/>
  <c r="F29" i="1"/>
  <c r="G29" i="1"/>
  <c r="H29" i="1"/>
  <c r="I29" i="1"/>
  <c r="J29" i="1"/>
  <c r="K29" i="1"/>
  <c r="F15" i="1"/>
  <c r="G15" i="1"/>
  <c r="H15" i="1"/>
  <c r="I15" i="1"/>
  <c r="J15" i="1"/>
  <c r="K15" i="1"/>
  <c r="A29" i="1"/>
  <c r="A15" i="1"/>
  <c r="A44" i="1" l="1"/>
  <c r="A48" i="1"/>
  <c r="F44" i="1"/>
  <c r="G44" i="1"/>
  <c r="H44" i="1"/>
  <c r="I44" i="1"/>
  <c r="J44" i="1"/>
  <c r="K44" i="1"/>
  <c r="F48" i="1"/>
  <c r="G48" i="1"/>
  <c r="H48" i="1"/>
  <c r="I48" i="1"/>
  <c r="J48" i="1"/>
  <c r="K48" i="1"/>
  <c r="A18" i="1"/>
  <c r="A22" i="1"/>
  <c r="A47" i="1"/>
  <c r="F18" i="1"/>
  <c r="G18" i="1"/>
  <c r="H18" i="1"/>
  <c r="I18" i="1"/>
  <c r="J18" i="1"/>
  <c r="K18" i="1"/>
  <c r="F22" i="1"/>
  <c r="G22" i="1"/>
  <c r="H22" i="1"/>
  <c r="I22" i="1"/>
  <c r="J22" i="1"/>
  <c r="K22" i="1"/>
  <c r="F47" i="1"/>
  <c r="G47" i="1"/>
  <c r="H47" i="1"/>
  <c r="I47" i="1"/>
  <c r="J47" i="1"/>
  <c r="K47" i="1"/>
  <c r="F24" i="1" l="1"/>
  <c r="G24" i="1"/>
  <c r="H24" i="1"/>
  <c r="I24" i="1"/>
  <c r="J24" i="1"/>
  <c r="K24" i="1"/>
  <c r="A24" i="1"/>
  <c r="F25" i="1"/>
  <c r="A12" i="1"/>
  <c r="F12" i="1"/>
  <c r="G12" i="1"/>
  <c r="H12" i="1"/>
  <c r="I12" i="1"/>
  <c r="J12" i="1"/>
  <c r="K12" i="1"/>
  <c r="F30" i="1" l="1"/>
  <c r="G30" i="1"/>
  <c r="H30" i="1"/>
  <c r="I30" i="1"/>
  <c r="J30" i="1"/>
  <c r="K30" i="1"/>
  <c r="A30" i="1"/>
  <c r="A20" i="1" l="1"/>
  <c r="F20" i="1"/>
  <c r="G20" i="1"/>
  <c r="H20" i="1"/>
  <c r="I20" i="1"/>
  <c r="J20" i="1"/>
  <c r="K20" i="1"/>
  <c r="A26" i="1"/>
  <c r="F26" i="1"/>
  <c r="G26" i="1"/>
  <c r="H26" i="1"/>
  <c r="I26" i="1"/>
  <c r="J26" i="1"/>
  <c r="K26" i="1"/>
  <c r="F53" i="1" l="1"/>
  <c r="G53" i="1"/>
  <c r="H53" i="1"/>
  <c r="I53" i="1"/>
  <c r="J53" i="1"/>
  <c r="K53" i="1"/>
  <c r="A53" i="1"/>
  <c r="A38" i="1" l="1"/>
  <c r="F38" i="1"/>
  <c r="G38" i="1"/>
  <c r="H38" i="1"/>
  <c r="I38" i="1"/>
  <c r="J38" i="1"/>
  <c r="K38" i="1"/>
  <c r="A25" i="1" l="1"/>
  <c r="H25" i="1"/>
  <c r="I25" i="1"/>
  <c r="J25" i="1"/>
  <c r="K25" i="1"/>
  <c r="G2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<sst xmlns="http://schemas.openxmlformats.org/spreadsheetml/2006/main" count="13154" uniqueCount="2552">
  <si>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</si>
  <si>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</si>
  <si>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</si>
  <si>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</si>
  <si>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</si>
  <si>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</si>
  <si>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</si>
  <si>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</si>
  <si>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</si>
  <si>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</si>
  <si>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</si>
  <si>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</si>
  <si>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</si>
  <si>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</si>
  <si>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</si>
  <si>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</si>
  <si>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</si>
  <si>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</si>
  <si>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</si>
  <si>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</si>
  <si>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</si>
  <si>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</si>
  <si>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</si>
  <si>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</si>
  <si>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</si>
  <si>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</si>
  <si>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</si>
  <si>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</si>
  <si>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</si>
  <si>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</si>
  <si>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</si>
  <si>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</si>
  <si>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</si>
  <si>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</si>
  <si>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</si>
  <si>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</si>
  <si>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</si>
  <si>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</si>
  <si>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</si>
  <si>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</si>
  <si>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</si>
  <si>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</si>
  <si>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</si>
  <si>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</si>
  <si>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</si>
  <si>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</si>
  <si>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</si>
  <si>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</si>
  <si>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</si>
  <si>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</si>
  <si>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</si>
  <si>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</si>
  <si>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</si>
  <si>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</si>
  <si>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</si>
  <si>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</si>
  <si>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</si>
  <si>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</si>
  <si>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</si>
  <si>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</si>
  <si>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</si>
  <si>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</si>
  <si>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</si>
  <si>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</si>
  <si>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</si>
  <si>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</si>
  <si>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</si>
  <si>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</si>
  <si>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</si>
  <si>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</si>
  <si>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</si>
  <si>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</si>
  <si>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</si>
  <si>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</si>
  <si>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</si>
  <si>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</si>
  <si>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</si>
  <si>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</si>
  <si>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</si>
  <si>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</si>
  <si>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</si>
  <si>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</si>
  <si>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</si>
  <si>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</si>
  <si>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</si>
  <si>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</si>
  <si>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</si>
  <si>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</si>
  <si>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</si>
  <si>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</si>
  <si>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</si>
  <si>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</si>
  <si>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</si>
  <si>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</si>
  <si>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</si>
  <si>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</si>
  <si>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</si>
  <si>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</si>
  <si>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</si>
  <si>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</si>
  <si>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</si>
  <si>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</si>
  <si>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</si>
  <si>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</si>
  <si>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</si>
  <si>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</si>
  <si>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</si>
  <si>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</si>
  <si>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</si>
  <si>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</si>
  <si>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</si>
  <si>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</si>
  <si>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</si>
  <si>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</si>
  <si>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</si>
  <si>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</si>
  <si>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</si>
  <si>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</si>
  <si>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</si>
  <si>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</si>
  <si>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</si>
  <si>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</si>
  <si>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</si>
  <si>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</si>
  <si>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</si>
  <si>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</si>
  <si>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</si>
  <si>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</si>
  <si>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</si>
  <si>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</si>
  <si>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</si>
  <si>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</si>
  <si>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</si>
  <si>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</si>
  <si>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</si>
  <si>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</si>
  <si>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</si>
  <si>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</si>
  <si>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</si>
  <si>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</si>
  <si>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</si>
  <si>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</si>
  <si>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</si>
  <si>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</si>
  <si>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</si>
  <si>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</si>
  <si>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</si>
  <si>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</si>
  <si>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</si>
  <si>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</si>
  <si>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</si>
  <si>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</si>
  <si>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</si>
  <si>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</si>
  <si>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</si>
  <si>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</si>
  <si>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</si>
  <si>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</si>
  <si>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</si>
  <si>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</si>
  <si>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</si>
  <si>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</si>
  <si>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</si>
  <si>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</si>
  <si>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</si>
  <si>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</si>
  <si>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</si>
  <si>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</si>
  <si>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</si>
  <si>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</si>
  <si>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</si>
  <si>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</si>
  <si>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</si>
  <si>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</si>
  <si>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</si>
  <si>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</si>
  <si>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</si>
  <si>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</si>
  <si>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</si>
  <si>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</si>
  <si>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</si>
  <si>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</si>
  <si>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</si>
  <si>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</si>
  <si>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</si>
  <si>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</si>
  <si>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</si>
  <si>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</si>
  <si>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</si>
  <si>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</si>
  <si>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</si>
  <si>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</si>
  <si>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</si>
  <si>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</si>
  <si>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</si>
  <si>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</si>
  <si>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</si>
  <si>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</si>
  <si>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</si>
  <si>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</si>
  <si>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</si>
  <si>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</si>
  <si>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</si>
  <si>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</si>
  <si>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</si>
  <si>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</si>
  <si>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</si>
  <si>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</si>
  <si>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</si>
  <si>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</si>
  <si>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</si>
  <si>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</si>
  <si>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</si>
  <si>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</si>
  <si>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</si>
  <si>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</si>
  <si>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</si>
  <si>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</si>
  <si>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</si>
  <si>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</si>
  <si>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</si>
  <si>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</si>
  <si>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</si>
  <si>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</si>
  <si>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</si>
  <si>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</si>
  <si>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</si>
  <si>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</si>
  <si>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</si>
  <si>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</si>
  <si>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</si>
  <si>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</si>
  <si>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</si>
  <si>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</si>
  <si>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</si>
  <si>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</si>
  <si>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</si>
  <si>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</si>
  <si>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</si>
  <si>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</si>
  <si>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</si>
  <si>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</si>
  <si>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</si>
  <si>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</si>
  <si>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</si>
  <si>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</si>
  <si>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</si>
  <si>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</si>
  <si>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</si>
  <si>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</si>
  <si>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</si>
  <si>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</si>
  <si>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</si>
  <si>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</si>
  <si>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</si>
  <si>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</si>
  <si>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</si>
  <si>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</si>
  <si>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</si>
  <si>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</si>
  <si>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</si>
  <si>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</si>
  <si>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</si>
  <si>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</si>
  <si>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</si>
  <si>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</si>
  <si>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</si>
  <si>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</si>
  <si>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</si>
  <si>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</si>
  <si>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</si>
  <si>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</si>
  <si>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</si>
  <si>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</si>
  <si>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</si>
  <si>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</si>
  <si>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</si>
  <si>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</si>
  <si>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</si>
  <si>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</si>
  <si>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</si>
  <si>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</si>
  <si>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</si>
  <si>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</si>
  <si>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</si>
  <si>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</si>
  <si>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</si>
  <si>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</si>
  <si>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</si>
  <si>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</si>
  <si>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</si>
  <si>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</si>
  <si>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</si>
  <si>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</si>
  <si>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</si>
  <si>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</si>
  <si>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</si>
  <si>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</si>
  <si>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</si>
  <si>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</si>
  <si>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</si>
  <si>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</si>
  <si>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</si>
  <si>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</si>
  <si>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</si>
  <si>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</si>
  <si>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</si>
  <si>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</si>
  <si>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</si>
  <si>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</si>
  <si>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</si>
  <si>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</si>
  <si>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</si>
  <si>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</si>
  <si>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</si>
  <si>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</si>
  <si>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</si>
  <si>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</si>
  <si>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</si>
  <si>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</si>
  <si>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</si>
  <si>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</si>
  <si>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</si>
  <si>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</si>
  <si>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</si>
  <si>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</si>
  <si>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</si>
  <si>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</si>
  <si>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</si>
  <si>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</si>
  <si>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</si>
  <si>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</si>
  <si>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</si>
  <si>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</si>
  <si>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</si>
  <si>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</si>
  <si>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</si>
  <si>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</si>
  <si>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</si>
  <si>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</si>
  <si>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</si>
  <si>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</si>
  <si>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</si>
  <si>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</si>
  <si>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</si>
  <si>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</si>
  <si>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</si>
  <si>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</si>
  <si>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</si>
  <si>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</si>
  <si>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</si>
  <si>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</si>
  <si>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</si>
  <si>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</si>
  <si>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</si>
  <si>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</si>
  <si>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</si>
  <si>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</si>
  <si>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</si>
  <si>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</si>
  <si>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</si>
  <si>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</si>
  <si>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</si>
  <si>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</si>
  <si>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</si>
  <si>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</si>
  <si>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</si>
  <si>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</si>
  <si>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</si>
  <si>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</si>
  <si>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</si>
  <si>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</si>
  <si>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</si>
  <si>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</si>
  <si>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</si>
  <si>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</si>
  <si>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</si>
  <si>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</si>
  <si>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</si>
  <si>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</si>
  <si>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</si>
  <si>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</si>
  <si>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</si>
  <si>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</si>
  <si>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</si>
  <si>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</si>
  <si>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</si>
  <si>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</si>
  <si>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</si>
  <si>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</si>
  <si>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</si>
  <si>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</si>
  <si>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</si>
  <si>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</si>
  <si>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</si>
  <si>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</si>
  <si>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</si>
  <si>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</si>
  <si>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</si>
  <si>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</si>
  <si>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</si>
  <si>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</si>
  <si>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</si>
  <si>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</si>
  <si>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</si>
  <si>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</si>
  <si>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</si>
  <si>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</si>
  <si>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</si>
  <si>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</si>
  <si>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</si>
  <si>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</si>
  <si>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</si>
  <si>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</si>
  <si>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</si>
  <si>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</si>
  <si>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</si>
  <si>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</si>
  <si>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</si>
  <si>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</si>
  <si>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</si>
  <si>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</si>
  <si>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</si>
  <si>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</si>
  <si>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</si>
  <si>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</si>
  <si>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</si>
  <si>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</si>
  <si>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</si>
  <si>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</si>
  <si>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</si>
  <si>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</si>
  <si>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</si>
  <si>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</si>
  <si>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</si>
  <si>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</si>
  <si>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</si>
  <si>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</si>
  <si>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</si>
  <si>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</si>
  <si>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</si>
  <si>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</si>
  <si>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</si>
  <si>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</si>
  <si>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</si>
  <si>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</si>
  <si>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</si>
  <si>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</si>
  <si>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</si>
  <si>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</si>
  <si>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</si>
  <si>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</si>
  <si>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</si>
  <si>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</si>
  <si>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</si>
  <si>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</si>
  <si>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</si>
  <si>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</si>
  <si>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</si>
  <si>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</si>
  <si>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</si>
  <si>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</si>
  <si>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</si>
  <si>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</si>
  <si>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</si>
  <si>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</si>
  <si>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</si>
  <si>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</si>
  <si>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</si>
  <si>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</si>
  <si>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</si>
  <si>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</si>
  <si>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</si>
  <si>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</si>
  <si>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</si>
  <si>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</si>
  <si>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</si>
  <si>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</si>
  <si>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</si>
  <si>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</si>
  <si>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</si>
  <si>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</si>
  <si>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</si>
  <si>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</si>
  <si>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</si>
  <si>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</si>
  <si>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</si>
  <si>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</si>
  <si>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</si>
  <si>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</si>
  <si>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</si>
  <si>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</si>
  <si>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</si>
  <si>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</si>
  <si>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</si>
  <si>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</si>
  <si>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</si>
  <si>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</si>
  <si>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</si>
  <si>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</si>
  <si>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</si>
  <si>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</si>
  <si>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</si>
  <si>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</si>
  <si>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</si>
  <si>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</si>
  <si>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</si>
  <si>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</si>
  <si>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</si>
  <si>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</si>
  <si>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</si>
  <si>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</si>
  <si>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</si>
  <si>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</si>
  <si>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</si>
  <si>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</si>
  <si>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</si>
  <si>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</si>
  <si>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</si>
  <si>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</si>
  <si>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</si>
  <si>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</si>
  <si>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</si>
  <si>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</si>
  <si>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</si>
  <si>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</si>
  <si>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</si>
  <si>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</si>
  <si>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</si>
  <si>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</si>
  <si>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</si>
  <si>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</si>
  <si>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</si>
  <si>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</si>
  <si>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</si>
  <si>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</si>
  <si>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</si>
  <si>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</si>
  <si>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</si>
  <si>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</si>
  <si>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</si>
  <si>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</si>
  <si>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</si>
  <si>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</si>
  <si>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</si>
  <si>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</si>
  <si>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</si>
  <si>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</si>
  <si>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</si>
  <si>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</si>
  <si>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</si>
  <si>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</si>
  <si>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</si>
  <si>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</si>
  <si>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</si>
  <si>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</si>
  <si>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</si>
  <si>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</si>
  <si>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</si>
  <si>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</si>
  <si>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</si>
  <si>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</si>
  <si>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</si>
  <si>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</si>
  <si>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</si>
  <si>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</si>
  <si>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</si>
  <si>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</si>
  <si>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</si>
  <si>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</si>
  <si>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</si>
  <si>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</si>
  <si>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</si>
  <si>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</si>
  <si>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</si>
  <si>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</si>
  <si>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</si>
  <si>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</si>
  <si>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</si>
  <si>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</si>
  <si>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</si>
  <si>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</si>
  <si>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</si>
  <si>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</si>
  <si>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</si>
  <si>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</si>
  <si>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</si>
  <si>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</si>
  <si>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</si>
  <si>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</si>
  <si>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</si>
  <si>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</si>
  <si>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</si>
  <si>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</si>
  <si>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</si>
  <si>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</si>
  <si>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</si>
  <si>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</si>
  <si>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</si>
  <si>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</si>
  <si>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</si>
  <si>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</si>
  <si>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</si>
  <si>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</si>
  <si>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</si>
  <si>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</si>
  <si>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</si>
  <si>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</si>
  <si>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</si>
  <si>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</si>
  <si>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</si>
  <si>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</si>
  <si>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</si>
  <si>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</si>
  <si>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</si>
  <si>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</si>
  <si>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</si>
  <si>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</si>
  <si>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</si>
  <si>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</si>
  <si>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</si>
  <si>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</si>
  <si>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</si>
  <si>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</si>
  <si>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</si>
  <si>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</si>
  <si>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</si>
  <si>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</si>
  <si>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</si>
  <si>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</si>
  <si>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</si>
  <si>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</si>
  <si>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</si>
  <si>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</si>
  <si>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</si>
  <si>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</si>
  <si>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</si>
  <si>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</si>
  <si>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</si>
  <si>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</si>
  <si>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</si>
  <si>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</si>
  <si>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</si>
  <si>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</si>
  <si>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</si>
  <si>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</si>
  <si>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</si>
  <si>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</si>
  <si>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</si>
  <si>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</si>
  <si>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</si>
  <si>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</si>
  <si>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</si>
  <si>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</si>
  <si>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</si>
  <si>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</si>
  <si>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</si>
  <si>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</si>
  <si>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</si>
  <si>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</si>
  <si>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</si>
  <si>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</si>
  <si>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</si>
  <si>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</si>
  <si>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</si>
  <si>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</si>
  <si>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</si>
  <si>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</si>
  <si>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</si>
  <si>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</si>
  <si>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</si>
  <si>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</si>
  <si>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</si>
  <si>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</si>
  <si>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</si>
  <si>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</si>
  <si>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</si>
  <si>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</si>
  <si>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</si>
  <si>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</si>
  <si>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</si>
  <si>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</si>
  <si>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</si>
  <si>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</si>
  <si>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</si>
  <si>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</si>
  <si>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</si>
  <si>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</si>
  <si>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</si>
  <si>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</si>
  <si>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</si>
  <si>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</si>
  <si>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</si>
  <si>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</si>
  <si>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</si>
  <si>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</si>
  <si>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</si>
  <si>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</si>
  <si>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</si>
  <si>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</si>
  <si>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</si>
  <si>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</si>
  <si>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</si>
  <si>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</si>
  <si>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</si>
  <si>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</si>
  <si>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</si>
  <si>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</si>
  <si>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</si>
  <si>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</si>
  <si>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</si>
  <si>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</si>
  <si>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</si>
  <si>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</si>
  <si>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</si>
  <si>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</si>
  <si>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</si>
  <si>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</si>
  <si>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</si>
  <si>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</si>
  <si>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</si>
  <si>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</si>
  <si>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</si>
  <si>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</si>
  <si>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</si>
  <si>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</si>
  <si>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</si>
  <si>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</si>
  <si>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</si>
  <si>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</si>
  <si>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</si>
  <si>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</si>
  <si>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</si>
  <si>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</si>
  <si>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</si>
  <si>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</si>
  <si>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</si>
  <si>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</si>
  <si>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</si>
  <si>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</si>
  <si>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</si>
  <si>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</si>
  <si>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</si>
  <si>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</si>
  <si>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</si>
  <si>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</si>
  <si>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</si>
  <si>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</si>
  <si>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</si>
  <si>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</si>
  <si>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</si>
  <si>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</si>
  <si>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</si>
  <si>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</si>
  <si>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</si>
  <si>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</si>
  <si>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</si>
  <si>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</si>
  <si>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</si>
  <si>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</si>
  <si>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</si>
  <si>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</si>
  <si>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</si>
  <si>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</si>
  <si>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</si>
  <si>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</si>
  <si>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</si>
  <si>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</si>
  <si>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</si>
  <si>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</si>
  <si>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</si>
  <si>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</si>
  <si>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</si>
  <si>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</si>
  <si>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</si>
  <si>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</si>
  <si>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</si>
  <si>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</si>
  <si>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</si>
  <si>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</si>
  <si>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</si>
  <si>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</si>
  <si>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</si>
  <si>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</si>
  <si>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</si>
  <si>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</si>
  <si>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</si>
  <si>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</si>
  <si>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</si>
  <si>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</si>
  <si>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</si>
  <si>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</si>
  <si>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</si>
  <si>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</si>
  <si>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</si>
  <si>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</si>
  <si>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</si>
  <si>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</si>
  <si>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</si>
  <si>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</si>
  <si>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</si>
  <si>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</si>
  <si>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</si>
  <si>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</si>
  <si>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</si>
  <si>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</si>
  <si>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</si>
  <si>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</si>
  <si>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</si>
  <si>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</si>
  <si>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</si>
  <si>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</si>
  <si>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</si>
  <si>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</si>
  <si>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</si>
  <si>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</si>
  <si>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</si>
  <si>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</si>
  <si>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</si>
  <si>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</si>
  <si>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</si>
  <si>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</si>
  <si>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</si>
  <si>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</si>
  <si>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</si>
  <si>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</si>
  <si>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</si>
  <si>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</si>
  <si>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</si>
  <si>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</si>
  <si>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</si>
  <si>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</si>
  <si>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</si>
  <si>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</si>
  <si>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</si>
  <si>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</si>
  <si>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</si>
  <si>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</si>
  <si>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</si>
  <si>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</si>
  <si>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</si>
  <si>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</si>
  <si>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</si>
  <si>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</si>
  <si>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</si>
  <si>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</si>
  <si>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</si>
  <si>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</si>
  <si>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</si>
  <si>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</si>
  <si>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</si>
  <si>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</si>
  <si>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</si>
  <si>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</si>
  <si>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</si>
  <si>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</si>
  <si>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</si>
  <si>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</si>
  <si>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</si>
  <si>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</si>
  <si>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</si>
  <si>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</si>
  <si>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</si>
  <si>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</si>
  <si>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</si>
  <si>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</si>
  <si>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</si>
  <si>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</si>
  <si>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</si>
  <si>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</si>
  <si>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</si>
  <si>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</si>
  <si>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</si>
  <si>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</si>
  <si>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</si>
  <si>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</si>
  <si>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</si>
  <si>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</si>
  <si>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</si>
  <si>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</si>
  <si>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</si>
  <si>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</si>
  <si>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</si>
  <si>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</si>
  <si>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</si>
  <si>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</si>
  <si>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</si>
  <si>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</si>
  <si>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</si>
  <si>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</si>
  <si>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</si>
  <si>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</si>
  <si>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</si>
  <si>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</si>
  <si>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</si>
  <si>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</si>
  <si>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</si>
  <si>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</si>
  <si>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</si>
  <si>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</si>
  <si>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</si>
  <si>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</si>
  <si>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</si>
  <si>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</si>
  <si>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</si>
  <si>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</si>
  <si>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</si>
  <si>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</si>
  <si>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</si>
  <si>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</si>
  <si>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</si>
  <si>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</si>
  <si>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</si>
  <si>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</si>
  <si>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</si>
  <si>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</si>
  <si>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</si>
  <si>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</si>
  <si>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</si>
  <si>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</si>
  <si>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</si>
  <si>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</si>
  <si>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</si>
  <si>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</si>
  <si>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</si>
  <si>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</si>
  <si>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</si>
  <si>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</si>
  <si>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</si>
  <si>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</si>
  <si>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</si>
  <si>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</si>
  <si>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</si>
  <si>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</si>
  <si>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</si>
  <si>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</si>
  <si>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</si>
  <si>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</si>
  <si>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</si>
  <si>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</si>
  <si>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</si>
  <si>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</si>
  <si>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</si>
  <si>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</si>
  <si>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</si>
  <si>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</si>
  <si>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</si>
  <si>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</si>
  <si>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</si>
  <si>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</si>
  <si>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</si>
  <si>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</si>
  <si>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</si>
  <si>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</si>
  <si>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</si>
  <si>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</si>
  <si>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</si>
  <si>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</si>
  <si>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</si>
  <si>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</si>
  <si>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</si>
  <si>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</si>
  <si>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</si>
  <si>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</si>
  <si>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</si>
  <si>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</si>
  <si>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</si>
  <si>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</si>
  <si>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</si>
  <si>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</si>
  <si>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</si>
  <si>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</si>
  <si>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</si>
  <si>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</si>
  <si>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</si>
  <si>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</si>
  <si>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</si>
  <si>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</si>
  <si>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</si>
  <si>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</si>
  <si>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</si>
  <si>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</si>
  <si>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</si>
  <si>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</si>
  <si>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</si>
  <si>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</si>
  <si>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</si>
  <si>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</si>
  <si>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</si>
  <si>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</si>
  <si>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</si>
  <si>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</si>
  <si>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</si>
  <si>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</si>
  <si>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</si>
  <si>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</si>
  <si>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</si>
  <si>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</si>
  <si>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</si>
  <si>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</si>
  <si>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</si>
  <si>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</si>
  <si>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</si>
  <si>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</si>
  <si>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</si>
  <si>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</si>
  <si>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</si>
  <si>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</si>
  <si>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</si>
  <si>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</si>
  <si>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</si>
  <si>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</si>
  <si>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</si>
  <si>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</si>
  <si>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</si>
  <si>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</si>
  <si>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</si>
  <si>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</si>
  <si>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</si>
  <si>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</si>
  <si>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</si>
  <si>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</si>
  <si>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</si>
  <si>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</si>
  <si>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</si>
  <si>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</si>
  <si>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</si>
  <si>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</si>
  <si>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</si>
  <si>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</si>
  <si>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</si>
  <si>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</si>
  <si>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</si>
  <si>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</si>
  <si>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</si>
  <si>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</si>
  <si>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</si>
  <si>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</si>
  <si>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</si>
  <si>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</si>
  <si>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</si>
  <si>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</si>
  <si>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</si>
  <si>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</si>
  <si>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</si>
  <si>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</si>
  <si>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</si>
  <si>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</si>
  <si>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</si>
  <si>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</si>
  <si>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</si>
  <si>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</si>
  <si>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</si>
  <si>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</si>
  <si>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</si>
  <si>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</si>
  <si>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</si>
  <si>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</si>
  <si>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</si>
  <si>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</si>
  <si>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</si>
  <si>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</si>
  <si>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</si>
  <si>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</si>
  <si>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</si>
  <si>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</si>
  <si>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</si>
  <si>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</si>
  <si>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</si>
  <si>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</si>
  <si>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</si>
  <si>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</si>
  <si>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</si>
  <si>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</si>
  <si>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</si>
  <si>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</si>
  <si>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</si>
  <si>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</si>
  <si>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</si>
  <si>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</si>
  <si>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</si>
  <si>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</si>
  <si>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</si>
  <si>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</si>
  <si>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</si>
  <si>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</si>
  <si>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</si>
  <si>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</si>
  <si>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</si>
  <si>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</si>
  <si>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</si>
  <si>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</si>
  <si>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</si>
  <si>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</si>
  <si>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</si>
  <si>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</si>
  <si>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</si>
  <si>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</si>
  <si>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</si>
  <si>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</si>
  <si>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</si>
  <si>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</si>
  <si>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</si>
  <si>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</si>
  <si>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</si>
  <si>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</si>
  <si>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</si>
  <si>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</si>
  <si>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</si>
  <si>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</si>
  <si>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</si>
  <si>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</si>
  <si>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</si>
  <si>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</si>
  <si>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</si>
  <si>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</si>
  <si>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</si>
  <si>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</si>
  <si>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</si>
  <si>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</si>
  <si>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</si>
  <si>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</si>
  <si>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</si>
  <si>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</si>
  <si>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</si>
  <si>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</si>
  <si>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</si>
  <si>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</si>
  <si>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</si>
  <si>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</si>
  <si>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</si>
  <si>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</si>
  <si>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</si>
  <si>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</si>
  <si>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</si>
  <si>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</si>
  <si>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</si>
  <si>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</si>
  <si>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</si>
  <si>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</si>
  <si>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</si>
  <si>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</si>
  <si>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</si>
  <si>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</si>
  <si>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</si>
  <si>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</si>
  <si>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</si>
  <si>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</si>
  <si>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</si>
  <si>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</si>
  <si>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</si>
  <si>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</si>
  <si>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</si>
  <si>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</si>
  <si>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</si>
  <si>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</si>
  <si>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</si>
  <si>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</si>
  <si>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</si>
  <si>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</si>
  <si>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</si>
  <si>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</si>
  <si>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</si>
  <si>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</si>
  <si>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</si>
  <si>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</si>
  <si>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</si>
  <si>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</si>
  <si>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</si>
  <si>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</si>
  <si>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</si>
  <si>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</si>
  <si>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</si>
  <si>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</si>
  <si>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</si>
  <si>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</si>
  <si>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</si>
  <si>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</si>
  <si>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</si>
  <si>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</si>
  <si>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</si>
  <si>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</si>
  <si>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</si>
  <si>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</si>
  <si>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</si>
  <si>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</si>
  <si>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</si>
  <si>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</si>
  <si>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</si>
  <si>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</si>
  <si>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</si>
  <si>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</si>
  <si>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</si>
  <si>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</si>
  <si>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</si>
  <si>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</si>
  <si>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</si>
  <si>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</si>
  <si>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</si>
  <si>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</si>
  <si>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</si>
  <si>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</si>
  <si>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</si>
  <si>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</si>
  <si>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</si>
  <si>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</si>
  <si>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</si>
  <si>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</si>
  <si>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</si>
  <si>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</si>
  <si>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</si>
  <si>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</si>
  <si>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</si>
  <si>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</si>
  <si>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</si>
  <si>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</si>
  <si>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</si>
  <si>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</si>
  <si>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</si>
  <si>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</si>
  <si>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</si>
  <si>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</si>
  <si>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</si>
  <si>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</si>
  <si>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</si>
  <si>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</si>
  <si>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</si>
  <si>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</si>
  <si>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</si>
  <si>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</si>
  <si>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</si>
  <si>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</si>
  <si>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</si>
  <si>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</si>
  <si>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</si>
  <si>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</si>
  <si>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</si>
  <si>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</si>
  <si>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</si>
  <si>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</si>
  <si>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</si>
  <si>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</si>
  <si>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</si>
  <si>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</si>
  <si>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</si>
  <si>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</si>
  <si>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</si>
  <si>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</si>
  <si>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</si>
  <si>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</si>
  <si>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</si>
  <si>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</si>
  <si>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</si>
  <si>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</si>
  <si>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</si>
  <si>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</si>
  <si>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</si>
  <si>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</si>
  <si>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</si>
  <si>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</si>
  <si>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</si>
  <si>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</si>
  <si>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</si>
  <si>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</si>
  <si>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</si>
  <si>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</si>
  <si>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</si>
  <si>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</si>
  <si>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</si>
  <si>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</si>
  <si>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</si>
  <si>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</si>
  <si>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</si>
  <si>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</si>
  <si>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</si>
  <si>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</si>
  <si>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</si>
  <si>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</si>
  <si>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</si>
  <si>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</si>
  <si>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</si>
  <si>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</si>
  <si>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</si>
  <si>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</si>
  <si>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</si>
  <si>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</si>
  <si>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</si>
  <si>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</si>
  <si>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</si>
  <si>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</si>
  <si>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</si>
  <si>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</si>
  <si>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</si>
  <si>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</si>
  <si>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</si>
  <si>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</si>
  <si>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</si>
  <si>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</si>
  <si>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</si>
  <si>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</si>
  <si>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</si>
  <si>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</si>
  <si>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</si>
  <si>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</si>
  <si>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</si>
  <si>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</si>
  <si>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</si>
  <si>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</si>
  <si>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</si>
  <si>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</si>
  <si>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</si>
  <si>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</si>
  <si>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</si>
  <si>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</si>
  <si>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</si>
  <si>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</si>
  <si>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</si>
  <si>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</si>
  <si>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</si>
  <si>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</si>
  <si>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</si>
  <si>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</si>
  <si>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</si>
  <si>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</si>
  <si>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</si>
  <si>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</si>
  <si>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</si>
  <si>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</si>
  <si>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</si>
  <si>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</si>
  <si>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</si>
  <si>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</si>
  <si>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</si>
  <si>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</si>
  <si>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</si>
  <si>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</si>
  <si>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</si>
  <si>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</si>
  <si>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</si>
  <si>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</si>
  <si>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</si>
  <si>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</si>
  <si>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</si>
  <si>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</si>
  <si>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</si>
  <si>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</si>
  <si>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</si>
  <si>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</si>
  <si>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</si>
  <si>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</si>
  <si>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</si>
  <si>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</si>
  <si>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</si>
  <si>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</si>
  <si>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</si>
  <si>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</si>
  <si>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</si>
  <si>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</si>
  <si>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</si>
  <si>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</si>
  <si>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</si>
  <si>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</si>
  <si>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</si>
  <si>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</si>
  <si>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</si>
  <si>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</si>
  <si>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</si>
  <si>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</si>
  <si>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</si>
  <si>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</si>
  <si>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</si>
  <si>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</si>
  <si>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</si>
  <si>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</si>
  <si>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</si>
  <si>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</si>
  <si>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</si>
  <si>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</si>
  <si>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</si>
  <si>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</si>
  <si>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</si>
  <si>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</si>
  <si>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</si>
  <si>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</si>
  <si>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</si>
  <si>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</si>
  <si>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</si>
  <si>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</si>
  <si>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</si>
  <si>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</si>
  <si>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</si>
  <si>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</si>
  <si>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</si>
  <si>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</si>
  <si>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</si>
  <si>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</si>
  <si>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</si>
  <si>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</si>
  <si>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</si>
  <si>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</si>
  <si>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</si>
  <si>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</si>
  <si>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</si>
  <si>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</si>
  <si>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</si>
  <si>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</si>
  <si>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</si>
  <si>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</si>
  <si>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</si>
  <si>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</si>
  <si>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</si>
  <si>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</si>
  <si>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</si>
  <si>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</si>
  <si>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</si>
  <si>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</si>
  <si>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</si>
  <si>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</si>
  <si>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</si>
  <si>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</si>
  <si>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</si>
  <si>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</si>
  <si>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</si>
  <si>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</si>
  <si>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</si>
  <si>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</si>
  <si>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</si>
  <si>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</si>
  <si>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</si>
  <si>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</si>
  <si>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</si>
  <si>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</si>
  <si>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</si>
  <si>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</si>
  <si>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</si>
  <si>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</si>
  <si>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</si>
  <si>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</si>
  <si>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</si>
  <si>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</si>
  <si>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</si>
  <si>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</si>
  <si>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</si>
  <si>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</si>
  <si>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</si>
  <si>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</si>
  <si>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</si>
  <si>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</si>
  <si>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</si>
  <si>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</si>
  <si>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</si>
  <si>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</si>
  <si>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</si>
  <si>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</si>
  <si>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</si>
  <si>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</si>
  <si>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</si>
  <si>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</si>
  <si>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</si>
  <si>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</si>
  <si>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</si>
  <si>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</si>
  <si>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</si>
  <si>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</si>
  <si>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</si>
  <si>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</si>
  <si>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</si>
  <si>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</si>
  <si>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</si>
  <si>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</si>
  <si>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</si>
  <si>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</si>
  <si>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</si>
  <si>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</si>
  <si>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</si>
  <si>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</si>
  <si>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</si>
  <si>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</si>
  <si>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</si>
  <si>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</si>
  <si>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</si>
  <si>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</si>
  <si>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</si>
  <si>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</si>
  <si>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</si>
  <si>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</si>
  <si>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</si>
  <si>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</si>
  <si>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</si>
  <si>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</si>
  <si>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</si>
  <si>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</si>
  <si>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</si>
  <si>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</si>
  <si>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</si>
  <si>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</si>
  <si>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</si>
  <si>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</si>
  <si>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</si>
  <si>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</si>
  <si>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</si>
  <si>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</si>
  <si>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</si>
  <si>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</si>
  <si>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</si>
  <si>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</si>
  <si>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</si>
  <si>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</si>
  <si>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</si>
  <si>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</si>
  <si>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</si>
  <si>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</si>
  <si>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</si>
  <si>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</si>
  <si>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</si>
  <si>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</si>
  <si>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</si>
  <si>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</si>
  <si>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</si>
  <si>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</si>
  <si>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</si>
  <si>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</si>
  <si>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</si>
  <si>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</si>
  <si>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</si>
  <si>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</si>
  <si>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</si>
  <si>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</si>
  <si>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</si>
  <si>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</si>
  <si>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</si>
  <si>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</si>
  <si>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</si>
  <si>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</si>
  <si>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</si>
  <si>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</si>
  <si>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</si>
  <si>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</si>
  <si>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</si>
  <si>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</si>
  <si>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</si>
  <si>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</si>
  <si>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</si>
  <si>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</si>
  <si>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</si>
  <si>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</si>
  <si>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</si>
  <si>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</si>
  <si>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</si>
  <si>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</si>
  <si>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</si>
  <si>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</si>
  <si>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</si>
  <si>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</si>
  <si>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</si>
  <si>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</si>
  <si>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</si>
  <si>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</si>
  <si>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</si>
  <si>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</si>
  <si>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</si>
  <si>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</si>
  <si>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</si>
  <si>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</si>
  <si>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</si>
  <si>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</si>
  <si>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</si>
  <si>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</si>
  <si>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</si>
  <si>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</si>
  <si>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</si>
  <si>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</si>
  <si>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</si>
  <si>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</si>
  <si>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</si>
  <si>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</si>
  <si>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</si>
  <si>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</si>
  <si>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</si>
  <si>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</si>
  <si>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</si>
  <si>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</si>
  <si>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</si>
  <si>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</si>
  <si>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</si>
  <si>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</si>
  <si>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</si>
  <si>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</si>
  <si>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</si>
  <si>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</si>
  <si>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</si>
  <si>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</si>
  <si>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</si>
  <si>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</si>
  <si>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</si>
  <si>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</si>
  <si>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</si>
  <si>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</si>
  <si>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</si>
  <si>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</si>
  <si>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</si>
  <si>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</si>
  <si>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</si>
  <si>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</si>
  <si>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</si>
  <si>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</si>
  <si>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</si>
  <si>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</si>
  <si>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</si>
  <si>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</si>
  <si>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</si>
  <si>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</si>
  <si>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</si>
  <si>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</si>
  <si>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</si>
  <si>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</si>
  <si>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</si>
  <si>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</si>
  <si>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</si>
  <si>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</si>
  <si>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</si>
  <si>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</si>
  <si>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</si>
  <si>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</si>
  <si>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</si>
  <si>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</si>
  <si>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</si>
  <si>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</si>
  <si>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</si>
  <si>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</si>
  <si>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</si>
  <si>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</si>
  <si>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</si>
  <si>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</si>
  <si>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</si>
  <si>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</si>
  <si>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</si>
  <si>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</si>
  <si>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</si>
  <si>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</si>
  <si>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</si>
  <si>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</si>
  <si>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</si>
  <si>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</si>
  <si>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</si>
  <si>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</si>
  <si>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</si>
  <si>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</si>
  <si>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</si>
  <si>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</si>
  <si>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</si>
  <si>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</si>
  <si>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</si>
  <si>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</si>
  <si>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</si>
  <si>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</si>
  <si>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</si>
  <si>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</si>
  <si>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</si>
  <si>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</si>
  <si>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</si>
  <si>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</si>
  <si>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</si>
  <si>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</si>
  <si>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</si>
  <si>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</si>
  <si>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</si>
  <si>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</si>
  <si>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</si>
  <si>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</si>
  <si>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</si>
  <si>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</si>
  <si>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</si>
  <si>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</si>
  <si>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</si>
  <si>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</si>
  <si>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</si>
  <si>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</si>
  <si>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</si>
  <si>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</si>
  <si>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</si>
  <si>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</si>
  <si>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</si>
  <si>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</si>
  <si>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</si>
  <si>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</si>
  <si>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</si>
  <si>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</si>
  <si>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</si>
  <si>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</si>
  <si>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</si>
  <si>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</si>
  <si>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</si>
  <si>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</si>
  <si>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</si>
  <si>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</si>
  <si>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</si>
  <si>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</si>
  <si>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</si>
  <si>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</si>
  <si>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</si>
  <si>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</si>
  <si>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</si>
  <si>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</si>
  <si>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</si>
  <si>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</si>
  <si>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</si>
  <si>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</si>
  <si>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</si>
  <si>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</si>
  <si>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</si>
  <si>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</si>
  <si>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</si>
  <si>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</si>
  <si>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</si>
  <si>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</si>
  <si>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</si>
  <si>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</si>
  <si>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</si>
  <si>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</si>
  <si>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</si>
  <si>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</si>
  <si>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</si>
  <si>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</si>
  <si>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</si>
  <si>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</si>
  <si>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</si>
  <si>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</si>
  <si>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</si>
  <si>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</si>
  <si>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</si>
  <si>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</si>
  <si>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</si>
  <si>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</si>
  <si>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</si>
  <si>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</si>
  <si>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</si>
  <si>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</si>
  <si>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</si>
  <si>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</si>
  <si>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</si>
  <si>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</si>
  <si>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</si>
  <si>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</si>
  <si>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</si>
  <si>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</si>
  <si>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</si>
  <si>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</si>
  <si>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</si>
  <si>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</si>
  <si>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</si>
  <si>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</si>
  <si>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</si>
  <si>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</si>
  <si>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</si>
  <si>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</si>
  <si>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</si>
  <si>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</si>
  <si>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</si>
  <si>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</si>
  <si>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</si>
  <si>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</si>
  <si>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</si>
  <si>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</si>
  <si>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</si>
  <si>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</si>
  <si>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</si>
  <si>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</si>
  <si>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</si>
  <si>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</si>
  <si>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</si>
  <si>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</si>
  <si>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</si>
  <si>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</si>
  <si>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</si>
  <si>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</si>
  <si>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</si>
  <si>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</si>
  <si>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</si>
  <si>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</si>
  <si>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</si>
  <si>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</si>
  <si>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</si>
  <si>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</si>
  <si>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</si>
  <si>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</si>
  <si>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</si>
  <si>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</si>
  <si>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</si>
  <si>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</si>
  <si>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</si>
  <si>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</si>
  <si>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</si>
  <si>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</si>
  <si>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</si>
  <si>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</si>
  <si>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</si>
  <si>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</si>
  <si>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</si>
  <si>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</si>
  <si>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</si>
  <si>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</si>
  <si>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</si>
  <si>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</si>
  <si>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</si>
  <si>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</si>
  <si>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</si>
  <si>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</si>
  <si>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</si>
  <si>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</si>
  <si>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</si>
  <si>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</si>
  <si>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</si>
  <si>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</si>
  <si>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</si>
  <si>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</si>
  <si>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</si>
  <si>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</si>
  <si>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</si>
  <si>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</si>
  <si>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</si>
  <si>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</si>
  <si>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</si>
  <si>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</si>
  <si>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</si>
  <si>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</si>
  <si>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</si>
  <si>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</si>
  <si>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</si>
  <si>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</si>
  <si>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</si>
  <si>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</si>
  <si>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</si>
  <si>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</si>
  <si>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</si>
  <si>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</si>
  <si>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</si>
  <si>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</si>
  <si>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</si>
  <si>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</si>
  <si>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</si>
  <si>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</si>
  <si>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</si>
  <si>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</si>
  <si>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</si>
  <si>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</si>
  <si>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</si>
  <si>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</si>
  <si>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</si>
  <si>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</si>
  <si>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</si>
  <si>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</si>
  <si>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</si>
  <si>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</si>
  <si>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</si>
  <si>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</si>
  <si>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</si>
  <si>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</si>
  <si>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</si>
  <si>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</si>
  <si>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</si>
  <si>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</si>
  <si>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</si>
  <si>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</si>
  <si>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</si>
  <si>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</si>
  <si>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</si>
  <si>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</si>
  <si>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</si>
  <si>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</si>
  <si>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</si>
  <si>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</si>
  <si>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</si>
  <si>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</si>
  <si>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</si>
  <si>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</si>
  <si>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</si>
  <si>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</si>
  <si>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</si>
  <si>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</si>
  <si>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</si>
  <si>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</si>
  <si>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</si>
  <si>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</si>
  <si>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</si>
  <si>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</si>
  <si>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</si>
  <si>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</si>
  <si>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</si>
  <si>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</si>
  <si>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</si>
  <si>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</si>
  <si>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</si>
  <si>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</si>
  <si>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</si>
  <si>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</si>
  <si>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</si>
  <si>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</si>
  <si>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</si>
  <si>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</si>
  <si>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</si>
  <si>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</si>
  <si>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</si>
  <si>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</si>
  <si>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</si>
  <si>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</si>
  <si>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</si>
  <si>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</si>
  <si>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</si>
  <si>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</si>
  <si>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</si>
  <si>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</si>
  <si>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</si>
  <si>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</si>
  <si>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</si>
  <si>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</si>
  <si>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</si>
  <si>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</si>
  <si>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</si>
  <si>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</si>
  <si>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</si>
  <si>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</si>
  <si>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</si>
  <si>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</si>
  <si>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</si>
  <si>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</si>
  <si>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</si>
  <si>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</si>
  <si>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</si>
  <si>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</si>
  <si>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</si>
  <si>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</si>
  <si>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</si>
  <si>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</si>
  <si>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</si>
  <si>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</si>
  <si>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</si>
  <si>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</si>
  <si>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</si>
  <si>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</si>
  <si>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</si>
  <si>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</si>
  <si>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</si>
  <si>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</si>
  <si>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</si>
  <si>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</si>
  <si>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</si>
  <si>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</si>
  <si>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</si>
  <si>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</si>
  <si>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</si>
  <si>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</si>
  <si>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</si>
  <si>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</si>
  <si>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</si>
  <si>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</si>
  <si>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</si>
  <si>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</si>
  <si>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</si>
  <si>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</si>
  <si>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</si>
  <si>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</si>
  <si>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</si>
  <si>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</si>
  <si>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</si>
  <si>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</si>
  <si>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</si>
  <si>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</si>
  <si>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</si>
  <si>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</si>
  <si>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</si>
  <si>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</si>
  <si>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</si>
  <si>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</si>
  <si>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</si>
  <si>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</si>
  <si>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</si>
  <si>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</si>
  <si>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</si>
  <si>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</si>
  <si>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</si>
  <si>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</si>
  <si>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</si>
  <si>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</si>
  <si>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</si>
  <si>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</si>
  <si>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</si>
  <si>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</si>
  <si>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</si>
  <si>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</si>
  <si>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</si>
  <si>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</si>
  <si>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</si>
  <si>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</si>
  <si>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</si>
  <si>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</si>
  <si>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</si>
  <si>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</si>
  <si>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</si>
  <si>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</si>
  <si>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</si>
  <si>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</si>
  <si>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</si>
  <si>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</si>
  <si>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</si>
  <si>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</si>
  <si>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</si>
  <si>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</si>
  <si>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</si>
  <si>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</si>
  <si>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</si>
  <si>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</si>
  <si>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</si>
  <si>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</si>
  <si>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</si>
  <si>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</si>
  <si>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</si>
  <si>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</si>
  <si>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</si>
  <si>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</si>
  <si>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</si>
  <si>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</si>
  <si>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</si>
  <si>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</si>
  <si>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</si>
  <si>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</si>
  <si>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</si>
  <si>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</si>
  <si>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</si>
  <si>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</si>
  <si>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</si>
  <si>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</si>
  <si>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</si>
  <si>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</si>
  <si>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</si>
  <si>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</si>
  <si>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</si>
  <si>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</si>
  <si>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</si>
  <si>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</si>
  <si>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</si>
  <si>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</si>
  <si>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</si>
  <si>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</si>
  <si>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</si>
  <si>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</si>
  <si>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</si>
  <si>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</si>
  <si>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</si>
  <si>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</si>
  <si>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</si>
  <si>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</si>
  <si>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</si>
  <si>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</si>
  <si>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</si>
  <si>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</si>
  <si>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</si>
  <si>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</si>
  <si>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</si>
  <si>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</si>
  <si>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</si>
  <si>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</si>
  <si>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</si>
  <si>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</si>
  <si>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</si>
  <si>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</si>
  <si>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</si>
  <si>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</si>
  <si>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</si>
  <si>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</si>
  <si>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</si>
  <si>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</si>
  <si>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</si>
  <si>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</si>
  <si>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</si>
  <si>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</si>
  <si>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</si>
  <si>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</si>
  <si>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</si>
  <si>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</si>
  <si>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</si>
  <si>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</si>
  <si>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</si>
  <si>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</si>
  <si>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</si>
  <si>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</si>
  <si>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</si>
  <si>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</si>
  <si>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</si>
  <si>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</si>
  <si>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</si>
  <si>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</si>
  <si>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</si>
  <si>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</si>
  <si>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</si>
  <si>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</si>
  <si>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</si>
  <si>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</si>
  <si>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</si>
  <si>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</si>
  <si>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</si>
  <si>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</si>
  <si>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</si>
  <si>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</si>
  <si>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</si>
  <si>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</si>
  <si>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</si>
  <si>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</si>
  <si>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</si>
  <si>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</si>
  <si>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</si>
  <si>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</si>
  <si>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</si>
  <si>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</si>
  <si>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</si>
  <si>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</si>
  <si>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</si>
  <si>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</si>
  <si>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</si>
  <si>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</si>
  <si>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</si>
  <si>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</si>
  <si>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</si>
  <si>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</si>
  <si>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</si>
  <si>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</si>
  <si>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</si>
  <si>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</si>
  <si>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</si>
  <si>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</si>
  <si>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</si>
  <si>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</si>
  <si>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</si>
  <si>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</si>
  <si>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</si>
  <si>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</si>
  <si>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</si>
  <si>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</si>
  <si>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</si>
  <si>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</si>
  <si>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</si>
  <si>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</si>
  <si>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</si>
  <si>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</si>
  <si>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</si>
  <si>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</si>
  <si>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</si>
  <si>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</si>
  <si>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</si>
  <si>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</si>
  <si>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</si>
  <si>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</si>
  <si>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</si>
  <si>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</si>
  <si>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</si>
  <si>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</si>
  <si>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</si>
  <si>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</si>
  <si>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</si>
  <si>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</si>
  <si>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</si>
  <si>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</si>
  <si>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</si>
  <si>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</si>
  <si>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</si>
  <si>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</si>
  <si>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</si>
  <si>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</si>
  <si>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</si>
  <si>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</si>
  <si>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</si>
  <si>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</si>
  <si>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</si>
  <si>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</si>
  <si>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</si>
  <si>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</si>
  <si>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</si>
  <si>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</si>
  <si>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</si>
  <si>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</si>
  <si>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</si>
  <si>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</si>
  <si>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</si>
  <si>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</si>
  <si>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</si>
  <si>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</si>
  <si>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</si>
  <si>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</si>
  <si>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</si>
  <si>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</si>
  <si>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</si>
  <si>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</si>
  <si>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</si>
  <si>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</si>
  <si>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</si>
  <si>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</si>
  <si>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</si>
  <si>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</si>
  <si>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</si>
  <si>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</si>
  <si>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</si>
  <si>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</si>
  <si>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</si>
  <si>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</si>
  <si>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</si>
  <si>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</si>
  <si>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</si>
  <si>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</si>
  <si>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</si>
  <si>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</si>
  <si>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</si>
  <si>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</si>
  <si>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</si>
  <si>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</si>
  <si>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</si>
  <si>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</si>
  <si>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</si>
  <si>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</si>
  <si>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</si>
  <si>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</si>
  <si>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</si>
  <si>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</si>
  <si>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</si>
  <si>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</si>
  <si>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</si>
  <si>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</si>
  <si>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</si>
  <si>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</si>
  <si>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</si>
  <si>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</si>
  <si>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</si>
  <si>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</si>
  <si>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</si>
  <si>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</si>
  <si>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</si>
  <si>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</si>
  <si>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</si>
  <si>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</si>
  <si>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</si>
  <si>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</si>
  <si>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</si>
  <si>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</si>
  <si>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</si>
  <si>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</si>
  <si>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</si>
  <si>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</si>
  <si>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</si>
  <si>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</si>
  <si>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</si>
  <si>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</si>
  <si>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</si>
  <si>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</si>
  <si>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</si>
  <si>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</si>
  <si>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</si>
  <si>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</si>
  <si>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</si>
  <si>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</si>
  <si>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</si>
  <si>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</si>
  <si>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</si>
  <si>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</si>
  <si>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</si>
  <si>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</si>
  <si>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</si>
  <si>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</si>
  <si>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</si>
  <si>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</si>
  <si>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</si>
  <si>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</si>
  <si>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</si>
  <si>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</si>
  <si>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</si>
  <si>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</si>
  <si>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</si>
  <si>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</si>
  <si>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</si>
  <si>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</si>
  <si>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</si>
  <si>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</si>
  <si>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</si>
  <si>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</si>
  <si>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</si>
  <si>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</si>
  <si>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</si>
  <si>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</si>
  <si>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</si>
  <si>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</si>
  <si>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</si>
  <si>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</si>
  <si>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</si>
  <si>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</si>
  <si>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</si>
  <si>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</si>
  <si>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</si>
  <si>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</si>
  <si>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</si>
  <si>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</si>
  <si>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</si>
  <si>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</si>
  <si>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</si>
  <si>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</si>
  <si>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</si>
  <si>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</si>
  <si>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</si>
  <si>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</si>
  <si>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</si>
  <si>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</si>
  <si>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</si>
  <si>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</si>
  <si>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</si>
  <si>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</si>
  <si>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</si>
  <si>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</si>
  <si>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</si>
  <si>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</si>
  <si>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</si>
  <si>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</si>
  <si>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</si>
  <si>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</si>
  <si>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</si>
  <si>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</si>
  <si>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</si>
  <si>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</si>
  <si>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</si>
  <si>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</si>
  <si>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</si>
  <si>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</si>
  <si>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</si>
  <si>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</si>
  <si>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</si>
  <si>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</si>
  <si>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</si>
  <si>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</si>
  <si>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</si>
  <si>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</si>
  <si>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</si>
  <si>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</si>
  <si>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</si>
  <si>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</si>
  <si>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</si>
  <si>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</si>
  <si>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</si>
  <si>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</si>
  <si>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</si>
  <si>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</si>
  <si>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</si>
  <si>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</si>
  <si>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</si>
  <si>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</si>
  <si>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</si>
  <si>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</si>
  <si>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</si>
  <si>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</si>
  <si>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</si>
  <si>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</si>
  <si>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</si>
  <si>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</si>
  <si>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</si>
  <si>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</si>
  <si>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</si>
  <si>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</si>
  <si>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</si>
  <si>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</si>
  <si>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</si>
  <si>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</si>
  <si>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</si>
  <si>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</si>
  <si>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</si>
  <si>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</si>
  <si>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</si>
  <si>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</si>
  <si>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</si>
  <si>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</si>
  <si>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</si>
  <si>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</si>
  <si>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</si>
  <si>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</si>
  <si>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</si>
  <si>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</si>
  <si>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</si>
  <si>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</si>
  <si>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</si>
  <si>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</si>
  <si>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</si>
  <si>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</si>
  <si>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</si>
  <si>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</si>
  <si>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</si>
  <si>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</si>
  <si>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</si>
  <si>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</si>
  <si>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</si>
  <si>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</si>
  <si>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</si>
  <si>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</si>
  <si>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</si>
  <si>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</si>
  <si>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</si>
  <si>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</si>
  <si>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</si>
  <si>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</si>
  <si>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</si>
  <si>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</si>
  <si>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</si>
  <si>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</si>
  <si>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</si>
  <si>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</si>
  <si>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</si>
  <si>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</si>
  <si>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</si>
  <si>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</si>
  <si>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</si>
  <si>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</si>
  <si>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</si>
  <si>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</si>
  <si>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</si>
  <si>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</si>
  <si>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</si>
  <si>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</si>
  <si>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</si>
  <si>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</si>
  <si>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</si>
  <si>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</si>
  <si>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</si>
  <si>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</si>
  <si>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</si>
  <si>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</si>
  <si>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</si>
  <si>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</si>
  <si>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</si>
  <si>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</si>
  <si>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</si>
  <si>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</si>
  <si>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</si>
  <si>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</si>
  <si>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</si>
  <si>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</si>
  <si>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</si>
  <si>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</si>
  <si>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</si>
  <si>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</si>
  <si>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</si>
  <si>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</si>
  <si>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</si>
  <si>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</si>
  <si>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</si>
  <si>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</si>
  <si>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</si>
  <si>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</si>
  <si>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</si>
  <si>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</si>
  <si>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</si>
  <si>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</si>
  <si>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</si>
  <si>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</si>
  <si>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</si>
  <si>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</si>
  <si>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</si>
  <si>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</si>
  <si>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</si>
  <si>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</si>
  <si>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</si>
  <si>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</si>
  <si>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</si>
  <si>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</si>
  <si>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</si>
  <si>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</si>
  <si>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</si>
  <si>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</si>
  <si>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</si>
  <si>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</si>
  <si>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</si>
  <si>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</si>
  <si>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</si>
  <si>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</si>
  <si>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</si>
  <si>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</si>
  <si>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</si>
  <si>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</si>
  <si>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</si>
  <si>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</si>
  <si>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</si>
  <si>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</si>
  <si>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</si>
  <si>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</si>
  <si>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</si>
  <si>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</si>
  <si>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</si>
  <si>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</si>
  <si>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</si>
  <si>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</si>
  <si>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</si>
  <si>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</si>
  <si>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ReservaC Norte</t>
  </si>
  <si>
    <t xml:space="preserve">Brioso Luciano, Cristino </t>
  </si>
  <si>
    <t>Cepeda, Ricardo Alberto</t>
  </si>
  <si>
    <t>ATM S/M Bravo Hipica</t>
  </si>
  <si>
    <t>DSIPENSADOR</t>
  </si>
  <si>
    <t>Abastecido</t>
  </si>
  <si>
    <t>Alvarez Eusebio, Wascar Antonio</t>
  </si>
  <si>
    <t>Accion Remota</t>
  </si>
  <si>
    <t>2 Gavetas Vacías y 1 Fallando</t>
  </si>
  <si>
    <t>335784621</t>
  </si>
  <si>
    <t>335784619</t>
  </si>
  <si>
    <t>335784625</t>
  </si>
  <si>
    <t>335785230</t>
  </si>
  <si>
    <t>335785201</t>
  </si>
  <si>
    <t>335785198</t>
  </si>
  <si>
    <t>335785192</t>
  </si>
  <si>
    <t>335785187</t>
  </si>
  <si>
    <t>335785068</t>
  </si>
  <si>
    <t>335785051</t>
  </si>
  <si>
    <t>335784908</t>
  </si>
  <si>
    <t>335784903</t>
  </si>
  <si>
    <t>335784897</t>
  </si>
  <si>
    <t>335784887</t>
  </si>
  <si>
    <t>335784883</t>
  </si>
  <si>
    <t>335784881</t>
  </si>
  <si>
    <t>335784880</t>
  </si>
  <si>
    <t>335784862</t>
  </si>
  <si>
    <t>335784718</t>
  </si>
  <si>
    <t>335784713</t>
  </si>
  <si>
    <t>SIN ACTIVIDAD DE RETIRO</t>
  </si>
  <si>
    <t>GAVETA DE DEPOSITO LLENA</t>
  </si>
  <si>
    <t>Carga Fallida</t>
  </si>
  <si>
    <t>8 Febrero de 2021</t>
  </si>
  <si>
    <t>335785904</t>
  </si>
  <si>
    <t>335785895</t>
  </si>
  <si>
    <t>335785885</t>
  </si>
  <si>
    <t>335785844</t>
  </si>
  <si>
    <t>335785802</t>
  </si>
  <si>
    <t>335785788</t>
  </si>
  <si>
    <t>335785769</t>
  </si>
  <si>
    <t>335785702</t>
  </si>
  <si>
    <t>335785700</t>
  </si>
  <si>
    <t>335785697</t>
  </si>
  <si>
    <t>335785690</t>
  </si>
  <si>
    <t>335785688</t>
  </si>
  <si>
    <t>335785686</t>
  </si>
  <si>
    <t>335785662</t>
  </si>
  <si>
    <t>335785640</t>
  </si>
  <si>
    <t>335785605</t>
  </si>
  <si>
    <t>335785601</t>
  </si>
  <si>
    <t>335785524</t>
  </si>
  <si>
    <t>335785520</t>
  </si>
  <si>
    <t>335785502</t>
  </si>
  <si>
    <t>335785500</t>
  </si>
  <si>
    <t>335785414</t>
  </si>
  <si>
    <t>335785392</t>
  </si>
  <si>
    <t>335785311</t>
  </si>
  <si>
    <t>Fernandez Pichardo, Jorge 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</si>
</sst>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0" fillId="5" borderId="63" xfId="0" applyFont="1" applyFill="1" applyBorder="1" applyAlignment="1">
      <alignment horizontal="center" vertical="center"/>
    </xf>
    <xf numFmtId="0" fontId="11" fillId="4" borderId="63" xfId="0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/>
    </xf>
    <xf numFmtId="0" fontId="11" fillId="5" borderId="63" xfId="0" applyNumberFormat="1" applyFont="1" applyFill="1" applyBorder="1" applyAlignment="1">
      <alignment horizontal="center" vertical="center"/>
    </xf>
    <xf numFmtId="0" fontId="11" fillId="4" borderId="58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67"/>
      <tableStyleElement type="headerRow" dxfId="666"/>
      <tableStyleElement type="totalRow" dxfId="665"/>
      <tableStyleElement type="firstColumn" dxfId="664"/>
      <tableStyleElement type="lastColumn" dxfId="663"/>
      <tableStyleElement type="firstRowStripe" dxfId="662"/>
      <tableStyleElement type="firstColumnStripe" dxfId="66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637"/>
  <sheetViews>
    <sheetView tabSelected="1" zoomScale="80" zoomScaleNormal="80" workbookViewId="0">
      <pane ySplit="4" topLeftCell="A5" activePane="bottomLeft" state="frozen"/>
      <selection pane="bottomLeft" activeCell="L11" sqref="L11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2" bestFit="1" customWidth="1"/>
    <col min="3" max="3" width="17.7109375" style="47" bestFit="1" customWidth="1"/>
    <col min="4" max="4" width="29.42578125" style="70" bestFit="1" customWidth="1"/>
    <col min="5" max="5" width="12.28515625" style="111" bestFit="1" customWidth="1"/>
    <col min="6" max="6" width="11.7109375" style="48" customWidth="1"/>
    <col min="7" max="7" width="51.42578125" style="48" customWidth="1"/>
    <col min="8" max="11" width="7" style="48" customWidth="1"/>
    <col min="12" max="12" width="49.85546875" style="48" customWidth="1"/>
    <col min="13" max="13" width="19.85546875" style="70" customWidth="1"/>
    <col min="14" max="14" width="18" style="85" customWidth="1"/>
    <col min="15" max="15" width="42.42578125" style="85" customWidth="1"/>
    <col min="16" max="16" width="31.28515625" style="74" customWidth="1"/>
    <col min="17" max="17" width="49.85546875" style="66" bestFit="1" customWidth="1"/>
    <col min="18" max="16384" width="25.7109375" style="45"/>
  </cols>
  <sheetData>
    <row r="1" spans="1:17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17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17" ht="18.75" thickBot="1" x14ac:dyDescent="0.3">
      <c r="A3" s="130" t="s">
        <v>2526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3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2501</v>
      </c>
      <c r="Q4" s="76" t="s">
        <v>2457</v>
      </c>
    </row>
    <row r="5" spans="1:17" ht="18" x14ac:dyDescent="0.25">
      <c r="A5" s="115" t="str">
        <f>VLOOKUP(E5,'LISTADO ATM'!$A$2:$C$896,3,0)</f>
        <v>NORTE</v>
      </c>
      <c r="B5" s="109" t="s">
        <v>2536</v>
      </c>
      <c r="C5" s="101">
        <v>44235.577581018515</v>
      </c>
      <c r="D5" s="115" t="s">
        <v>2494</v>
      </c>
      <c r="E5" s="99">
        <v>3</v>
      </c>
      <c r="F5" s="84" t="str">
        <f>VLOOKUP(E5,VIP!$A$2:$O11378,2,0)</f>
        <v>DRBR003</v>
      </c>
      <c r="G5" s="98" t="str">
        <f>VLOOKUP(E5,'LISTADO ATM'!$A$2:$B$895,2,0)</f>
        <v>ATM Autoservicio La Vega Real</v>
      </c>
      <c r="H5" s="98" t="str">
        <f>VLOOKUP(E5,VIP!$A$2:$O16299,7,FALSE)</f>
        <v>Si</v>
      </c>
      <c r="I5" s="98" t="str">
        <f>VLOOKUP(E5,VIP!$A$2:$O8264,8,FALSE)</f>
        <v>Si</v>
      </c>
      <c r="J5" s="98" t="str">
        <f>VLOOKUP(E5,VIP!$A$2:$O8214,8,FALSE)</f>
        <v>Si</v>
      </c>
      <c r="K5" s="98" t="str">
        <f>VLOOKUP(E5,VIP!$A$2:$O11788,6,0)</f>
        <v>NO</v>
      </c>
      <c r="L5" s="104" t="s">
        <v>2524</v>
      </c>
      <c r="M5" s="103" t="s">
        <v>2472</v>
      </c>
      <c r="N5" s="102" t="s">
        <v>2480</v>
      </c>
      <c r="O5" s="115" t="s">
        <v>2495</v>
      </c>
      <c r="P5" s="118"/>
      <c r="Q5" s="103" t="s">
        <v>2524</v>
      </c>
    </row>
    <row r="6" spans="1:17" ht="18" x14ac:dyDescent="0.25">
      <c r="A6" s="115" t="str">
        <f>VLOOKUP(E6,'LISTADO ATM'!$A$2:$C$896,3,0)</f>
        <v>NORTE</v>
      </c>
      <c r="B6" s="109" t="s">
        <v>2538</v>
      </c>
      <c r="C6" s="101">
        <v>44235.572685185187</v>
      </c>
      <c r="D6" s="115" t="s">
        <v>2494</v>
      </c>
      <c r="E6" s="99">
        <v>8</v>
      </c>
      <c r="F6" s="84" t="str">
        <f>VLOOKUP(E6,VIP!$A$2:$O11380,2,0)</f>
        <v>DRBR008</v>
      </c>
      <c r="G6" s="98" t="str">
        <f>VLOOKUP(E6,'LISTADO ATM'!$A$2:$B$895,2,0)</f>
        <v>ATM Autoservicio Yaque</v>
      </c>
      <c r="H6" s="98" t="str">
        <f>VLOOKUP(E6,VIP!$A$2:$O16301,7,FALSE)</f>
        <v>Si</v>
      </c>
      <c r="I6" s="98" t="str">
        <f>VLOOKUP(E6,VIP!$A$2:$O8266,8,FALSE)</f>
        <v>Si</v>
      </c>
      <c r="J6" s="98" t="str">
        <f>VLOOKUP(E6,VIP!$A$2:$O8216,8,FALSE)</f>
        <v>Si</v>
      </c>
      <c r="K6" s="98" t="str">
        <f>VLOOKUP(E6,VIP!$A$2:$O11790,6,0)</f>
        <v>NO</v>
      </c>
      <c r="L6" s="104" t="s">
        <v>2524</v>
      </c>
      <c r="M6" s="103" t="s">
        <v>2472</v>
      </c>
      <c r="N6" s="102" t="s">
        <v>2480</v>
      </c>
      <c r="O6" s="115" t="s">
        <v>2495</v>
      </c>
      <c r="P6" s="118"/>
      <c r="Q6" s="103" t="s">
        <v>2524</v>
      </c>
    </row>
    <row r="7" spans="1:17" ht="18" x14ac:dyDescent="0.25">
      <c r="A7" s="115" t="str">
        <f>VLOOKUP(E7,'LISTADO ATM'!$A$2:$C$896,3,0)</f>
        <v>DISTRITO NACIONAL</v>
      </c>
      <c r="B7" s="109" t="s">
        <v>2513</v>
      </c>
      <c r="C7" s="101">
        <v>44235.370335648149</v>
      </c>
      <c r="D7" s="115" t="s">
        <v>2189</v>
      </c>
      <c r="E7" s="99">
        <v>70</v>
      </c>
      <c r="F7" s="84" t="str">
        <f>VLOOKUP(E7,VIP!$A$2:$O11384,2,0)</f>
        <v>DRBR070</v>
      </c>
      <c r="G7" s="98" t="str">
        <f>VLOOKUP(E7,'LISTADO ATM'!$A$2:$B$895,2,0)</f>
        <v xml:space="preserve">ATM Autoservicio Plaza Lama Zona Oriental </v>
      </c>
      <c r="H7" s="98" t="str">
        <f>VLOOKUP(E7,VIP!$A$2:$O16305,7,FALSE)</f>
        <v>Si</v>
      </c>
      <c r="I7" s="98" t="str">
        <f>VLOOKUP(E7,VIP!$A$2:$O8270,8,FALSE)</f>
        <v>Si</v>
      </c>
      <c r="J7" s="98" t="str">
        <f>VLOOKUP(E7,VIP!$A$2:$O8220,8,FALSE)</f>
        <v>Si</v>
      </c>
      <c r="K7" s="98" t="str">
        <f>VLOOKUP(E7,VIP!$A$2:$O11794,6,0)</f>
        <v>NO</v>
      </c>
      <c r="L7" s="104" t="s">
        <v>2228</v>
      </c>
      <c r="M7" s="103" t="s">
        <v>2472</v>
      </c>
      <c r="N7" s="102" t="s">
        <v>2480</v>
      </c>
      <c r="O7" s="115" t="s">
        <v>2482</v>
      </c>
      <c r="P7" s="118"/>
      <c r="Q7" s="103" t="s">
        <v>2228</v>
      </c>
    </row>
    <row r="8" spans="1:17" ht="18" x14ac:dyDescent="0.25">
      <c r="A8" s="115" t="str">
        <f>VLOOKUP(E8,'LISTADO ATM'!$A$2:$C$896,3,0)</f>
        <v>ESTE</v>
      </c>
      <c r="B8" s="109" t="s">
        <v>2516</v>
      </c>
      <c r="C8" s="101">
        <v>44235.367928240739</v>
      </c>
      <c r="D8" s="115" t="s">
        <v>2476</v>
      </c>
      <c r="E8" s="99">
        <v>117</v>
      </c>
      <c r="F8" s="84" t="str">
        <f>VLOOKUP(E8,VIP!$A$2:$O11388,2,0)</f>
        <v>DRBR117</v>
      </c>
      <c r="G8" s="98" t="str">
        <f>VLOOKUP(E8,'LISTADO ATM'!$A$2:$B$895,2,0)</f>
        <v xml:space="preserve">ATM Oficina El Seybo </v>
      </c>
      <c r="H8" s="98" t="str">
        <f>VLOOKUP(E8,VIP!$A$2:$O16309,7,FALSE)</f>
        <v>Si</v>
      </c>
      <c r="I8" s="98" t="str">
        <f>VLOOKUP(E8,VIP!$A$2:$O8274,8,FALSE)</f>
        <v>Si</v>
      </c>
      <c r="J8" s="98" t="str">
        <f>VLOOKUP(E8,VIP!$A$2:$O8224,8,FALSE)</f>
        <v>Si</v>
      </c>
      <c r="K8" s="98" t="str">
        <f>VLOOKUP(E8,VIP!$A$2:$O11798,6,0)</f>
        <v>SI</v>
      </c>
      <c r="L8" s="104" t="s">
        <v>2524</v>
      </c>
      <c r="M8" s="103" t="s">
        <v>2472</v>
      </c>
      <c r="N8" s="102" t="s">
        <v>2480</v>
      </c>
      <c r="O8" s="115" t="s">
        <v>2481</v>
      </c>
      <c r="P8" s="118"/>
      <c r="Q8" s="103" t="s">
        <v>2524</v>
      </c>
    </row>
    <row r="9" spans="1:17" ht="18" x14ac:dyDescent="0.25">
      <c r="A9" s="115" t="str">
        <f>VLOOKUP(E9,'LISTADO ATM'!$A$2:$C$896,3,0)</f>
        <v>ESTE</v>
      </c>
      <c r="B9" s="109" t="s">
        <v>2550</v>
      </c>
      <c r="C9" s="101">
        <v>44235.456273148149</v>
      </c>
      <c r="D9" s="115" t="s">
        <v>2189</v>
      </c>
      <c r="E9" s="99">
        <v>117</v>
      </c>
      <c r="F9" s="84" t="str">
        <f>VLOOKUP(E9,VIP!$A$2:$O11394,2,0)</f>
        <v>DRBR117</v>
      </c>
      <c r="G9" s="98" t="str">
        <f>VLOOKUP(E9,'LISTADO ATM'!$A$2:$B$895,2,0)</f>
        <v xml:space="preserve">ATM Oficina El Seybo </v>
      </c>
      <c r="H9" s="98" t="str">
        <f>VLOOKUP(E9,VIP!$A$2:$O16315,7,FALSE)</f>
        <v>Si</v>
      </c>
      <c r="I9" s="98" t="str">
        <f>VLOOKUP(E9,VIP!$A$2:$O8280,8,FALSE)</f>
        <v>Si</v>
      </c>
      <c r="J9" s="98" t="str">
        <f>VLOOKUP(E9,VIP!$A$2:$O8230,8,FALSE)</f>
        <v>Si</v>
      </c>
      <c r="K9" s="98" t="str">
        <f>VLOOKUP(E9,VIP!$A$2:$O11804,6,0)</f>
        <v>SI</v>
      </c>
      <c r="L9" s="104" t="s">
        <v>2228</v>
      </c>
      <c r="M9" s="103" t="s">
        <v>2472</v>
      </c>
      <c r="N9" s="102" t="s">
        <v>2480</v>
      </c>
      <c r="O9" s="115" t="s">
        <v>2482</v>
      </c>
      <c r="P9" s="118"/>
      <c r="Q9" s="103" t="s">
        <v>2228</v>
      </c>
    </row>
    <row r="10" spans="1:17" ht="18" x14ac:dyDescent="0.25">
      <c r="A10" s="115" t="str">
        <f>VLOOKUP(E10,'LISTADO ATM'!$A$2:$C$896,3,0)</f>
        <v>DISTRITO NACIONAL</v>
      </c>
      <c r="B10" s="109" t="s">
        <v>2533</v>
      </c>
      <c r="C10" s="101">
        <v>44235.596377314818</v>
      </c>
      <c r="D10" s="115" t="s">
        <v>2189</v>
      </c>
      <c r="E10" s="99">
        <v>118</v>
      </c>
      <c r="F10" s="84" t="str">
        <f>VLOOKUP(E10,VIP!$A$2:$O11375,2,0)</f>
        <v>DRBR118</v>
      </c>
      <c r="G10" s="98" t="str">
        <f>VLOOKUP(E10,'LISTADO ATM'!$A$2:$B$895,2,0)</f>
        <v>ATM Plaza Torino</v>
      </c>
      <c r="H10" s="98" t="str">
        <f>VLOOKUP(E10,VIP!$A$2:$O16296,7,FALSE)</f>
        <v>N/A</v>
      </c>
      <c r="I10" s="98" t="str">
        <f>VLOOKUP(E10,VIP!$A$2:$O8261,8,FALSE)</f>
        <v>N/A</v>
      </c>
      <c r="J10" s="98" t="str">
        <f>VLOOKUP(E10,VIP!$A$2:$O8211,8,FALSE)</f>
        <v>N/A</v>
      </c>
      <c r="K10" s="98" t="str">
        <f>VLOOKUP(E10,VIP!$A$2:$O11785,6,0)</f>
        <v>N/A</v>
      </c>
      <c r="L10" s="104" t="s">
        <v>2254</v>
      </c>
      <c r="M10" s="103" t="s">
        <v>2472</v>
      </c>
      <c r="N10" s="102" t="s">
        <v>2480</v>
      </c>
      <c r="O10" s="115" t="s">
        <v>2482</v>
      </c>
      <c r="P10" s="118"/>
      <c r="Q10" s="103" t="s">
        <v>2254</v>
      </c>
    </row>
    <row r="11" spans="1:17" ht="18" x14ac:dyDescent="0.25">
      <c r="A11" s="115" t="str">
        <f>VLOOKUP(E11,'LISTADO ATM'!$A$2:$C$896,3,0)</f>
        <v>NORTE</v>
      </c>
      <c r="B11" s="109" t="s">
        <v>2544</v>
      </c>
      <c r="C11" s="101">
        <v>44235.50885416667</v>
      </c>
      <c r="D11" s="115" t="s">
        <v>2190</v>
      </c>
      <c r="E11" s="99">
        <v>142</v>
      </c>
      <c r="F11" s="84" t="str">
        <f>VLOOKUP(E11,VIP!$A$2:$O11387,2,0)</f>
        <v>DRBR142</v>
      </c>
      <c r="G11" s="98" t="str">
        <f>VLOOKUP(E11,'LISTADO ATM'!$A$2:$B$895,2,0)</f>
        <v xml:space="preserve">ATM Centro de Caja Galerías Bonao </v>
      </c>
      <c r="H11" s="98" t="str">
        <f>VLOOKUP(E11,VIP!$A$2:$O16308,7,FALSE)</f>
        <v>Si</v>
      </c>
      <c r="I11" s="98" t="str">
        <f>VLOOKUP(E11,VIP!$A$2:$O8273,8,FALSE)</f>
        <v>Si</v>
      </c>
      <c r="J11" s="98" t="str">
        <f>VLOOKUP(E11,VIP!$A$2:$O8223,8,FALSE)</f>
        <v>Si</v>
      </c>
      <c r="K11" s="98" t="str">
        <f>VLOOKUP(E11,VIP!$A$2:$O11797,6,0)</f>
        <v>SI</v>
      </c>
      <c r="L11" s="104" t="s">
        <v>2463</v>
      </c>
      <c r="M11" s="103" t="s">
        <v>2472</v>
      </c>
      <c r="N11" s="102" t="s">
        <v>2480</v>
      </c>
      <c r="O11" s="115" t="s">
        <v>2496</v>
      </c>
      <c r="P11" s="118"/>
      <c r="Q11" s="103" t="s">
        <v>2463</v>
      </c>
    </row>
    <row r="12" spans="1:17" ht="18" x14ac:dyDescent="0.25">
      <c r="A12" s="115" t="str">
        <f>VLOOKUP(E12,'LISTADO ATM'!$A$2:$C$896,3,0)</f>
        <v>DISTRITO NACIONAL</v>
      </c>
      <c r="B12" s="109">
        <v>335784392</v>
      </c>
      <c r="C12" s="101">
        <v>44233.427164351851</v>
      </c>
      <c r="D12" s="115" t="s">
        <v>2189</v>
      </c>
      <c r="E12" s="99">
        <v>169</v>
      </c>
      <c r="F12" s="84" t="str">
        <f>VLOOKUP(E12,VIP!$A$2:$O11360,2,0)</f>
        <v>DRBR169</v>
      </c>
      <c r="G12" s="98" t="str">
        <f>VLOOKUP(E12,'LISTADO ATM'!$A$2:$B$895,2,0)</f>
        <v xml:space="preserve">ATM Oficina Caonabo </v>
      </c>
      <c r="H12" s="98" t="str">
        <f>VLOOKUP(E12,VIP!$A$2:$O16281,7,FALSE)</f>
        <v>Si</v>
      </c>
      <c r="I12" s="98" t="str">
        <f>VLOOKUP(E12,VIP!$A$2:$O8246,8,FALSE)</f>
        <v>Si</v>
      </c>
      <c r="J12" s="98" t="str">
        <f>VLOOKUP(E12,VIP!$A$2:$O8196,8,FALSE)</f>
        <v>Si</v>
      </c>
      <c r="K12" s="98" t="str">
        <f>VLOOKUP(E12,VIP!$A$2:$O11770,6,0)</f>
        <v>NO</v>
      </c>
      <c r="L12" s="104" t="s">
        <v>2228</v>
      </c>
      <c r="M12" s="103" t="s">
        <v>2472</v>
      </c>
      <c r="N12" s="102" t="s">
        <v>2480</v>
      </c>
      <c r="O12" s="115" t="s">
        <v>2482</v>
      </c>
      <c r="P12" s="118"/>
      <c r="Q12" s="103" t="s">
        <v>2228</v>
      </c>
    </row>
    <row r="13" spans="1:17" ht="18" x14ac:dyDescent="0.25">
      <c r="A13" s="115" t="str">
        <f>VLOOKUP(E13,'LISTADO ATM'!$A$2:$C$896,3,0)</f>
        <v>DISTRITO NACIONAL</v>
      </c>
      <c r="B13" s="109" t="s">
        <v>2508</v>
      </c>
      <c r="C13" s="101">
        <v>44235.435949074075</v>
      </c>
      <c r="D13" s="115" t="s">
        <v>2189</v>
      </c>
      <c r="E13" s="99">
        <v>180</v>
      </c>
      <c r="F13" s="84" t="str">
        <f>VLOOKUP(E13,VIP!$A$2:$O11370,2,0)</f>
        <v>DRBR180</v>
      </c>
      <c r="G13" s="98" t="str">
        <f>VLOOKUP(E13,'LISTADO ATM'!$A$2:$B$895,2,0)</f>
        <v xml:space="preserve">ATM Megacentro II </v>
      </c>
      <c r="H13" s="98" t="str">
        <f>VLOOKUP(E13,VIP!$A$2:$O16291,7,FALSE)</f>
        <v>Si</v>
      </c>
      <c r="I13" s="98" t="str">
        <f>VLOOKUP(E13,VIP!$A$2:$O8256,8,FALSE)</f>
        <v>Si</v>
      </c>
      <c r="J13" s="98" t="str">
        <f>VLOOKUP(E13,VIP!$A$2:$O8206,8,FALSE)</f>
        <v>Si</v>
      </c>
      <c r="K13" s="98" t="str">
        <f>VLOOKUP(E13,VIP!$A$2:$O11780,6,0)</f>
        <v>SI</v>
      </c>
      <c r="L13" s="104" t="s">
        <v>2228</v>
      </c>
      <c r="M13" s="103" t="s">
        <v>2472</v>
      </c>
      <c r="N13" s="102" t="s">
        <v>2480</v>
      </c>
      <c r="O13" s="115" t="s">
        <v>2482</v>
      </c>
      <c r="P13" s="161"/>
      <c r="Q13" s="103" t="s">
        <v>2228</v>
      </c>
    </row>
    <row r="14" spans="1:17" ht="18" x14ac:dyDescent="0.25">
      <c r="A14" s="115" t="str">
        <f>VLOOKUP(E14,'LISTADO ATM'!$A$2:$C$896,3,0)</f>
        <v>ESTE</v>
      </c>
      <c r="B14" s="109" t="s">
        <v>2510</v>
      </c>
      <c r="C14" s="101">
        <v>44235.434791666667</v>
      </c>
      <c r="D14" s="115" t="s">
        <v>2189</v>
      </c>
      <c r="E14" s="99">
        <v>218</v>
      </c>
      <c r="F14" s="84" t="str">
        <f>VLOOKUP(E14,VIP!$A$2:$O11372,2,0)</f>
        <v>DRBR218</v>
      </c>
      <c r="G14" s="98" t="str">
        <f>VLOOKUP(E14,'LISTADO ATM'!$A$2:$B$895,2,0)</f>
        <v xml:space="preserve">ATM Hotel Secrets Cap Cana II </v>
      </c>
      <c r="H14" s="98" t="str">
        <f>VLOOKUP(E14,VIP!$A$2:$O16293,7,FALSE)</f>
        <v>Si</v>
      </c>
      <c r="I14" s="98" t="str">
        <f>VLOOKUP(E14,VIP!$A$2:$O8258,8,FALSE)</f>
        <v>Si</v>
      </c>
      <c r="J14" s="98" t="str">
        <f>VLOOKUP(E14,VIP!$A$2:$O8208,8,FALSE)</f>
        <v>Si</v>
      </c>
      <c r="K14" s="98" t="str">
        <f>VLOOKUP(E14,VIP!$A$2:$O11782,6,0)</f>
        <v>NO</v>
      </c>
      <c r="L14" s="104" t="s">
        <v>2228</v>
      </c>
      <c r="M14" s="103" t="s">
        <v>2472</v>
      </c>
      <c r="N14" s="102" t="s">
        <v>2480</v>
      </c>
      <c r="O14" s="115" t="s">
        <v>2482</v>
      </c>
      <c r="P14" s="161"/>
      <c r="Q14" s="103" t="s">
        <v>2228</v>
      </c>
    </row>
    <row r="15" spans="1:17" ht="18" x14ac:dyDescent="0.25">
      <c r="A15" s="115" t="str">
        <f>VLOOKUP(E15,'LISTADO ATM'!$A$2:$C$896,3,0)</f>
        <v>DISTRITO NACIONAL</v>
      </c>
      <c r="B15" s="109" t="s">
        <v>2504</v>
      </c>
      <c r="C15" s="101">
        <v>44234.508101851854</v>
      </c>
      <c r="D15" s="115" t="s">
        <v>2189</v>
      </c>
      <c r="E15" s="99">
        <v>224</v>
      </c>
      <c r="F15" s="84" t="str">
        <f>VLOOKUP(E15,VIP!$A$2:$O11360,2,0)</f>
        <v>DRBR224</v>
      </c>
      <c r="G15" s="98" t="str">
        <f>VLOOKUP(E15,'LISTADO ATM'!$A$2:$B$895,2,0)</f>
        <v xml:space="preserve">ATM S/M Nacional El Millón (Núñez de Cáceres) </v>
      </c>
      <c r="H15" s="98" t="str">
        <f>VLOOKUP(E15,VIP!$A$2:$O16281,7,FALSE)</f>
        <v>Si</v>
      </c>
      <c r="I15" s="98" t="str">
        <f>VLOOKUP(E15,VIP!$A$2:$O8246,8,FALSE)</f>
        <v>Si</v>
      </c>
      <c r="J15" s="98" t="str">
        <f>VLOOKUP(E15,VIP!$A$2:$O8196,8,FALSE)</f>
        <v>Si</v>
      </c>
      <c r="K15" s="98" t="str">
        <f>VLOOKUP(E15,VIP!$A$2:$O11770,6,0)</f>
        <v>SI</v>
      </c>
      <c r="L15" s="104" t="s">
        <v>2228</v>
      </c>
      <c r="M15" s="103" t="s">
        <v>2472</v>
      </c>
      <c r="N15" s="102" t="s">
        <v>2480</v>
      </c>
      <c r="O15" s="115" t="s">
        <v>2482</v>
      </c>
      <c r="P15" s="161"/>
      <c r="Q15" s="103" t="s">
        <v>2228</v>
      </c>
    </row>
    <row r="16" spans="1:17" ht="18" x14ac:dyDescent="0.25">
      <c r="A16" s="115" t="str">
        <f>VLOOKUP(E16,'LISTADO ATM'!$A$2:$C$896,3,0)</f>
        <v>DISTRITO NACIONAL</v>
      </c>
      <c r="B16" s="109" t="s">
        <v>2515</v>
      </c>
      <c r="C16" s="101">
        <v>44235.369131944448</v>
      </c>
      <c r="D16" s="115" t="s">
        <v>2189</v>
      </c>
      <c r="E16" s="99">
        <v>232</v>
      </c>
      <c r="F16" s="84" t="str">
        <f>VLOOKUP(E16,VIP!$A$2:$O11386,2,0)</f>
        <v>DRBR232</v>
      </c>
      <c r="G16" s="98" t="str">
        <f>VLOOKUP(E16,'LISTADO ATM'!$A$2:$B$895,2,0)</f>
        <v xml:space="preserve">ATM S/M Nacional Charles de Gaulle </v>
      </c>
      <c r="H16" s="98" t="str">
        <f>VLOOKUP(E16,VIP!$A$2:$O16307,7,FALSE)</f>
        <v>Si</v>
      </c>
      <c r="I16" s="98" t="str">
        <f>VLOOKUP(E16,VIP!$A$2:$O8272,8,FALSE)</f>
        <v>Si</v>
      </c>
      <c r="J16" s="98" t="str">
        <f>VLOOKUP(E16,VIP!$A$2:$O8222,8,FALSE)</f>
        <v>Si</v>
      </c>
      <c r="K16" s="98" t="str">
        <f>VLOOKUP(E16,VIP!$A$2:$O11796,6,0)</f>
        <v>SI</v>
      </c>
      <c r="L16" s="104" t="s">
        <v>2228</v>
      </c>
      <c r="M16" s="103" t="s">
        <v>2472</v>
      </c>
      <c r="N16" s="102" t="s">
        <v>2480</v>
      </c>
      <c r="O16" s="115" t="s">
        <v>2482</v>
      </c>
      <c r="P16" s="161"/>
      <c r="Q16" s="103" t="s">
        <v>2228</v>
      </c>
    </row>
    <row r="17" spans="1:17" ht="18" x14ac:dyDescent="0.25">
      <c r="A17" s="115" t="str">
        <f>VLOOKUP(E17,'LISTADO ATM'!$A$2:$C$896,3,0)</f>
        <v>DISTRITO NACIONAL</v>
      </c>
      <c r="B17" s="109" t="s">
        <v>2520</v>
      </c>
      <c r="C17" s="101">
        <v>44235.362326388888</v>
      </c>
      <c r="D17" s="115" t="s">
        <v>2189</v>
      </c>
      <c r="E17" s="99">
        <v>235</v>
      </c>
      <c r="F17" s="84" t="str">
        <f>VLOOKUP(E17,VIP!$A$2:$O11393,2,0)</f>
        <v>DRBR235</v>
      </c>
      <c r="G17" s="98" t="str">
        <f>VLOOKUP(E17,'LISTADO ATM'!$A$2:$B$895,2,0)</f>
        <v xml:space="preserve">ATM Oficina Multicentro La Sirena San Isidro </v>
      </c>
      <c r="H17" s="98" t="str">
        <f>VLOOKUP(E17,VIP!$A$2:$O16314,7,FALSE)</f>
        <v>Si</v>
      </c>
      <c r="I17" s="98" t="str">
        <f>VLOOKUP(E17,VIP!$A$2:$O8279,8,FALSE)</f>
        <v>Si</v>
      </c>
      <c r="J17" s="98" t="str">
        <f>VLOOKUP(E17,VIP!$A$2:$O8229,8,FALSE)</f>
        <v>Si</v>
      </c>
      <c r="K17" s="98" t="str">
        <f>VLOOKUP(E17,VIP!$A$2:$O11803,6,0)</f>
        <v>SI</v>
      </c>
      <c r="L17" s="104" t="s">
        <v>2463</v>
      </c>
      <c r="M17" s="103" t="s">
        <v>2472</v>
      </c>
      <c r="N17" s="102" t="s">
        <v>2480</v>
      </c>
      <c r="O17" s="115" t="s">
        <v>2482</v>
      </c>
      <c r="P17" s="161"/>
      <c r="Q17" s="103" t="s">
        <v>2463</v>
      </c>
    </row>
    <row r="18" spans="1:17" ht="18" x14ac:dyDescent="0.25">
      <c r="A18" s="115" t="str">
        <f>VLOOKUP(E18,'LISTADO ATM'!$A$2:$C$896,3,0)</f>
        <v>DISTRITO NACIONAL</v>
      </c>
      <c r="B18" s="109">
        <v>335784571</v>
      </c>
      <c r="C18" s="101">
        <v>44233.786840277775</v>
      </c>
      <c r="D18" s="115" t="s">
        <v>2189</v>
      </c>
      <c r="E18" s="99">
        <v>238</v>
      </c>
      <c r="F18" s="84" t="str">
        <f>VLOOKUP(E18,VIP!$A$2:$O11649,2,0)</f>
        <v>DRBR238</v>
      </c>
      <c r="G18" s="98" t="str">
        <f>VLOOKUP(E18,'LISTADO ATM'!$A$2:$B$895,2,0)</f>
        <v xml:space="preserve">ATM Multicentro La Sirena Charles de Gaulle </v>
      </c>
      <c r="H18" s="98" t="str">
        <f>VLOOKUP(E18,VIP!$A$2:$O16569,7,FALSE)</f>
        <v>Si</v>
      </c>
      <c r="I18" s="98" t="str">
        <f>VLOOKUP(E18,VIP!$A$2:$O8534,8,FALSE)</f>
        <v>Si</v>
      </c>
      <c r="J18" s="98" t="str">
        <f>VLOOKUP(E18,VIP!$A$2:$O8484,8,FALSE)</f>
        <v>Si</v>
      </c>
      <c r="K18" s="98" t="str">
        <f>VLOOKUP(E18,VIP!$A$2:$O12058,6,0)</f>
        <v>No</v>
      </c>
      <c r="L18" s="104" t="s">
        <v>2463</v>
      </c>
      <c r="M18" s="103" t="s">
        <v>2472</v>
      </c>
      <c r="N18" s="102" t="s">
        <v>2480</v>
      </c>
      <c r="O18" s="115" t="s">
        <v>2482</v>
      </c>
      <c r="P18" s="161"/>
      <c r="Q18" s="103" t="s">
        <v>2463</v>
      </c>
    </row>
    <row r="19" spans="1:17" ht="18" x14ac:dyDescent="0.25">
      <c r="A19" s="115" t="str">
        <f>VLOOKUP(E19,'LISTADO ATM'!$A$2:$C$896,3,0)</f>
        <v>DISTRITO NACIONAL</v>
      </c>
      <c r="B19" s="109" t="s">
        <v>2514</v>
      </c>
      <c r="C19" s="101">
        <v>44235.369606481479</v>
      </c>
      <c r="D19" s="115" t="s">
        <v>2189</v>
      </c>
      <c r="E19" s="99">
        <v>239</v>
      </c>
      <c r="F19" s="84" t="str">
        <f>VLOOKUP(E19,VIP!$A$2:$O11385,2,0)</f>
        <v>DRBR239</v>
      </c>
      <c r="G19" s="98" t="str">
        <f>VLOOKUP(E19,'LISTADO ATM'!$A$2:$B$895,2,0)</f>
        <v xml:space="preserve">ATM Autobanco Charles de Gaulle </v>
      </c>
      <c r="H19" s="98" t="str">
        <f>VLOOKUP(E19,VIP!$A$2:$O16306,7,FALSE)</f>
        <v>Si</v>
      </c>
      <c r="I19" s="98" t="str">
        <f>VLOOKUP(E19,VIP!$A$2:$O8271,8,FALSE)</f>
        <v>Si</v>
      </c>
      <c r="J19" s="98" t="str">
        <f>VLOOKUP(E19,VIP!$A$2:$O8221,8,FALSE)</f>
        <v>Si</v>
      </c>
      <c r="K19" s="98" t="str">
        <f>VLOOKUP(E19,VIP!$A$2:$O11795,6,0)</f>
        <v>SI</v>
      </c>
      <c r="L19" s="104" t="s">
        <v>2228</v>
      </c>
      <c r="M19" s="103" t="s">
        <v>2472</v>
      </c>
      <c r="N19" s="102" t="s">
        <v>2480</v>
      </c>
      <c r="O19" s="115" t="s">
        <v>2482</v>
      </c>
      <c r="P19" s="161"/>
      <c r="Q19" s="103" t="s">
        <v>2228</v>
      </c>
    </row>
    <row r="20" spans="1:17" ht="18" x14ac:dyDescent="0.25">
      <c r="A20" s="115" t="str">
        <f>VLOOKUP(E20,'LISTADO ATM'!$A$2:$C$896,3,0)</f>
        <v>SUR</v>
      </c>
      <c r="B20" s="109">
        <v>335784223</v>
      </c>
      <c r="C20" s="101">
        <v>44232.788101851853</v>
      </c>
      <c r="D20" s="115" t="s">
        <v>2189</v>
      </c>
      <c r="E20" s="99">
        <v>252</v>
      </c>
      <c r="F20" s="84" t="str">
        <f>VLOOKUP(E20,VIP!$A$2:$O11512,2,0)</f>
        <v>DRBR252</v>
      </c>
      <c r="G20" s="98" t="str">
        <f>VLOOKUP(E20,'LISTADO ATM'!$A$2:$B$895,2,0)</f>
        <v xml:space="preserve">ATM Banco Agrícola (Barahona) </v>
      </c>
      <c r="H20" s="98" t="str">
        <f>VLOOKUP(E20,VIP!$A$2:$O16432,7,FALSE)</f>
        <v>Si</v>
      </c>
      <c r="I20" s="98" t="str">
        <f>VLOOKUP(E20,VIP!$A$2:$O8397,8,FALSE)</f>
        <v>Si</v>
      </c>
      <c r="J20" s="98" t="str">
        <f>VLOOKUP(E20,VIP!$A$2:$O8347,8,FALSE)</f>
        <v>Si</v>
      </c>
      <c r="K20" s="98" t="str">
        <f>VLOOKUP(E20,VIP!$A$2:$O11921,6,0)</f>
        <v>NO</v>
      </c>
      <c r="L20" s="104" t="s">
        <v>2463</v>
      </c>
      <c r="M20" s="103" t="s">
        <v>2472</v>
      </c>
      <c r="N20" s="102" t="s">
        <v>2480</v>
      </c>
      <c r="O20" s="115" t="s">
        <v>2482</v>
      </c>
      <c r="P20" s="161"/>
      <c r="Q20" s="103" t="s">
        <v>2463</v>
      </c>
    </row>
    <row r="21" spans="1:17" ht="18" x14ac:dyDescent="0.25">
      <c r="A21" s="115" t="str">
        <f>VLOOKUP(E21,'LISTADO ATM'!$A$2:$C$896,3,0)</f>
        <v>NORTE</v>
      </c>
      <c r="B21" s="109" t="s">
        <v>2527</v>
      </c>
      <c r="C21" s="101">
        <v>44235.627523148149</v>
      </c>
      <c r="D21" s="115" t="s">
        <v>2190</v>
      </c>
      <c r="E21" s="99">
        <v>285</v>
      </c>
      <c r="F21" s="84" t="str">
        <f>VLOOKUP(E21,VIP!$A$2:$O11369,2,0)</f>
        <v>DRBR285</v>
      </c>
      <c r="G21" s="98" t="str">
        <f>VLOOKUP(E21,'LISTADO ATM'!$A$2:$B$895,2,0)</f>
        <v xml:space="preserve">ATM Oficina Camino Real (Puerto Plata) </v>
      </c>
      <c r="H21" s="98" t="str">
        <f>VLOOKUP(E21,VIP!$A$2:$O16290,7,FALSE)</f>
        <v>Si</v>
      </c>
      <c r="I21" s="98" t="str">
        <f>VLOOKUP(E21,VIP!$A$2:$O8255,8,FALSE)</f>
        <v>Si</v>
      </c>
      <c r="J21" s="98" t="str">
        <f>VLOOKUP(E21,VIP!$A$2:$O8205,8,FALSE)</f>
        <v>Si</v>
      </c>
      <c r="K21" s="98" t="str">
        <f>VLOOKUP(E21,VIP!$A$2:$O11779,6,0)</f>
        <v>NO</v>
      </c>
      <c r="L21" s="104" t="s">
        <v>2254</v>
      </c>
      <c r="M21" s="103" t="s">
        <v>2472</v>
      </c>
      <c r="N21" s="102" t="s">
        <v>2480</v>
      </c>
      <c r="O21" s="115" t="s">
        <v>2496</v>
      </c>
      <c r="P21" s="161"/>
      <c r="Q21" s="103" t="s">
        <v>2254</v>
      </c>
    </row>
    <row r="22" spans="1:17" ht="18" x14ac:dyDescent="0.25">
      <c r="A22" s="115" t="str">
        <f>VLOOKUP(E22,'LISTADO ATM'!$A$2:$C$896,3,0)</f>
        <v>DISTRITO NACIONAL</v>
      </c>
      <c r="B22" s="109">
        <v>335784566</v>
      </c>
      <c r="C22" s="101">
        <v>44233.771747685183</v>
      </c>
      <c r="D22" s="115" t="s">
        <v>2189</v>
      </c>
      <c r="E22" s="99">
        <v>300</v>
      </c>
      <c r="F22" s="84" t="str">
        <f>VLOOKUP(E22,VIP!$A$2:$O11654,2,0)</f>
        <v>DRBR300</v>
      </c>
      <c r="G22" s="98" t="str">
        <f>VLOOKUP(E22,'LISTADO ATM'!$A$2:$B$895,2,0)</f>
        <v xml:space="preserve">ATM S/M Aprezio Los Guaricanos </v>
      </c>
      <c r="H22" s="98" t="str">
        <f>VLOOKUP(E22,VIP!$A$2:$O16574,7,FALSE)</f>
        <v>Si</v>
      </c>
      <c r="I22" s="98" t="str">
        <f>VLOOKUP(E22,VIP!$A$2:$O8539,8,FALSE)</f>
        <v>Si</v>
      </c>
      <c r="J22" s="98" t="str">
        <f>VLOOKUP(E22,VIP!$A$2:$O8489,8,FALSE)</f>
        <v>Si</v>
      </c>
      <c r="K22" s="98" t="str">
        <f>VLOOKUP(E22,VIP!$A$2:$O12063,6,0)</f>
        <v>NO</v>
      </c>
      <c r="L22" s="104" t="s">
        <v>2254</v>
      </c>
      <c r="M22" s="103" t="s">
        <v>2472</v>
      </c>
      <c r="N22" s="102" t="s">
        <v>2480</v>
      </c>
      <c r="O22" s="115" t="s">
        <v>2482</v>
      </c>
      <c r="P22" s="161"/>
      <c r="Q22" s="103" t="s">
        <v>2254</v>
      </c>
    </row>
    <row r="23" spans="1:17" ht="18" x14ac:dyDescent="0.25">
      <c r="A23" s="115" t="str">
        <f>VLOOKUP(E23,'LISTADO ATM'!$A$2:$C$896,3,0)</f>
        <v>NORTE</v>
      </c>
      <c r="B23" s="109" t="s">
        <v>2535</v>
      </c>
      <c r="C23" s="101">
        <v>44235.57949074074</v>
      </c>
      <c r="D23" s="115" t="s">
        <v>2190</v>
      </c>
      <c r="E23" s="99">
        <v>304</v>
      </c>
      <c r="F23" s="84" t="str">
        <f>VLOOKUP(E23,VIP!$A$2:$O11377,2,0)</f>
        <v>DRBR304</v>
      </c>
      <c r="G23" s="98" t="str">
        <f>VLOOKUP(E23,'LISTADO ATM'!$A$2:$B$895,2,0)</f>
        <v xml:space="preserve">ATM Multicentro La Sirena Estrella Sadhala </v>
      </c>
      <c r="H23" s="98" t="str">
        <f>VLOOKUP(E23,VIP!$A$2:$O16298,7,FALSE)</f>
        <v>Si</v>
      </c>
      <c r="I23" s="98" t="str">
        <f>VLOOKUP(E23,VIP!$A$2:$O8263,8,FALSE)</f>
        <v>Si</v>
      </c>
      <c r="J23" s="98" t="str">
        <f>VLOOKUP(E23,VIP!$A$2:$O8213,8,FALSE)</f>
        <v>Si</v>
      </c>
      <c r="K23" s="98" t="str">
        <f>VLOOKUP(E23,VIP!$A$2:$O11787,6,0)</f>
        <v>NO</v>
      </c>
      <c r="L23" s="104" t="s">
        <v>2463</v>
      </c>
      <c r="M23" s="103" t="s">
        <v>2472</v>
      </c>
      <c r="N23" s="102" t="s">
        <v>2480</v>
      </c>
      <c r="O23" s="115" t="s">
        <v>2496</v>
      </c>
      <c r="P23" s="118"/>
      <c r="Q23" s="103" t="s">
        <v>2463</v>
      </c>
    </row>
    <row r="24" spans="1:17" ht="18" x14ac:dyDescent="0.25">
      <c r="A24" s="115" t="str">
        <f>VLOOKUP(E24,'LISTADO ATM'!$A$2:$C$896,3,0)</f>
        <v>DISTRITO NACIONAL</v>
      </c>
      <c r="B24" s="109">
        <v>335784474</v>
      </c>
      <c r="C24" s="101">
        <v>44233.489502314813</v>
      </c>
      <c r="D24" s="115" t="s">
        <v>2189</v>
      </c>
      <c r="E24" s="99">
        <v>354</v>
      </c>
      <c r="F24" s="84" t="str">
        <f>VLOOKUP(E24,VIP!$A$2:$O11366,2,0)</f>
        <v>DRBR354</v>
      </c>
      <c r="G24" s="98" t="str">
        <f>VLOOKUP(E24,'LISTADO ATM'!$A$2:$B$895,2,0)</f>
        <v xml:space="preserve">ATM Oficina Núñez de Cáceres II </v>
      </c>
      <c r="H24" s="98" t="str">
        <f>VLOOKUP(E24,VIP!$A$2:$O16287,7,FALSE)</f>
        <v>Si</v>
      </c>
      <c r="I24" s="98" t="str">
        <f>VLOOKUP(E24,VIP!$A$2:$O8252,8,FALSE)</f>
        <v>Si</v>
      </c>
      <c r="J24" s="98" t="str">
        <f>VLOOKUP(E24,VIP!$A$2:$O8202,8,FALSE)</f>
        <v>Si</v>
      </c>
      <c r="K24" s="98" t="str">
        <f>VLOOKUP(E24,VIP!$A$2:$O11776,6,0)</f>
        <v>NO</v>
      </c>
      <c r="L24" s="104" t="s">
        <v>2228</v>
      </c>
      <c r="M24" s="103" t="s">
        <v>2472</v>
      </c>
      <c r="N24" s="102" t="s">
        <v>2480</v>
      </c>
      <c r="O24" s="115" t="s">
        <v>2482</v>
      </c>
      <c r="P24" s="118"/>
      <c r="Q24" s="103" t="s">
        <v>2228</v>
      </c>
    </row>
    <row r="25" spans="1:17" ht="18" x14ac:dyDescent="0.25">
      <c r="A25" s="115" t="str">
        <f>VLOOKUP(E25,'LISTADO ATM'!$A$2:$C$896,3,0)</f>
        <v>DISTRITO NACIONAL</v>
      </c>
      <c r="B25" s="109">
        <v>335766639</v>
      </c>
      <c r="C25" s="101">
        <v>44214.57099537037</v>
      </c>
      <c r="D25" s="115" t="s">
        <v>2189</v>
      </c>
      <c r="E25" s="99">
        <v>384</v>
      </c>
      <c r="F25" s="84" t="e">
        <f>VLOOKUP(E25,VIP!$A$2:$O11357,2,0)</f>
        <v>#N/A</v>
      </c>
      <c r="G25" s="98" t="str">
        <f>VLOOKUP(E25,'LISTADO ATM'!$A$2:$B$895,2,0)</f>
        <v>ATM Sotano Torre Banreservas</v>
      </c>
      <c r="H25" s="98" t="e">
        <f>VLOOKUP(E25,VIP!$A$2:$O16278,7,FALSE)</f>
        <v>#N/A</v>
      </c>
      <c r="I25" s="98" t="e">
        <f>VLOOKUP(E25,VIP!$A$2:$O8243,8,FALSE)</f>
        <v>#N/A</v>
      </c>
      <c r="J25" s="98" t="e">
        <f>VLOOKUP(E25,VIP!$A$2:$O8193,8,FALSE)</f>
        <v>#N/A</v>
      </c>
      <c r="K25" s="98" t="e">
        <f>VLOOKUP(E25,VIP!$A$2:$O11767,6,0)</f>
        <v>#N/A</v>
      </c>
      <c r="L25" s="104" t="s">
        <v>2228</v>
      </c>
      <c r="M25" s="103" t="s">
        <v>2472</v>
      </c>
      <c r="N25" s="102" t="s">
        <v>2493</v>
      </c>
      <c r="O25" s="115" t="s">
        <v>2482</v>
      </c>
      <c r="P25" s="118"/>
      <c r="Q25" s="103" t="s">
        <v>2228</v>
      </c>
    </row>
    <row r="26" spans="1:17" ht="18" x14ac:dyDescent="0.25">
      <c r="A26" s="115" t="str">
        <f>VLOOKUP(E26,'LISTADO ATM'!$A$2:$C$896,3,0)</f>
        <v>DISTRITO NACIONAL</v>
      </c>
      <c r="B26" s="109">
        <v>335784039</v>
      </c>
      <c r="C26" s="101">
        <v>44232.65792824074</v>
      </c>
      <c r="D26" s="115" t="s">
        <v>2189</v>
      </c>
      <c r="E26" s="99">
        <v>415</v>
      </c>
      <c r="F26" s="84" t="str">
        <f>VLOOKUP(E26,VIP!$A$2:$O11524,2,0)</f>
        <v>DRBR415</v>
      </c>
      <c r="G26" s="98" t="str">
        <f>VLOOKUP(E26,'LISTADO ATM'!$A$2:$B$895,2,0)</f>
        <v xml:space="preserve">ATM Autobanco San Martín I </v>
      </c>
      <c r="H26" s="98" t="str">
        <f>VLOOKUP(E26,VIP!$A$2:$O16444,7,FALSE)</f>
        <v>Si</v>
      </c>
      <c r="I26" s="98" t="str">
        <f>VLOOKUP(E26,VIP!$A$2:$O8409,8,FALSE)</f>
        <v>Si</v>
      </c>
      <c r="J26" s="98" t="str">
        <f>VLOOKUP(E26,VIP!$A$2:$O8359,8,FALSE)</f>
        <v>Si</v>
      </c>
      <c r="K26" s="98" t="str">
        <f>VLOOKUP(E26,VIP!$A$2:$O11933,6,0)</f>
        <v>NO</v>
      </c>
      <c r="L26" s="104" t="s">
        <v>2228</v>
      </c>
      <c r="M26" s="103" t="s">
        <v>2472</v>
      </c>
      <c r="N26" s="102" t="s">
        <v>2493</v>
      </c>
      <c r="O26" s="115" t="s">
        <v>2482</v>
      </c>
      <c r="P26" s="118"/>
      <c r="Q26" s="103" t="s">
        <v>2498</v>
      </c>
    </row>
    <row r="27" spans="1:17" ht="18" x14ac:dyDescent="0.25">
      <c r="A27" s="115" t="str">
        <f>VLOOKUP(E27,'LISTADO ATM'!$A$2:$C$896,3,0)</f>
        <v>DISTRITO NACIONAL</v>
      </c>
      <c r="B27" s="109" t="s">
        <v>2543</v>
      </c>
      <c r="C27" s="101">
        <v>44235.531689814816</v>
      </c>
      <c r="D27" s="115" t="s">
        <v>2189</v>
      </c>
      <c r="E27" s="99">
        <v>424</v>
      </c>
      <c r="F27" s="84" t="str">
        <f>VLOOKUP(E27,VIP!$A$2:$O11385,2,0)</f>
        <v>DRBR424</v>
      </c>
      <c r="G27" s="98" t="str">
        <f>VLOOKUP(E27,'LISTADO ATM'!$A$2:$B$895,2,0)</f>
        <v xml:space="preserve">ATM UNP Jumbo Luperón I </v>
      </c>
      <c r="H27" s="98" t="str">
        <f>VLOOKUP(E27,VIP!$A$2:$O16306,7,FALSE)</f>
        <v>Si</v>
      </c>
      <c r="I27" s="98" t="str">
        <f>VLOOKUP(E27,VIP!$A$2:$O8271,8,FALSE)</f>
        <v>Si</v>
      </c>
      <c r="J27" s="98" t="str">
        <f>VLOOKUP(E27,VIP!$A$2:$O8221,8,FALSE)</f>
        <v>Si</v>
      </c>
      <c r="K27" s="98" t="str">
        <f>VLOOKUP(E27,VIP!$A$2:$O11795,6,0)</f>
        <v>NO</v>
      </c>
      <c r="L27" s="104" t="s">
        <v>2228</v>
      </c>
      <c r="M27" s="103" t="s">
        <v>2472</v>
      </c>
      <c r="N27" s="102" t="s">
        <v>2480</v>
      </c>
      <c r="O27" s="115" t="s">
        <v>2482</v>
      </c>
      <c r="P27" s="118"/>
      <c r="Q27" s="103" t="s">
        <v>2228</v>
      </c>
    </row>
    <row r="28" spans="1:17" ht="18" x14ac:dyDescent="0.25">
      <c r="A28" s="115" t="str">
        <f>VLOOKUP(E28,'LISTADO ATM'!$A$2:$C$896,3,0)</f>
        <v>ESTE</v>
      </c>
      <c r="B28" s="109" t="s">
        <v>2546</v>
      </c>
      <c r="C28" s="101">
        <v>44235.499155092592</v>
      </c>
      <c r="D28" s="115" t="s">
        <v>2189</v>
      </c>
      <c r="E28" s="99">
        <v>429</v>
      </c>
      <c r="F28" s="84" t="str">
        <f>VLOOKUP(E28,VIP!$A$2:$O11389,2,0)</f>
        <v>DRBR429</v>
      </c>
      <c r="G28" s="98" t="str">
        <f>VLOOKUP(E28,'LISTADO ATM'!$A$2:$B$895,2,0)</f>
        <v xml:space="preserve">ATM Oficina Jumbo La Romana </v>
      </c>
      <c r="H28" s="98" t="str">
        <f>VLOOKUP(E28,VIP!$A$2:$O16310,7,FALSE)</f>
        <v>Si</v>
      </c>
      <c r="I28" s="98" t="str">
        <f>VLOOKUP(E28,VIP!$A$2:$O8275,8,FALSE)</f>
        <v>Si</v>
      </c>
      <c r="J28" s="98" t="str">
        <f>VLOOKUP(E28,VIP!$A$2:$O8225,8,FALSE)</f>
        <v>Si</v>
      </c>
      <c r="K28" s="98" t="str">
        <f>VLOOKUP(E28,VIP!$A$2:$O11799,6,0)</f>
        <v>NO</v>
      </c>
      <c r="L28" s="104" t="s">
        <v>2254</v>
      </c>
      <c r="M28" s="103" t="s">
        <v>2472</v>
      </c>
      <c r="N28" s="102" t="s">
        <v>2480</v>
      </c>
      <c r="O28" s="115" t="s">
        <v>2482</v>
      </c>
      <c r="P28" s="118"/>
      <c r="Q28" s="103" t="s">
        <v>2254</v>
      </c>
    </row>
    <row r="29" spans="1:17" ht="18" x14ac:dyDescent="0.25">
      <c r="A29" s="115" t="str">
        <f>VLOOKUP(E29,'LISTADO ATM'!$A$2:$C$896,3,0)</f>
        <v>DISTRITO NACIONAL</v>
      </c>
      <c r="B29" s="109" t="s">
        <v>2503</v>
      </c>
      <c r="C29" s="101">
        <v>44234.569918981484</v>
      </c>
      <c r="D29" s="115" t="s">
        <v>2189</v>
      </c>
      <c r="E29" s="99">
        <v>476</v>
      </c>
      <c r="F29" s="84" t="str">
        <f>VLOOKUP(E29,VIP!$A$2:$O11358,2,0)</f>
        <v>DRBR476</v>
      </c>
      <c r="G29" s="98" t="str">
        <f>VLOOKUP(E29,'LISTADO ATM'!$A$2:$B$895,2,0)</f>
        <v xml:space="preserve">ATM Multicentro La Sirena Las Caobas </v>
      </c>
      <c r="H29" s="98" t="str">
        <f>VLOOKUP(E29,VIP!$A$2:$O16279,7,FALSE)</f>
        <v>Si</v>
      </c>
      <c r="I29" s="98" t="str">
        <f>VLOOKUP(E29,VIP!$A$2:$O8244,8,FALSE)</f>
        <v>Si</v>
      </c>
      <c r="J29" s="98" t="str">
        <f>VLOOKUP(E29,VIP!$A$2:$O8194,8,FALSE)</f>
        <v>Si</v>
      </c>
      <c r="K29" s="98" t="str">
        <f>VLOOKUP(E29,VIP!$A$2:$O11768,6,0)</f>
        <v>SI</v>
      </c>
      <c r="L29" s="104" t="s">
        <v>2254</v>
      </c>
      <c r="M29" s="103" t="s">
        <v>2472</v>
      </c>
      <c r="N29" s="102" t="s">
        <v>2480</v>
      </c>
      <c r="O29" s="115" t="s">
        <v>2482</v>
      </c>
      <c r="P29" s="118"/>
      <c r="Q29" s="103" t="s">
        <v>2254</v>
      </c>
    </row>
    <row r="30" spans="1:17" ht="18" x14ac:dyDescent="0.25">
      <c r="A30" s="115" t="str">
        <f>VLOOKUP(E30,'LISTADO ATM'!$A$2:$C$896,3,0)</f>
        <v>ESTE</v>
      </c>
      <c r="B30" s="109">
        <v>335784280</v>
      </c>
      <c r="C30" s="101">
        <v>44233.051944444444</v>
      </c>
      <c r="D30" s="115" t="s">
        <v>2189</v>
      </c>
      <c r="E30" s="99">
        <v>480</v>
      </c>
      <c r="F30" s="84" t="str">
        <f>VLOOKUP(E30,VIP!$A$2:$O11538,2,0)</f>
        <v>DRBR480</v>
      </c>
      <c r="G30" s="98" t="str">
        <f>VLOOKUP(E30,'LISTADO ATM'!$A$2:$B$895,2,0)</f>
        <v>ATM UNP Farmaconal Higuey</v>
      </c>
      <c r="H30" s="98" t="str">
        <f>VLOOKUP(E30,VIP!$A$2:$O16458,7,FALSE)</f>
        <v>N/A</v>
      </c>
      <c r="I30" s="98" t="str">
        <f>VLOOKUP(E30,VIP!$A$2:$O8423,8,FALSE)</f>
        <v>N/A</v>
      </c>
      <c r="J30" s="98" t="str">
        <f>VLOOKUP(E30,VIP!$A$2:$O8373,8,FALSE)</f>
        <v>N/A</v>
      </c>
      <c r="K30" s="98" t="str">
        <f>VLOOKUP(E30,VIP!$A$2:$O11947,6,0)</f>
        <v>N/A</v>
      </c>
      <c r="L30" s="104" t="s">
        <v>2228</v>
      </c>
      <c r="M30" s="103" t="s">
        <v>2472</v>
      </c>
      <c r="N30" s="102" t="s">
        <v>2480</v>
      </c>
      <c r="O30" s="115" t="s">
        <v>2482</v>
      </c>
      <c r="P30" s="118"/>
      <c r="Q30" s="103" t="s">
        <v>2228</v>
      </c>
    </row>
    <row r="31" spans="1:17" ht="18" x14ac:dyDescent="0.25">
      <c r="A31" s="115" t="str">
        <f>VLOOKUP(E31,'LISTADO ATM'!$A$2:$C$896,3,0)</f>
        <v>DISTRITO NACIONAL</v>
      </c>
      <c r="B31" s="109" t="s">
        <v>2507</v>
      </c>
      <c r="C31" s="101">
        <v>44235.436296296299</v>
      </c>
      <c r="D31" s="115" t="s">
        <v>2189</v>
      </c>
      <c r="E31" s="99">
        <v>487</v>
      </c>
      <c r="F31" s="84" t="str">
        <f>VLOOKUP(E31,VIP!$A$2:$O11369,2,0)</f>
        <v>DRBR487</v>
      </c>
      <c r="G31" s="98" t="str">
        <f>VLOOKUP(E31,'LISTADO ATM'!$A$2:$B$895,2,0)</f>
        <v xml:space="preserve">ATM Olé Hainamosa </v>
      </c>
      <c r="H31" s="98" t="str">
        <f>VLOOKUP(E31,VIP!$A$2:$O16290,7,FALSE)</f>
        <v>Si</v>
      </c>
      <c r="I31" s="98" t="str">
        <f>VLOOKUP(E31,VIP!$A$2:$O8255,8,FALSE)</f>
        <v>Si</v>
      </c>
      <c r="J31" s="98" t="str">
        <f>VLOOKUP(E31,VIP!$A$2:$O8205,8,FALSE)</f>
        <v>Si</v>
      </c>
      <c r="K31" s="98" t="str">
        <f>VLOOKUP(E31,VIP!$A$2:$O11779,6,0)</f>
        <v>SI</v>
      </c>
      <c r="L31" s="104" t="s">
        <v>2228</v>
      </c>
      <c r="M31" s="103" t="s">
        <v>2472</v>
      </c>
      <c r="N31" s="102" t="s">
        <v>2480</v>
      </c>
      <c r="O31" s="115" t="s">
        <v>2482</v>
      </c>
      <c r="P31" s="118"/>
      <c r="Q31" s="103" t="s">
        <v>2228</v>
      </c>
    </row>
    <row r="32" spans="1:17" ht="18" x14ac:dyDescent="0.25">
      <c r="A32" s="115" t="str">
        <f>VLOOKUP(E32,'LISTADO ATM'!$A$2:$C$896,3,0)</f>
        <v>DISTRITO NACIONAL</v>
      </c>
      <c r="B32" s="109" t="s">
        <v>2521</v>
      </c>
      <c r="C32" s="101">
        <v>44235.341041666667</v>
      </c>
      <c r="D32" s="115" t="s">
        <v>2189</v>
      </c>
      <c r="E32" s="99">
        <v>490</v>
      </c>
      <c r="F32" s="84" t="str">
        <f>VLOOKUP(E32,VIP!$A$2:$O11399,2,0)</f>
        <v>DRBR490</v>
      </c>
      <c r="G32" s="98" t="str">
        <f>VLOOKUP(E32,'LISTADO ATM'!$A$2:$B$895,2,0)</f>
        <v xml:space="preserve">ATM Hospital Ney Arias Lora </v>
      </c>
      <c r="H32" s="98" t="str">
        <f>VLOOKUP(E32,VIP!$A$2:$O16320,7,FALSE)</f>
        <v>Si</v>
      </c>
      <c r="I32" s="98" t="str">
        <f>VLOOKUP(E32,VIP!$A$2:$O8285,8,FALSE)</f>
        <v>Si</v>
      </c>
      <c r="J32" s="98" t="str">
        <f>VLOOKUP(E32,VIP!$A$2:$O8235,8,FALSE)</f>
        <v>Si</v>
      </c>
      <c r="K32" s="98" t="str">
        <f>VLOOKUP(E32,VIP!$A$2:$O11809,6,0)</f>
        <v>NO</v>
      </c>
      <c r="L32" s="104" t="s">
        <v>2463</v>
      </c>
      <c r="M32" s="103" t="s">
        <v>2472</v>
      </c>
      <c r="N32" s="102" t="s">
        <v>2480</v>
      </c>
      <c r="O32" s="115" t="s">
        <v>2482</v>
      </c>
      <c r="P32" s="118"/>
      <c r="Q32" s="103" t="s">
        <v>2463</v>
      </c>
    </row>
    <row r="33" spans="1:17" ht="18" x14ac:dyDescent="0.25">
      <c r="A33" s="115" t="str">
        <f>VLOOKUP(E33,'LISTADO ATM'!$A$2:$C$896,3,0)</f>
        <v>DISTRITO NACIONAL</v>
      </c>
      <c r="B33" s="109" t="s">
        <v>2528</v>
      </c>
      <c r="C33" s="101">
        <v>44235.626655092594</v>
      </c>
      <c r="D33" s="115" t="s">
        <v>2189</v>
      </c>
      <c r="E33" s="99">
        <v>507</v>
      </c>
      <c r="F33" s="84" t="str">
        <f>VLOOKUP(E33,VIP!$A$2:$O11370,2,0)</f>
        <v>DRBR507</v>
      </c>
      <c r="G33" s="98" t="str">
        <f>VLOOKUP(E33,'LISTADO ATM'!$A$2:$B$895,2,0)</f>
        <v>ATM Estación Sigma Boca Chica</v>
      </c>
      <c r="H33" s="98" t="str">
        <f>VLOOKUP(E33,VIP!$A$2:$O16291,7,FALSE)</f>
        <v>Si</v>
      </c>
      <c r="I33" s="98" t="str">
        <f>VLOOKUP(E33,VIP!$A$2:$O8256,8,FALSE)</f>
        <v>Si</v>
      </c>
      <c r="J33" s="98" t="str">
        <f>VLOOKUP(E33,VIP!$A$2:$O8206,8,FALSE)</f>
        <v>Si</v>
      </c>
      <c r="K33" s="98" t="str">
        <f>VLOOKUP(E33,VIP!$A$2:$O11780,6,0)</f>
        <v>NO</v>
      </c>
      <c r="L33" s="104" t="s">
        <v>2254</v>
      </c>
      <c r="M33" s="103" t="s">
        <v>2472</v>
      </c>
      <c r="N33" s="102" t="s">
        <v>2480</v>
      </c>
      <c r="O33" s="115" t="s">
        <v>2482</v>
      </c>
      <c r="P33" s="118"/>
      <c r="Q33" s="103" t="s">
        <v>2254</v>
      </c>
    </row>
    <row r="34" spans="1:17" ht="18" x14ac:dyDescent="0.25">
      <c r="A34" s="115" t="str">
        <f>VLOOKUP(E34,'LISTADO ATM'!$A$2:$C$896,3,0)</f>
        <v>DISTRITO NACIONAL</v>
      </c>
      <c r="B34" s="109" t="s">
        <v>2518</v>
      </c>
      <c r="C34" s="101">
        <v>44235.366863425923</v>
      </c>
      <c r="D34" s="115" t="s">
        <v>2189</v>
      </c>
      <c r="E34" s="99">
        <v>542</v>
      </c>
      <c r="F34" s="84" t="str">
        <f>VLOOKUP(E34,VIP!$A$2:$O11390,2,0)</f>
        <v>DRBR542</v>
      </c>
      <c r="G34" s="98" t="str">
        <f>VLOOKUP(E34,'LISTADO ATM'!$A$2:$B$895,2,0)</f>
        <v>ATM S/M la Cadena Carretera Mella</v>
      </c>
      <c r="H34" s="98" t="str">
        <f>VLOOKUP(E34,VIP!$A$2:$O16311,7,FALSE)</f>
        <v>NO</v>
      </c>
      <c r="I34" s="98" t="str">
        <f>VLOOKUP(E34,VIP!$A$2:$O8276,8,FALSE)</f>
        <v>SI</v>
      </c>
      <c r="J34" s="98" t="str">
        <f>VLOOKUP(E34,VIP!$A$2:$O8226,8,FALSE)</f>
        <v>SI</v>
      </c>
      <c r="K34" s="98" t="str">
        <f>VLOOKUP(E34,VIP!$A$2:$O11800,6,0)</f>
        <v>NO</v>
      </c>
      <c r="L34" s="104" t="s">
        <v>2228</v>
      </c>
      <c r="M34" s="103" t="s">
        <v>2472</v>
      </c>
      <c r="N34" s="102" t="s">
        <v>2480</v>
      </c>
      <c r="O34" s="115" t="s">
        <v>2482</v>
      </c>
      <c r="P34" s="118"/>
      <c r="Q34" s="103" t="s">
        <v>2228</v>
      </c>
    </row>
    <row r="35" spans="1:17" ht="18" x14ac:dyDescent="0.25">
      <c r="A35" s="115" t="str">
        <f>VLOOKUP(E35,'LISTADO ATM'!$A$2:$C$896,3,0)</f>
        <v>DISTRITO NACIONAL</v>
      </c>
      <c r="B35" s="109" t="s">
        <v>2519</v>
      </c>
      <c r="C35" s="101">
        <v>44235.366585648146</v>
      </c>
      <c r="D35" s="115" t="s">
        <v>2189</v>
      </c>
      <c r="E35" s="99">
        <v>568</v>
      </c>
      <c r="F35" s="84" t="str">
        <f>VLOOKUP(E35,VIP!$A$2:$O11391,2,0)</f>
        <v>DRBR01F</v>
      </c>
      <c r="G35" s="98" t="str">
        <f>VLOOKUP(E35,'LISTADO ATM'!$A$2:$B$895,2,0)</f>
        <v xml:space="preserve">ATM Ministerio de Educación </v>
      </c>
      <c r="H35" s="98" t="str">
        <f>VLOOKUP(E35,VIP!$A$2:$O16312,7,FALSE)</f>
        <v>Si</v>
      </c>
      <c r="I35" s="98" t="str">
        <f>VLOOKUP(E35,VIP!$A$2:$O8277,8,FALSE)</f>
        <v>Si</v>
      </c>
      <c r="J35" s="98" t="str">
        <f>VLOOKUP(E35,VIP!$A$2:$O8227,8,FALSE)</f>
        <v>Si</v>
      </c>
      <c r="K35" s="98" t="str">
        <f>VLOOKUP(E35,VIP!$A$2:$O11801,6,0)</f>
        <v>NO</v>
      </c>
      <c r="L35" s="104" t="s">
        <v>2254</v>
      </c>
      <c r="M35" s="103" t="s">
        <v>2472</v>
      </c>
      <c r="N35" s="102" t="s">
        <v>2480</v>
      </c>
      <c r="O35" s="115" t="s">
        <v>2482</v>
      </c>
      <c r="P35" s="118"/>
      <c r="Q35" s="103" t="s">
        <v>2254</v>
      </c>
    </row>
    <row r="36" spans="1:17" ht="18" x14ac:dyDescent="0.25">
      <c r="A36" s="115" t="str">
        <f>VLOOKUP(E36,'LISTADO ATM'!$A$2:$C$896,3,0)</f>
        <v>DISTRITO NACIONAL</v>
      </c>
      <c r="B36" s="109" t="s">
        <v>2534</v>
      </c>
      <c r="C36" s="101">
        <v>44235.579942129632</v>
      </c>
      <c r="D36" s="115" t="s">
        <v>2189</v>
      </c>
      <c r="E36" s="99">
        <v>623</v>
      </c>
      <c r="F36" s="84" t="str">
        <f>VLOOKUP(E36,VIP!$A$2:$O11376,2,0)</f>
        <v>DRBR623</v>
      </c>
      <c r="G36" s="98" t="str">
        <f>VLOOKUP(E36,'LISTADO ATM'!$A$2:$B$895,2,0)</f>
        <v xml:space="preserve">ATM Operaciones Especiales (Manoguayabo) </v>
      </c>
      <c r="H36" s="98" t="str">
        <f>VLOOKUP(E36,VIP!$A$2:$O16297,7,FALSE)</f>
        <v>Si</v>
      </c>
      <c r="I36" s="98" t="str">
        <f>VLOOKUP(E36,VIP!$A$2:$O8262,8,FALSE)</f>
        <v>Si</v>
      </c>
      <c r="J36" s="98" t="str">
        <f>VLOOKUP(E36,VIP!$A$2:$O8212,8,FALSE)</f>
        <v>Si</v>
      </c>
      <c r="K36" s="98" t="str">
        <f>VLOOKUP(E36,VIP!$A$2:$O11786,6,0)</f>
        <v>No</v>
      </c>
      <c r="L36" s="104" t="s">
        <v>2228</v>
      </c>
      <c r="M36" s="103" t="s">
        <v>2472</v>
      </c>
      <c r="N36" s="102" t="s">
        <v>2480</v>
      </c>
      <c r="O36" s="115" t="s">
        <v>2482</v>
      </c>
      <c r="P36" s="118"/>
      <c r="Q36" s="103" t="s">
        <v>2228</v>
      </c>
    </row>
    <row r="37" spans="1:17" ht="18" x14ac:dyDescent="0.25">
      <c r="A37" s="115" t="str">
        <f>VLOOKUP(E37,'LISTADO ATM'!$A$2:$C$896,3,0)</f>
        <v>DISTRITO NACIONAL</v>
      </c>
      <c r="B37" s="109" t="s">
        <v>2509</v>
      </c>
      <c r="C37" s="101">
        <v>44235.435335648152</v>
      </c>
      <c r="D37" s="115" t="s">
        <v>2189</v>
      </c>
      <c r="E37" s="99">
        <v>694</v>
      </c>
      <c r="F37" s="84" t="str">
        <f>VLOOKUP(E37,VIP!$A$2:$O11371,2,0)</f>
        <v>DRBR694</v>
      </c>
      <c r="G37" s="98" t="str">
        <f>VLOOKUP(E37,'LISTADO ATM'!$A$2:$B$895,2,0)</f>
        <v>ATM Optica 27 de Febrero</v>
      </c>
      <c r="H37" s="98" t="str">
        <f>VLOOKUP(E37,VIP!$A$2:$O16292,7,FALSE)</f>
        <v>Si</v>
      </c>
      <c r="I37" s="98" t="str">
        <f>VLOOKUP(E37,VIP!$A$2:$O8257,8,FALSE)</f>
        <v>Si</v>
      </c>
      <c r="J37" s="98" t="str">
        <f>VLOOKUP(E37,VIP!$A$2:$O8207,8,FALSE)</f>
        <v>Si</v>
      </c>
      <c r="K37" s="98" t="str">
        <f>VLOOKUP(E37,VIP!$A$2:$O11781,6,0)</f>
        <v>NO</v>
      </c>
      <c r="L37" s="104" t="s">
        <v>2228</v>
      </c>
      <c r="M37" s="103" t="s">
        <v>2472</v>
      </c>
      <c r="N37" s="102" t="s">
        <v>2480</v>
      </c>
      <c r="O37" s="115" t="s">
        <v>2482</v>
      </c>
      <c r="P37" s="118"/>
      <c r="Q37" s="103" t="s">
        <v>2228</v>
      </c>
    </row>
    <row r="38" spans="1:17" ht="18" x14ac:dyDescent="0.25">
      <c r="A38" s="115" t="str">
        <f>VLOOKUP(E38,'LISTADO ATM'!$A$2:$C$896,3,0)</f>
        <v>DISTRITO NACIONAL</v>
      </c>
      <c r="B38" s="109">
        <v>335777040</v>
      </c>
      <c r="C38" s="101">
        <v>44228.251388888886</v>
      </c>
      <c r="D38" s="115" t="s">
        <v>2189</v>
      </c>
      <c r="E38" s="99">
        <v>708</v>
      </c>
      <c r="F38" s="84" t="str">
        <f>VLOOKUP(E38,VIP!$A$2:$O11469,2,0)</f>
        <v>DRBR505</v>
      </c>
      <c r="G38" s="98" t="str">
        <f>VLOOKUP(E38,'LISTADO ATM'!$A$2:$B$895,2,0)</f>
        <v xml:space="preserve">ATM El Vestir De Hoy </v>
      </c>
      <c r="H38" s="98" t="str">
        <f>VLOOKUP(E38,VIP!$A$2:$O16389,7,FALSE)</f>
        <v>Si</v>
      </c>
      <c r="I38" s="98" t="str">
        <f>VLOOKUP(E38,VIP!$A$2:$O8354,8,FALSE)</f>
        <v>Si</v>
      </c>
      <c r="J38" s="98" t="str">
        <f>VLOOKUP(E38,VIP!$A$2:$O8304,8,FALSE)</f>
        <v>Si</v>
      </c>
      <c r="K38" s="98" t="str">
        <f>VLOOKUP(E38,VIP!$A$2:$O11878,6,0)</f>
        <v>NO</v>
      </c>
      <c r="L38" s="104" t="s">
        <v>2228</v>
      </c>
      <c r="M38" s="103" t="s">
        <v>2472</v>
      </c>
      <c r="N38" s="102" t="s">
        <v>2493</v>
      </c>
      <c r="O38" s="115" t="s">
        <v>2482</v>
      </c>
      <c r="P38" s="118"/>
      <c r="Q38" s="103" t="s">
        <v>2228</v>
      </c>
    </row>
    <row r="39" spans="1:17" ht="18" x14ac:dyDescent="0.25">
      <c r="A39" s="115" t="str">
        <f>VLOOKUP(E39,'LISTADO ATM'!$A$2:$C$896,3,0)</f>
        <v>DISTRITO NACIONAL</v>
      </c>
      <c r="B39" s="109" t="s">
        <v>2522</v>
      </c>
      <c r="C39" s="101">
        <v>44235.339062500003</v>
      </c>
      <c r="D39" s="115" t="s">
        <v>2189</v>
      </c>
      <c r="E39" s="99">
        <v>722</v>
      </c>
      <c r="F39" s="84" t="str">
        <f>VLOOKUP(E39,VIP!$A$2:$O11400,2,0)</f>
        <v>DRBR393</v>
      </c>
      <c r="G39" s="98" t="str">
        <f>VLOOKUP(E39,'LISTADO ATM'!$A$2:$B$895,2,0)</f>
        <v xml:space="preserve">ATM Oficina Charles de Gaulle III </v>
      </c>
      <c r="H39" s="98" t="str">
        <f>VLOOKUP(E39,VIP!$A$2:$O16321,7,FALSE)</f>
        <v>Si</v>
      </c>
      <c r="I39" s="98" t="str">
        <f>VLOOKUP(E39,VIP!$A$2:$O8286,8,FALSE)</f>
        <v>Si</v>
      </c>
      <c r="J39" s="98" t="str">
        <f>VLOOKUP(E39,VIP!$A$2:$O8236,8,FALSE)</f>
        <v>Si</v>
      </c>
      <c r="K39" s="98" t="str">
        <f>VLOOKUP(E39,VIP!$A$2:$O11810,6,0)</f>
        <v>SI</v>
      </c>
      <c r="L39" s="104" t="s">
        <v>2228</v>
      </c>
      <c r="M39" s="103" t="s">
        <v>2472</v>
      </c>
      <c r="N39" s="102" t="s">
        <v>2480</v>
      </c>
      <c r="O39" s="115" t="s">
        <v>2482</v>
      </c>
      <c r="P39" s="118"/>
      <c r="Q39" s="103" t="s">
        <v>2228</v>
      </c>
    </row>
    <row r="40" spans="1:17" ht="18" x14ac:dyDescent="0.25">
      <c r="A40" s="115" t="str">
        <f>VLOOKUP(E40,'LISTADO ATM'!$A$2:$C$896,3,0)</f>
        <v>DISTRITO NACIONAL</v>
      </c>
      <c r="B40" s="109" t="s">
        <v>2545</v>
      </c>
      <c r="C40" s="101">
        <v>44235.507071759261</v>
      </c>
      <c r="D40" s="115" t="s">
        <v>2189</v>
      </c>
      <c r="E40" s="99">
        <v>744</v>
      </c>
      <c r="F40" s="84" t="str">
        <f>VLOOKUP(E40,VIP!$A$2:$O11388,2,0)</f>
        <v>DRBR289</v>
      </c>
      <c r="G40" s="98" t="str">
        <f>VLOOKUP(E40,'LISTADO ATM'!$A$2:$B$895,2,0)</f>
        <v xml:space="preserve">ATM Multicentro La Sirena Venezuela </v>
      </c>
      <c r="H40" s="98" t="str">
        <f>VLOOKUP(E40,VIP!$A$2:$O16309,7,FALSE)</f>
        <v>Si</v>
      </c>
      <c r="I40" s="98" t="str">
        <f>VLOOKUP(E40,VIP!$A$2:$O8274,8,FALSE)</f>
        <v>Si</v>
      </c>
      <c r="J40" s="98" t="str">
        <f>VLOOKUP(E40,VIP!$A$2:$O8224,8,FALSE)</f>
        <v>Si</v>
      </c>
      <c r="K40" s="98" t="str">
        <f>VLOOKUP(E40,VIP!$A$2:$O11798,6,0)</f>
        <v>SI</v>
      </c>
      <c r="L40" s="104" t="s">
        <v>2254</v>
      </c>
      <c r="M40" s="103" t="s">
        <v>2472</v>
      </c>
      <c r="N40" s="102" t="s">
        <v>2480</v>
      </c>
      <c r="O40" s="115" t="s">
        <v>2482</v>
      </c>
      <c r="P40" s="118"/>
      <c r="Q40" s="103" t="s">
        <v>2254</v>
      </c>
    </row>
    <row r="41" spans="1:17" ht="18" x14ac:dyDescent="0.25">
      <c r="A41" s="115" t="str">
        <f>VLOOKUP(E41,'LISTADO ATM'!$A$2:$C$896,3,0)</f>
        <v>NORTE</v>
      </c>
      <c r="B41" s="109" t="s">
        <v>2547</v>
      </c>
      <c r="C41" s="101">
        <v>44235.49832175926</v>
      </c>
      <c r="D41" s="115" t="s">
        <v>2190</v>
      </c>
      <c r="E41" s="99">
        <v>796</v>
      </c>
      <c r="F41" s="84" t="str">
        <f>VLOOKUP(E41,VIP!$A$2:$O11390,2,0)</f>
        <v>DRBR155</v>
      </c>
      <c r="G41" s="98" t="str">
        <f>VLOOKUP(E41,'LISTADO ATM'!$A$2:$B$895,2,0)</f>
        <v xml:space="preserve">ATM Oficina Plaza Ventura (Nagua) </v>
      </c>
      <c r="H41" s="98" t="str">
        <f>VLOOKUP(E41,VIP!$A$2:$O16311,7,FALSE)</f>
        <v>Si</v>
      </c>
      <c r="I41" s="98" t="str">
        <f>VLOOKUP(E41,VIP!$A$2:$O8276,8,FALSE)</f>
        <v>Si</v>
      </c>
      <c r="J41" s="98" t="str">
        <f>VLOOKUP(E41,VIP!$A$2:$O8226,8,FALSE)</f>
        <v>Si</v>
      </c>
      <c r="K41" s="98" t="str">
        <f>VLOOKUP(E41,VIP!$A$2:$O11800,6,0)</f>
        <v>SI</v>
      </c>
      <c r="L41" s="104" t="s">
        <v>2441</v>
      </c>
      <c r="M41" s="103" t="s">
        <v>2472</v>
      </c>
      <c r="N41" s="102" t="s">
        <v>2480</v>
      </c>
      <c r="O41" s="115" t="s">
        <v>2496</v>
      </c>
      <c r="P41" s="118"/>
      <c r="Q41" s="103" t="s">
        <v>2441</v>
      </c>
    </row>
    <row r="42" spans="1:17" ht="18" x14ac:dyDescent="0.25">
      <c r="A42" s="115" t="str">
        <f>VLOOKUP(E42,'LISTADO ATM'!$A$2:$C$896,3,0)</f>
        <v>DISTRITO NACIONAL</v>
      </c>
      <c r="B42" s="109" t="s">
        <v>2548</v>
      </c>
      <c r="C42" s="101">
        <v>44235.474652777775</v>
      </c>
      <c r="D42" s="115" t="s">
        <v>2476</v>
      </c>
      <c r="E42" s="99">
        <v>18</v>
      </c>
      <c r="F42" s="84" t="str">
        <f>VLOOKUP(E42,VIP!$A$2:$O11392,2,0)</f>
        <v>DRBR018</v>
      </c>
      <c r="G42" s="98" t="str">
        <f>VLOOKUP(E42,'LISTADO ATM'!$A$2:$B$895,2,0)</f>
        <v xml:space="preserve">ATM Oficina Haina Occidental I </v>
      </c>
      <c r="H42" s="98" t="str">
        <f>VLOOKUP(E42,VIP!$A$2:$O16313,7,FALSE)</f>
        <v>Si</v>
      </c>
      <c r="I42" s="98" t="str">
        <f>VLOOKUP(E42,VIP!$A$2:$O8278,8,FALSE)</f>
        <v>Si</v>
      </c>
      <c r="J42" s="98" t="str">
        <f>VLOOKUP(E42,VIP!$A$2:$O8228,8,FALSE)</f>
        <v>Si</v>
      </c>
      <c r="K42" s="98" t="str">
        <f>VLOOKUP(E42,VIP!$A$2:$O11802,6,0)</f>
        <v>SI</v>
      </c>
      <c r="L42" s="104" t="s">
        <v>2465</v>
      </c>
      <c r="M42" s="103" t="s">
        <v>2472</v>
      </c>
      <c r="N42" s="102" t="s">
        <v>2480</v>
      </c>
      <c r="O42" s="115" t="s">
        <v>2481</v>
      </c>
      <c r="P42" s="118"/>
      <c r="Q42" s="103" t="s">
        <v>2465</v>
      </c>
    </row>
    <row r="43" spans="1:17" ht="18" x14ac:dyDescent="0.25">
      <c r="A43" s="115" t="str">
        <f>VLOOKUP(E43,'LISTADO ATM'!$A$2:$C$896,3,0)</f>
        <v>NORTE</v>
      </c>
      <c r="B43" s="109" t="s">
        <v>2539</v>
      </c>
      <c r="C43" s="101">
        <v>44235.571828703702</v>
      </c>
      <c r="D43" s="115" t="s">
        <v>2494</v>
      </c>
      <c r="E43" s="99">
        <v>809</v>
      </c>
      <c r="F43" s="84" t="str">
        <f>VLOOKUP(E43,VIP!$A$2:$O11381,2,0)</f>
        <v>DRBR809</v>
      </c>
      <c r="G43" s="98" t="str">
        <f>VLOOKUP(E43,'LISTADO ATM'!$A$2:$B$895,2,0)</f>
        <v>ATM Yoma (Cotuí)</v>
      </c>
      <c r="H43" s="98" t="str">
        <f>VLOOKUP(E43,VIP!$A$2:$O16302,7,FALSE)</f>
        <v>Si</v>
      </c>
      <c r="I43" s="98" t="str">
        <f>VLOOKUP(E43,VIP!$A$2:$O8267,8,FALSE)</f>
        <v>Si</v>
      </c>
      <c r="J43" s="98" t="str">
        <f>VLOOKUP(E43,VIP!$A$2:$O8217,8,FALSE)</f>
        <v>Si</v>
      </c>
      <c r="K43" s="98" t="str">
        <f>VLOOKUP(E43,VIP!$A$2:$O11791,6,0)</f>
        <v>NO</v>
      </c>
      <c r="L43" s="104" t="s">
        <v>2524</v>
      </c>
      <c r="M43" s="103" t="s">
        <v>2472</v>
      </c>
      <c r="N43" s="102" t="s">
        <v>2480</v>
      </c>
      <c r="O43" s="115" t="s">
        <v>2495</v>
      </c>
      <c r="P43" s="118"/>
      <c r="Q43" s="103" t="s">
        <v>2524</v>
      </c>
    </row>
    <row r="44" spans="1:17" ht="18" x14ac:dyDescent="0.25">
      <c r="A44" s="115" t="str">
        <f>VLOOKUP(E44,'LISTADO ATM'!$A$2:$C$896,3,0)</f>
        <v>DISTRITO NACIONAL</v>
      </c>
      <c r="B44" s="109">
        <v>335784579</v>
      </c>
      <c r="C44" s="101">
        <v>44233.908009259256</v>
      </c>
      <c r="D44" s="115" t="s">
        <v>2476</v>
      </c>
      <c r="E44" s="99">
        <v>267</v>
      </c>
      <c r="F44" s="84" t="str">
        <f>VLOOKUP(E44,VIP!$A$2:$O11649,2,0)</f>
        <v>DRBR267</v>
      </c>
      <c r="G44" s="98" t="str">
        <f>VLOOKUP(E44,'LISTADO ATM'!$A$2:$B$895,2,0)</f>
        <v xml:space="preserve">ATM Centro de Caja México </v>
      </c>
      <c r="H44" s="98" t="str">
        <f>VLOOKUP(E44,VIP!$A$2:$O16569,7,FALSE)</f>
        <v>Si</v>
      </c>
      <c r="I44" s="98" t="str">
        <f>VLOOKUP(E44,VIP!$A$2:$O8534,8,FALSE)</f>
        <v>Si</v>
      </c>
      <c r="J44" s="98" t="str">
        <f>VLOOKUP(E44,VIP!$A$2:$O8484,8,FALSE)</f>
        <v>Si</v>
      </c>
      <c r="K44" s="98" t="str">
        <f>VLOOKUP(E44,VIP!$A$2:$O12058,6,0)</f>
        <v>NO</v>
      </c>
      <c r="L44" s="104" t="s">
        <v>2465</v>
      </c>
      <c r="M44" s="103" t="s">
        <v>2472</v>
      </c>
      <c r="N44" s="102" t="s">
        <v>2480</v>
      </c>
      <c r="O44" s="115" t="s">
        <v>2481</v>
      </c>
      <c r="P44" s="118"/>
      <c r="Q44" s="103" t="s">
        <v>2465</v>
      </c>
    </row>
    <row r="45" spans="1:17" ht="18" x14ac:dyDescent="0.25">
      <c r="A45" s="115" t="str">
        <f>VLOOKUP(E45,'LISTADO ATM'!$A$2:$C$896,3,0)</f>
        <v>ESTE</v>
      </c>
      <c r="B45" s="109" t="s">
        <v>2512</v>
      </c>
      <c r="C45" s="101">
        <v>44235.401620370372</v>
      </c>
      <c r="D45" s="115" t="s">
        <v>2189</v>
      </c>
      <c r="E45" s="99">
        <v>824</v>
      </c>
      <c r="F45" s="84" t="str">
        <f>VLOOKUP(E45,VIP!$A$2:$O11378,2,0)</f>
        <v>DRBR824</v>
      </c>
      <c r="G45" s="98" t="str">
        <f>VLOOKUP(E45,'LISTADO ATM'!$A$2:$B$895,2,0)</f>
        <v xml:space="preserve">ATM Multiplaza (Higuey) </v>
      </c>
      <c r="H45" s="98" t="str">
        <f>VLOOKUP(E45,VIP!$A$2:$O16299,7,FALSE)</f>
        <v>Si</v>
      </c>
      <c r="I45" s="98" t="str">
        <f>VLOOKUP(E45,VIP!$A$2:$O8264,8,FALSE)</f>
        <v>Si</v>
      </c>
      <c r="J45" s="98" t="str">
        <f>VLOOKUP(E45,VIP!$A$2:$O8214,8,FALSE)</f>
        <v>Si</v>
      </c>
      <c r="K45" s="98" t="str">
        <f>VLOOKUP(E45,VIP!$A$2:$O11788,6,0)</f>
        <v>NO</v>
      </c>
      <c r="L45" s="104" t="s">
        <v>2523</v>
      </c>
      <c r="M45" s="103" t="s">
        <v>2472</v>
      </c>
      <c r="N45" s="102" t="s">
        <v>2480</v>
      </c>
      <c r="O45" s="115" t="s">
        <v>2482</v>
      </c>
      <c r="P45" s="103" t="s">
        <v>2525</v>
      </c>
      <c r="Q45" s="103" t="s">
        <v>2523</v>
      </c>
    </row>
    <row r="46" spans="1:17" ht="18" x14ac:dyDescent="0.25">
      <c r="A46" s="115" t="e">
        <f>VLOOKUP(E46,'LISTADO ATM'!$A$2:$C$896,3,0)</f>
        <v>#N/A</v>
      </c>
      <c r="B46" s="109" t="s">
        <v>2540</v>
      </c>
      <c r="C46" s="101">
        <v>44235.563414351855</v>
      </c>
      <c r="D46" s="115" t="s">
        <v>2476</v>
      </c>
      <c r="E46" s="99">
        <v>797</v>
      </c>
      <c r="F46" s="84" t="e">
        <f>VLOOKUP(E46,VIP!$A$2:$O11382,2,0)</f>
        <v>#N/A</v>
      </c>
      <c r="G46" s="98" t="e">
        <f>VLOOKUP(E46,'LISTADO ATM'!$A$2:$B$895,2,0)</f>
        <v>#N/A</v>
      </c>
      <c r="H46" s="98" t="e">
        <f>VLOOKUP(E46,VIP!$A$2:$O16303,7,FALSE)</f>
        <v>#N/A</v>
      </c>
      <c r="I46" s="98" t="e">
        <f>VLOOKUP(E46,VIP!$A$2:$O8268,8,FALSE)</f>
        <v>#N/A</v>
      </c>
      <c r="J46" s="98" t="e">
        <f>VLOOKUP(E46,VIP!$A$2:$O8218,8,FALSE)</f>
        <v>#N/A</v>
      </c>
      <c r="K46" s="98" t="e">
        <f>VLOOKUP(E46,VIP!$A$2:$O11792,6,0)</f>
        <v>#N/A</v>
      </c>
      <c r="L46" s="104" t="s">
        <v>2465</v>
      </c>
      <c r="M46" s="103" t="s">
        <v>2472</v>
      </c>
      <c r="N46" s="102" t="s">
        <v>2480</v>
      </c>
      <c r="O46" s="115" t="s">
        <v>2481</v>
      </c>
      <c r="P46" s="118"/>
      <c r="Q46" s="103" t="s">
        <v>2465</v>
      </c>
    </row>
    <row r="47" spans="1:17" ht="18" x14ac:dyDescent="0.25">
      <c r="A47" s="115" t="str">
        <f>VLOOKUP(E47,'LISTADO ATM'!$A$2:$C$896,3,0)</f>
        <v>NORTE</v>
      </c>
      <c r="B47" s="109">
        <v>335784560</v>
      </c>
      <c r="C47" s="101">
        <v>44233.694571759261</v>
      </c>
      <c r="D47" s="115" t="s">
        <v>2491</v>
      </c>
      <c r="E47" s="99">
        <v>157</v>
      </c>
      <c r="F47" s="84" t="str">
        <f>VLOOKUP(E47,VIP!$A$2:$O11658,2,0)</f>
        <v>DRBR157</v>
      </c>
      <c r="G47" s="98" t="str">
        <f>VLOOKUP(E47,'LISTADO ATM'!$A$2:$B$895,2,0)</f>
        <v xml:space="preserve">ATM Oficina Samaná </v>
      </c>
      <c r="H47" s="98" t="str">
        <f>VLOOKUP(E47,VIP!$A$2:$O16578,7,FALSE)</f>
        <v>Si</v>
      </c>
      <c r="I47" s="98" t="str">
        <f>VLOOKUP(E47,VIP!$A$2:$O8543,8,FALSE)</f>
        <v>Si</v>
      </c>
      <c r="J47" s="98" t="str">
        <f>VLOOKUP(E47,VIP!$A$2:$O8493,8,FALSE)</f>
        <v>Si</v>
      </c>
      <c r="K47" s="98" t="str">
        <f>VLOOKUP(E47,VIP!$A$2:$O12067,6,0)</f>
        <v>SI</v>
      </c>
      <c r="L47" s="104" t="s">
        <v>2430</v>
      </c>
      <c r="M47" s="103" t="s">
        <v>2472</v>
      </c>
      <c r="N47" s="102" t="s">
        <v>2480</v>
      </c>
      <c r="O47" s="115" t="s">
        <v>2500</v>
      </c>
      <c r="P47" s="118"/>
      <c r="Q47" s="103" t="s">
        <v>2430</v>
      </c>
    </row>
    <row r="48" spans="1:17" ht="18" x14ac:dyDescent="0.25">
      <c r="A48" s="115" t="str">
        <f>VLOOKUP(E48,'LISTADO ATM'!$A$2:$C$896,3,0)</f>
        <v>DISTRITO NACIONAL</v>
      </c>
      <c r="B48" s="109">
        <v>335784578</v>
      </c>
      <c r="C48" s="101">
        <v>44233.905231481483</v>
      </c>
      <c r="D48" s="115" t="s">
        <v>2476</v>
      </c>
      <c r="E48" s="99">
        <v>183</v>
      </c>
      <c r="F48" s="84" t="str">
        <f>VLOOKUP(E48,VIP!$A$2:$O11650,2,0)</f>
        <v>DRBR183</v>
      </c>
      <c r="G48" s="98" t="str">
        <f>VLOOKUP(E48,'LISTADO ATM'!$A$2:$B$895,2,0)</f>
        <v>ATM Estación Nativa Km. 22 Aut. Duarte.</v>
      </c>
      <c r="H48" s="98" t="str">
        <f>VLOOKUP(E48,VIP!$A$2:$O16570,7,FALSE)</f>
        <v>N/A</v>
      </c>
      <c r="I48" s="98" t="str">
        <f>VLOOKUP(E48,VIP!$A$2:$O8535,8,FALSE)</f>
        <v>N/A</v>
      </c>
      <c r="J48" s="98" t="str">
        <f>VLOOKUP(E48,VIP!$A$2:$O8485,8,FALSE)</f>
        <v>N/A</v>
      </c>
      <c r="K48" s="98" t="str">
        <f>VLOOKUP(E48,VIP!$A$2:$O12059,6,0)</f>
        <v>N/A</v>
      </c>
      <c r="L48" s="104" t="s">
        <v>2430</v>
      </c>
      <c r="M48" s="103" t="s">
        <v>2472</v>
      </c>
      <c r="N48" s="102" t="s">
        <v>2480</v>
      </c>
      <c r="O48" s="115" t="s">
        <v>2481</v>
      </c>
      <c r="P48" s="118"/>
      <c r="Q48" s="103" t="s">
        <v>2430</v>
      </c>
    </row>
    <row r="49" spans="1:17" ht="18" x14ac:dyDescent="0.25">
      <c r="A49" s="115" t="str">
        <f>VLOOKUP(E49,'LISTADO ATM'!$A$2:$C$896,3,0)</f>
        <v>SUR</v>
      </c>
      <c r="B49" s="109" t="s">
        <v>2537</v>
      </c>
      <c r="C49" s="101">
        <v>44235.574004629627</v>
      </c>
      <c r="D49" s="115" t="s">
        <v>2476</v>
      </c>
      <c r="E49" s="99">
        <v>880</v>
      </c>
      <c r="F49" s="84" t="str">
        <f>VLOOKUP(E49,VIP!$A$2:$O11379,2,0)</f>
        <v>DRBR880</v>
      </c>
      <c r="G49" s="98" t="str">
        <f>VLOOKUP(E49,'LISTADO ATM'!$A$2:$B$895,2,0)</f>
        <v xml:space="preserve">ATM Autoservicio Barahona II </v>
      </c>
      <c r="H49" s="98" t="str">
        <f>VLOOKUP(E49,VIP!$A$2:$O16300,7,FALSE)</f>
        <v>Si</v>
      </c>
      <c r="I49" s="98" t="str">
        <f>VLOOKUP(E49,VIP!$A$2:$O8265,8,FALSE)</f>
        <v>Si</v>
      </c>
      <c r="J49" s="98" t="str">
        <f>VLOOKUP(E49,VIP!$A$2:$O8215,8,FALSE)</f>
        <v>Si</v>
      </c>
      <c r="K49" s="98" t="str">
        <f>VLOOKUP(E49,VIP!$A$2:$O11789,6,0)</f>
        <v>SI</v>
      </c>
      <c r="L49" s="104" t="s">
        <v>2524</v>
      </c>
      <c r="M49" s="103" t="s">
        <v>2472</v>
      </c>
      <c r="N49" s="102" t="s">
        <v>2480</v>
      </c>
      <c r="O49" s="115" t="s">
        <v>2481</v>
      </c>
      <c r="P49" s="118"/>
      <c r="Q49" s="103" t="s">
        <v>2524</v>
      </c>
    </row>
    <row r="50" spans="1:17" ht="18" x14ac:dyDescent="0.25">
      <c r="A50" s="115" t="str">
        <f>VLOOKUP(E50,'LISTADO ATM'!$A$2:$C$896,3,0)</f>
        <v>DISTRITO NACIONAL</v>
      </c>
      <c r="B50" s="109" t="s">
        <v>2506</v>
      </c>
      <c r="C50" s="101">
        <v>44235.441157407404</v>
      </c>
      <c r="D50" s="115" t="s">
        <v>2189</v>
      </c>
      <c r="E50" s="99">
        <v>884</v>
      </c>
      <c r="F50" s="84" t="str">
        <f>VLOOKUP(E50,VIP!$A$2:$O11367,2,0)</f>
        <v>DRBR884</v>
      </c>
      <c r="G50" s="98" t="str">
        <f>VLOOKUP(E50,'LISTADO ATM'!$A$2:$B$895,2,0)</f>
        <v xml:space="preserve">ATM UNP Olé Sabana Perdida </v>
      </c>
      <c r="H50" s="98" t="str">
        <f>VLOOKUP(E50,VIP!$A$2:$O16288,7,FALSE)</f>
        <v>Si</v>
      </c>
      <c r="I50" s="98" t="str">
        <f>VLOOKUP(E50,VIP!$A$2:$O8253,8,FALSE)</f>
        <v>Si</v>
      </c>
      <c r="J50" s="98" t="str">
        <f>VLOOKUP(E50,VIP!$A$2:$O8203,8,FALSE)</f>
        <v>Si</v>
      </c>
      <c r="K50" s="98" t="str">
        <f>VLOOKUP(E50,VIP!$A$2:$O11777,6,0)</f>
        <v>NO</v>
      </c>
      <c r="L50" s="104" t="s">
        <v>2463</v>
      </c>
      <c r="M50" s="103" t="s">
        <v>2472</v>
      </c>
      <c r="N50" s="102" t="s">
        <v>2480</v>
      </c>
      <c r="O50" s="115" t="s">
        <v>2482</v>
      </c>
      <c r="P50" s="118"/>
      <c r="Q50" s="103" t="s">
        <v>2463</v>
      </c>
    </row>
    <row r="51" spans="1:17" ht="18" x14ac:dyDescent="0.25">
      <c r="A51" s="115" t="str">
        <f>VLOOKUP(E51,'LISTADO ATM'!$A$2:$C$896,3,0)</f>
        <v>DISTRITO NACIONAL</v>
      </c>
      <c r="B51" s="109" t="s">
        <v>2530</v>
      </c>
      <c r="C51" s="101">
        <v>44235.617175925923</v>
      </c>
      <c r="D51" s="115" t="s">
        <v>2476</v>
      </c>
      <c r="E51" s="99">
        <v>318</v>
      </c>
      <c r="F51" s="84" t="str">
        <f>VLOOKUP(E51,VIP!$A$2:$O11372,2,0)</f>
        <v>DRBR318</v>
      </c>
      <c r="G51" s="98" t="str">
        <f>VLOOKUP(E51,'LISTADO ATM'!$A$2:$B$895,2,0)</f>
        <v>ATM Autoservicio Lope de Vega</v>
      </c>
      <c r="H51" s="98" t="str">
        <f>VLOOKUP(E51,VIP!$A$2:$O16293,7,FALSE)</f>
        <v>Si</v>
      </c>
      <c r="I51" s="98" t="str">
        <f>VLOOKUP(E51,VIP!$A$2:$O8258,8,FALSE)</f>
        <v>Si</v>
      </c>
      <c r="J51" s="98" t="str">
        <f>VLOOKUP(E51,VIP!$A$2:$O8208,8,FALSE)</f>
        <v>Si</v>
      </c>
      <c r="K51" s="98" t="str">
        <f>VLOOKUP(E51,VIP!$A$2:$O11782,6,0)</f>
        <v>NO</v>
      </c>
      <c r="L51" s="104" t="s">
        <v>2430</v>
      </c>
      <c r="M51" s="103" t="s">
        <v>2472</v>
      </c>
      <c r="N51" s="102" t="s">
        <v>2480</v>
      </c>
      <c r="O51" s="115" t="s">
        <v>2481</v>
      </c>
      <c r="P51" s="118"/>
      <c r="Q51" s="103" t="s">
        <v>2430</v>
      </c>
    </row>
    <row r="52" spans="1:17" ht="18" x14ac:dyDescent="0.25">
      <c r="A52" s="115" t="str">
        <f>VLOOKUP(E52,'LISTADO ATM'!$A$2:$C$896,3,0)</f>
        <v>DISTRITO NACIONAL</v>
      </c>
      <c r="B52" s="109" t="s">
        <v>2511</v>
      </c>
      <c r="C52" s="101">
        <v>44235.407037037039</v>
      </c>
      <c r="D52" s="115" t="s">
        <v>2476</v>
      </c>
      <c r="E52" s="99">
        <v>566</v>
      </c>
      <c r="F52" s="84" t="str">
        <f>VLOOKUP(E52,VIP!$A$2:$O11377,2,0)</f>
        <v>DRBR508</v>
      </c>
      <c r="G52" s="98" t="str">
        <f>VLOOKUP(E52,'LISTADO ATM'!$A$2:$B$895,2,0)</f>
        <v xml:space="preserve">ATM Hiper Olé Aut. Duarte </v>
      </c>
      <c r="H52" s="98" t="str">
        <f>VLOOKUP(E52,VIP!$A$2:$O16298,7,FALSE)</f>
        <v>Si</v>
      </c>
      <c r="I52" s="98" t="str">
        <f>VLOOKUP(E52,VIP!$A$2:$O8263,8,FALSE)</f>
        <v>Si</v>
      </c>
      <c r="J52" s="98" t="str">
        <f>VLOOKUP(E52,VIP!$A$2:$O8213,8,FALSE)</f>
        <v>Si</v>
      </c>
      <c r="K52" s="98" t="str">
        <f>VLOOKUP(E52,VIP!$A$2:$O11787,6,0)</f>
        <v>NO</v>
      </c>
      <c r="L52" s="104" t="s">
        <v>2430</v>
      </c>
      <c r="M52" s="103" t="s">
        <v>2472</v>
      </c>
      <c r="N52" s="102" t="s">
        <v>2480</v>
      </c>
      <c r="O52" s="115" t="s">
        <v>2481</v>
      </c>
      <c r="P52" s="118"/>
      <c r="Q52" s="103" t="s">
        <v>2430</v>
      </c>
    </row>
    <row r="53" spans="1:17" ht="18" x14ac:dyDescent="0.25">
      <c r="A53" s="115" t="str">
        <f>VLOOKUP(E53,'LISTADO ATM'!$A$2:$C$896,3,0)</f>
        <v>DISTRITO NACIONAL</v>
      </c>
      <c r="B53" s="109">
        <v>335781222</v>
      </c>
      <c r="C53" s="101">
        <v>44230.598587962966</v>
      </c>
      <c r="D53" s="115" t="s">
        <v>2189</v>
      </c>
      <c r="E53" s="99">
        <v>918</v>
      </c>
      <c r="F53" s="84" t="str">
        <f>VLOOKUP(E53,VIP!$A$2:$O11651,2,0)</f>
        <v>DRBR918</v>
      </c>
      <c r="G53" s="98" t="str">
        <f>VLOOKUP(E53,'LISTADO ATM'!$A$2:$B$895,2,0)</f>
        <v xml:space="preserve">ATM S/M Liverpool de la Jacobo Majluta </v>
      </c>
      <c r="H53" s="98" t="str">
        <f>VLOOKUP(E53,VIP!$A$2:$O16571,7,FALSE)</f>
        <v>Si</v>
      </c>
      <c r="I53" s="98" t="str">
        <f>VLOOKUP(E53,VIP!$A$2:$O8536,8,FALSE)</f>
        <v>Si</v>
      </c>
      <c r="J53" s="98" t="str">
        <f>VLOOKUP(E53,VIP!$A$2:$O8486,8,FALSE)</f>
        <v>Si</v>
      </c>
      <c r="K53" s="98" t="str">
        <f>VLOOKUP(E53,VIP!$A$2:$O12060,6,0)</f>
        <v>NO</v>
      </c>
      <c r="L53" s="104" t="s">
        <v>2228</v>
      </c>
      <c r="M53" s="103" t="s">
        <v>2472</v>
      </c>
      <c r="N53" s="102" t="s">
        <v>2493</v>
      </c>
      <c r="O53" s="115" t="s">
        <v>2482</v>
      </c>
      <c r="P53" s="118"/>
      <c r="Q53" s="103" t="s">
        <v>2228</v>
      </c>
    </row>
    <row r="54" spans="1:17" ht="18" x14ac:dyDescent="0.25">
      <c r="A54" s="115" t="str">
        <f>VLOOKUP(E54,'LISTADO ATM'!$A$2:$C$896,3,0)</f>
        <v>DISTRITO NACIONAL</v>
      </c>
      <c r="B54" s="109" t="s">
        <v>2517</v>
      </c>
      <c r="C54" s="101">
        <v>44235.367523148147</v>
      </c>
      <c r="D54" s="115" t="s">
        <v>2189</v>
      </c>
      <c r="E54" s="99">
        <v>919</v>
      </c>
      <c r="F54" s="84" t="str">
        <f>VLOOKUP(E54,VIP!$A$2:$O11389,2,0)</f>
        <v>DRBR16F</v>
      </c>
      <c r="G54" s="98" t="str">
        <f>VLOOKUP(E54,'LISTADO ATM'!$A$2:$B$895,2,0)</f>
        <v xml:space="preserve">ATM S/M La Cadena Sarasota </v>
      </c>
      <c r="H54" s="98" t="str">
        <f>VLOOKUP(E54,VIP!$A$2:$O16310,7,FALSE)</f>
        <v>Si</v>
      </c>
      <c r="I54" s="98" t="str">
        <f>VLOOKUP(E54,VIP!$A$2:$O8275,8,FALSE)</f>
        <v>Si</v>
      </c>
      <c r="J54" s="98" t="str">
        <f>VLOOKUP(E54,VIP!$A$2:$O8225,8,FALSE)</f>
        <v>Si</v>
      </c>
      <c r="K54" s="98" t="str">
        <f>VLOOKUP(E54,VIP!$A$2:$O11799,6,0)</f>
        <v>SI</v>
      </c>
      <c r="L54" s="104" t="s">
        <v>2228</v>
      </c>
      <c r="M54" s="103" t="s">
        <v>2472</v>
      </c>
      <c r="N54" s="102" t="s">
        <v>2480</v>
      </c>
      <c r="O54" s="115" t="s">
        <v>2482</v>
      </c>
      <c r="P54" s="118"/>
      <c r="Q54" s="103" t="s">
        <v>2228</v>
      </c>
    </row>
    <row r="55" spans="1:17" ht="18" x14ac:dyDescent="0.25">
      <c r="A55" s="115" t="str">
        <f>VLOOKUP(E55,'LISTADO ATM'!$A$2:$C$896,3,0)</f>
        <v>DISTRITO NACIONAL</v>
      </c>
      <c r="B55" s="109" t="s">
        <v>2529</v>
      </c>
      <c r="C55" s="101">
        <v>44235.6252662037</v>
      </c>
      <c r="D55" s="115" t="s">
        <v>2189</v>
      </c>
      <c r="E55" s="99">
        <v>929</v>
      </c>
      <c r="F55" s="84" t="str">
        <f>VLOOKUP(E55,VIP!$A$2:$O11371,2,0)</f>
        <v>DRBR929</v>
      </c>
      <c r="G55" s="98" t="str">
        <f>VLOOKUP(E55,'LISTADO ATM'!$A$2:$B$895,2,0)</f>
        <v>ATM Autoservicio Nacional El Conde</v>
      </c>
      <c r="H55" s="98" t="str">
        <f>VLOOKUP(E55,VIP!$A$2:$O16292,7,FALSE)</f>
        <v>Si</v>
      </c>
      <c r="I55" s="98" t="str">
        <f>VLOOKUP(E55,VIP!$A$2:$O8257,8,FALSE)</f>
        <v>Si</v>
      </c>
      <c r="J55" s="98" t="str">
        <f>VLOOKUP(E55,VIP!$A$2:$O8207,8,FALSE)</f>
        <v>Si</v>
      </c>
      <c r="K55" s="98" t="str">
        <f>VLOOKUP(E55,VIP!$A$2:$O11781,6,0)</f>
        <v>NO</v>
      </c>
      <c r="L55" s="104" t="s">
        <v>2228</v>
      </c>
      <c r="M55" s="103" t="s">
        <v>2472</v>
      </c>
      <c r="N55" s="102" t="s">
        <v>2480</v>
      </c>
      <c r="O55" s="115" t="s">
        <v>2482</v>
      </c>
      <c r="P55" s="118"/>
      <c r="Q55" s="103" t="s">
        <v>2228</v>
      </c>
    </row>
    <row r="56" spans="1:17" ht="18" x14ac:dyDescent="0.25">
      <c r="A56" s="115" t="str">
        <f>VLOOKUP(E56,'LISTADO ATM'!$A$2:$C$896,3,0)</f>
        <v>DISTRITO NACIONAL</v>
      </c>
      <c r="B56" s="109" t="s">
        <v>2549</v>
      </c>
      <c r="C56" s="101">
        <v>44235.471655092595</v>
      </c>
      <c r="D56" s="115" t="s">
        <v>2189</v>
      </c>
      <c r="E56" s="99">
        <v>943</v>
      </c>
      <c r="F56" s="84" t="str">
        <f>VLOOKUP(E56,VIP!$A$2:$O11393,2,0)</f>
        <v>DRBR16K</v>
      </c>
      <c r="G56" s="98" t="str">
        <f>VLOOKUP(E56,'LISTADO ATM'!$A$2:$B$895,2,0)</f>
        <v xml:space="preserve">ATM Oficina Tránsito Terreste </v>
      </c>
      <c r="H56" s="98" t="str">
        <f>VLOOKUP(E56,VIP!$A$2:$O16314,7,FALSE)</f>
        <v>Si</v>
      </c>
      <c r="I56" s="98" t="str">
        <f>VLOOKUP(E56,VIP!$A$2:$O8279,8,FALSE)</f>
        <v>Si</v>
      </c>
      <c r="J56" s="98" t="str">
        <f>VLOOKUP(E56,VIP!$A$2:$O8229,8,FALSE)</f>
        <v>Si</v>
      </c>
      <c r="K56" s="98" t="str">
        <f>VLOOKUP(E56,VIP!$A$2:$O11803,6,0)</f>
        <v>NO</v>
      </c>
      <c r="L56" s="104" t="s">
        <v>2228</v>
      </c>
      <c r="M56" s="103" t="s">
        <v>2472</v>
      </c>
      <c r="N56" s="102" t="s">
        <v>2480</v>
      </c>
      <c r="O56" s="115" t="s">
        <v>2482</v>
      </c>
      <c r="P56" s="118"/>
      <c r="Q56" s="103" t="s">
        <v>2228</v>
      </c>
    </row>
    <row r="57" spans="1:17" ht="18" x14ac:dyDescent="0.25">
      <c r="A57" s="115" t="str">
        <f>VLOOKUP(E57,'LISTADO ATM'!$A$2:$C$896,3,0)</f>
        <v>NORTE</v>
      </c>
      <c r="B57" s="109" t="s">
        <v>2541</v>
      </c>
      <c r="C57" s="101">
        <v>44235.551145833335</v>
      </c>
      <c r="D57" s="115" t="s">
        <v>2190</v>
      </c>
      <c r="E57" s="99">
        <v>944</v>
      </c>
      <c r="F57" s="84" t="str">
        <f>VLOOKUP(E57,VIP!$A$2:$O11383,2,0)</f>
        <v>DRBR944</v>
      </c>
      <c r="G57" s="98" t="str">
        <f>VLOOKUP(E57,'LISTADO ATM'!$A$2:$B$895,2,0)</f>
        <v xml:space="preserve">ATM UNP Mao </v>
      </c>
      <c r="H57" s="98" t="str">
        <f>VLOOKUP(E57,VIP!$A$2:$O16304,7,FALSE)</f>
        <v>Si</v>
      </c>
      <c r="I57" s="98" t="str">
        <f>VLOOKUP(E57,VIP!$A$2:$O8269,8,FALSE)</f>
        <v>Si</v>
      </c>
      <c r="J57" s="98" t="str">
        <f>VLOOKUP(E57,VIP!$A$2:$O8219,8,FALSE)</f>
        <v>Si</v>
      </c>
      <c r="K57" s="98" t="str">
        <f>VLOOKUP(E57,VIP!$A$2:$O11793,6,0)</f>
        <v>NO</v>
      </c>
      <c r="L57" s="104" t="s">
        <v>2463</v>
      </c>
      <c r="M57" s="103" t="s">
        <v>2472</v>
      </c>
      <c r="N57" s="102" t="s">
        <v>2480</v>
      </c>
      <c r="O57" s="115" t="s">
        <v>2551</v>
      </c>
      <c r="P57" s="118"/>
      <c r="Q57" s="103" t="s">
        <v>2463</v>
      </c>
    </row>
    <row r="58" spans="1:17" ht="18" x14ac:dyDescent="0.25">
      <c r="A58" s="115" t="str">
        <f>VLOOKUP(E58,'LISTADO ATM'!$A$2:$C$896,3,0)</f>
        <v>ESTE</v>
      </c>
      <c r="B58" s="109" t="s">
        <v>2532</v>
      </c>
      <c r="C58" s="101">
        <v>44235.600057870368</v>
      </c>
      <c r="D58" s="115" t="s">
        <v>2476</v>
      </c>
      <c r="E58" s="99">
        <v>660</v>
      </c>
      <c r="F58" s="84" t="str">
        <f>VLOOKUP(E58,VIP!$A$2:$O11374,2,0)</f>
        <v>DRBR660</v>
      </c>
      <c r="G58" s="98" t="str">
        <f>VLOOKUP(E58,'LISTADO ATM'!$A$2:$B$895,2,0)</f>
        <v>ATM Oficina Romana Norte II</v>
      </c>
      <c r="H58" s="98" t="str">
        <f>VLOOKUP(E58,VIP!$A$2:$O16295,7,FALSE)</f>
        <v>N/A</v>
      </c>
      <c r="I58" s="98" t="str">
        <f>VLOOKUP(E58,VIP!$A$2:$O8260,8,FALSE)</f>
        <v>N/A</v>
      </c>
      <c r="J58" s="98" t="str">
        <f>VLOOKUP(E58,VIP!$A$2:$O8210,8,FALSE)</f>
        <v>N/A</v>
      </c>
      <c r="K58" s="98" t="str">
        <f>VLOOKUP(E58,VIP!$A$2:$O11784,6,0)</f>
        <v>N/A</v>
      </c>
      <c r="L58" s="104" t="s">
        <v>2430</v>
      </c>
      <c r="M58" s="103" t="s">
        <v>2472</v>
      </c>
      <c r="N58" s="102" t="s">
        <v>2480</v>
      </c>
      <c r="O58" s="115" t="s">
        <v>2481</v>
      </c>
      <c r="P58" s="118"/>
      <c r="Q58" s="103" t="s">
        <v>2430</v>
      </c>
    </row>
    <row r="59" spans="1:17" ht="18" x14ac:dyDescent="0.25">
      <c r="A59" s="115" t="str">
        <f>VLOOKUP(E59,'LISTADO ATM'!$A$2:$C$896,3,0)</f>
        <v>DISTRITO NACIONAL</v>
      </c>
      <c r="B59" s="109" t="s">
        <v>2531</v>
      </c>
      <c r="C59" s="101">
        <v>44235.603275462963</v>
      </c>
      <c r="D59" s="115" t="s">
        <v>2491</v>
      </c>
      <c r="E59" s="99">
        <v>755</v>
      </c>
      <c r="F59" s="84" t="str">
        <f>VLOOKUP(E59,VIP!$A$2:$O11373,2,0)</f>
        <v>DRBR755</v>
      </c>
      <c r="G59" s="98" t="str">
        <f>VLOOKUP(E59,'LISTADO ATM'!$A$2:$B$895,2,0)</f>
        <v xml:space="preserve">ATM Oficina Galería del Este (Plaza) </v>
      </c>
      <c r="H59" s="98" t="str">
        <f>VLOOKUP(E59,VIP!$A$2:$O16294,7,FALSE)</f>
        <v>Si</v>
      </c>
      <c r="I59" s="98" t="str">
        <f>VLOOKUP(E59,VIP!$A$2:$O8259,8,FALSE)</f>
        <v>Si</v>
      </c>
      <c r="J59" s="98" t="str">
        <f>VLOOKUP(E59,VIP!$A$2:$O8209,8,FALSE)</f>
        <v>Si</v>
      </c>
      <c r="K59" s="98" t="str">
        <f>VLOOKUP(E59,VIP!$A$2:$O11783,6,0)</f>
        <v>NO</v>
      </c>
      <c r="L59" s="104" t="s">
        <v>2430</v>
      </c>
      <c r="M59" s="103" t="s">
        <v>2472</v>
      </c>
      <c r="N59" s="102" t="s">
        <v>2480</v>
      </c>
      <c r="O59" s="115" t="s">
        <v>2500</v>
      </c>
      <c r="P59" s="118"/>
      <c r="Q59" s="103" t="s">
        <v>2430</v>
      </c>
    </row>
    <row r="60" spans="1:17" ht="18" x14ac:dyDescent="0.25">
      <c r="A60" s="115" t="str">
        <f>VLOOKUP(E60,'LISTADO ATM'!$A$2:$C$896,3,0)</f>
        <v>SUR</v>
      </c>
      <c r="B60" s="109" t="s">
        <v>2542</v>
      </c>
      <c r="C60" s="101">
        <v>44235.533680555556</v>
      </c>
      <c r="D60" s="115" t="s">
        <v>2491</v>
      </c>
      <c r="E60" s="99">
        <v>829</v>
      </c>
      <c r="F60" s="84" t="str">
        <f>VLOOKUP(E60,VIP!$A$2:$O11384,2,0)</f>
        <v>DRBR829</v>
      </c>
      <c r="G60" s="98" t="str">
        <f>VLOOKUP(E60,'LISTADO ATM'!$A$2:$B$895,2,0)</f>
        <v xml:space="preserve">ATM UNP Multicentro Sirena Baní </v>
      </c>
      <c r="H60" s="98" t="str">
        <f>VLOOKUP(E60,VIP!$A$2:$O16305,7,FALSE)</f>
        <v>Si</v>
      </c>
      <c r="I60" s="98" t="str">
        <f>VLOOKUP(E60,VIP!$A$2:$O8270,8,FALSE)</f>
        <v>Si</v>
      </c>
      <c r="J60" s="98" t="str">
        <f>VLOOKUP(E60,VIP!$A$2:$O8220,8,FALSE)</f>
        <v>Si</v>
      </c>
      <c r="K60" s="98" t="str">
        <f>VLOOKUP(E60,VIP!$A$2:$O11794,6,0)</f>
        <v>NO</v>
      </c>
      <c r="L60" s="104" t="s">
        <v>2430</v>
      </c>
      <c r="M60" s="103" t="s">
        <v>2472</v>
      </c>
      <c r="N60" s="102" t="s">
        <v>2480</v>
      </c>
      <c r="O60" s="115" t="s">
        <v>2500</v>
      </c>
      <c r="P60" s="118"/>
      <c r="Q60" s="103" t="s">
        <v>2430</v>
      </c>
    </row>
    <row r="61" spans="1:17" ht="18" x14ac:dyDescent="0.25">
      <c r="A61" s="115" t="str">
        <f>VLOOKUP(E61,'LISTADO ATM'!$A$2:$C$896,3,0)</f>
        <v>DISTRITO NACIONAL</v>
      </c>
      <c r="B61" s="109" t="s">
        <v>2505</v>
      </c>
      <c r="C61" s="101">
        <v>44234.601643518516</v>
      </c>
      <c r="D61" s="115" t="s">
        <v>2476</v>
      </c>
      <c r="E61" s="99">
        <v>900</v>
      </c>
      <c r="F61" s="84" t="str">
        <f>VLOOKUP(E61,VIP!$A$2:$O11364,2,0)</f>
        <v>DRBR900</v>
      </c>
      <c r="G61" s="98" t="str">
        <f>VLOOKUP(E61,'LISTADO ATM'!$A$2:$B$895,2,0)</f>
        <v xml:space="preserve">ATM UNP Merca Santo Domingo </v>
      </c>
      <c r="H61" s="98" t="str">
        <f>VLOOKUP(E61,VIP!$A$2:$O16285,7,FALSE)</f>
        <v>Si</v>
      </c>
      <c r="I61" s="98" t="str">
        <f>VLOOKUP(E61,VIP!$A$2:$O8250,8,FALSE)</f>
        <v>Si</v>
      </c>
      <c r="J61" s="98" t="str">
        <f>VLOOKUP(E61,VIP!$A$2:$O8200,8,FALSE)</f>
        <v>Si</v>
      </c>
      <c r="K61" s="98" t="str">
        <f>VLOOKUP(E61,VIP!$A$2:$O11774,6,0)</f>
        <v>NO</v>
      </c>
      <c r="L61" s="104" t="s">
        <v>2430</v>
      </c>
      <c r="M61" s="103" t="s">
        <v>2472</v>
      </c>
      <c r="N61" s="102" t="s">
        <v>2480</v>
      </c>
      <c r="O61" s="115" t="s">
        <v>2481</v>
      </c>
      <c r="P61" s="118"/>
      <c r="Q61" s="103" t="s">
        <v>2430</v>
      </c>
    </row>
    <row r="62" spans="1:17" x14ac:dyDescent="0.25">
      <c r="B62" s="86"/>
    </row>
    <row r="63" spans="1:17" x14ac:dyDescent="0.25">
      <c r="B63" s="86"/>
    </row>
    <row r="64" spans="1:17" x14ac:dyDescent="0.25">
      <c r="B64" s="86"/>
    </row>
    <row r="65" spans="2:2" x14ac:dyDescent="0.25">
      <c r="B65" s="86"/>
    </row>
    <row r="66" spans="2:2" x14ac:dyDescent="0.25">
      <c r="B66" s="86"/>
    </row>
    <row r="67" spans="2:2" x14ac:dyDescent="0.25">
      <c r="B67" s="86"/>
    </row>
    <row r="68" spans="2:2" x14ac:dyDescent="0.25">
      <c r="B68" s="86"/>
    </row>
    <row r="69" spans="2:2" x14ac:dyDescent="0.25">
      <c r="B69" s="86"/>
    </row>
    <row r="70" spans="2:2" x14ac:dyDescent="0.25">
      <c r="B70" s="86"/>
    </row>
    <row r="71" spans="2:2" x14ac:dyDescent="0.25">
      <c r="B71" s="86"/>
    </row>
    <row r="72" spans="2:2" x14ac:dyDescent="0.25">
      <c r="B72" s="86"/>
    </row>
    <row r="73" spans="2:2" x14ac:dyDescent="0.25">
      <c r="B73" s="86"/>
    </row>
    <row r="74" spans="2:2" x14ac:dyDescent="0.25">
      <c r="B74" s="86"/>
    </row>
    <row r="75" spans="2:2" x14ac:dyDescent="0.25">
      <c r="B75" s="86"/>
    </row>
    <row r="76" spans="2:2" x14ac:dyDescent="0.25">
      <c r="B76" s="86"/>
    </row>
    <row r="77" spans="2:2" x14ac:dyDescent="0.25">
      <c r="B77" s="86"/>
    </row>
    <row r="78" spans="2:2" x14ac:dyDescent="0.25">
      <c r="B78" s="86"/>
    </row>
    <row r="79" spans="2:2" x14ac:dyDescent="0.25">
      <c r="B79" s="86"/>
    </row>
    <row r="80" spans="2:2" x14ac:dyDescent="0.25">
      <c r="B80" s="86"/>
    </row>
    <row r="81" spans="2:2" x14ac:dyDescent="0.25">
      <c r="B81" s="86"/>
    </row>
    <row r="82" spans="2:2" x14ac:dyDescent="0.25">
      <c r="B82" s="86"/>
    </row>
    <row r="83" spans="2:2" x14ac:dyDescent="0.25">
      <c r="B83" s="86"/>
    </row>
    <row r="84" spans="2:2" x14ac:dyDescent="0.25">
      <c r="B84" s="86"/>
    </row>
    <row r="85" spans="2:2" x14ac:dyDescent="0.25">
      <c r="B85" s="86"/>
    </row>
    <row r="86" spans="2:2" x14ac:dyDescent="0.25">
      <c r="B86" s="86"/>
    </row>
    <row r="87" spans="2:2" x14ac:dyDescent="0.25">
      <c r="B87" s="86"/>
    </row>
    <row r="88" spans="2:2" x14ac:dyDescent="0.25">
      <c r="B88" s="86"/>
    </row>
    <row r="89" spans="2:2" x14ac:dyDescent="0.25">
      <c r="B89" s="86"/>
    </row>
    <row r="90" spans="2:2" x14ac:dyDescent="0.25">
      <c r="B90" s="86"/>
    </row>
    <row r="91" spans="2:2" x14ac:dyDescent="0.25">
      <c r="B91" s="86"/>
    </row>
    <row r="92" spans="2:2" x14ac:dyDescent="0.25">
      <c r="B92" s="86"/>
    </row>
    <row r="93" spans="2:2" x14ac:dyDescent="0.25">
      <c r="B93" s="86"/>
    </row>
    <row r="94" spans="2:2" x14ac:dyDescent="0.25">
      <c r="B94" s="86"/>
    </row>
    <row r="95" spans="2:2" x14ac:dyDescent="0.25">
      <c r="B95" s="86"/>
    </row>
    <row r="96" spans="2:2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  <row r="1445" spans="2:2" x14ac:dyDescent="0.25">
      <c r="B1445" s="86"/>
    </row>
    <row r="1446" spans="2:2" x14ac:dyDescent="0.25">
      <c r="B1446" s="86"/>
    </row>
    <row r="1447" spans="2:2" x14ac:dyDescent="0.25">
      <c r="B1447" s="86"/>
    </row>
    <row r="1448" spans="2:2" x14ac:dyDescent="0.25">
      <c r="B1448" s="86"/>
    </row>
    <row r="1449" spans="2:2" x14ac:dyDescent="0.25">
      <c r="B1449" s="86"/>
    </row>
    <row r="1450" spans="2:2" x14ac:dyDescent="0.25">
      <c r="B1450" s="86"/>
    </row>
    <row r="1451" spans="2:2" x14ac:dyDescent="0.25">
      <c r="B1451" s="86"/>
    </row>
    <row r="1452" spans="2:2" x14ac:dyDescent="0.25">
      <c r="B1452" s="86"/>
    </row>
    <row r="1453" spans="2:2" x14ac:dyDescent="0.25">
      <c r="B1453" s="86"/>
    </row>
    <row r="1454" spans="2:2" x14ac:dyDescent="0.25">
      <c r="B1454" s="86"/>
    </row>
    <row r="1455" spans="2:2" x14ac:dyDescent="0.25">
      <c r="B1455" s="86"/>
    </row>
    <row r="1456" spans="2:2" x14ac:dyDescent="0.25">
      <c r="B1456" s="86"/>
    </row>
    <row r="1457" spans="2:2" x14ac:dyDescent="0.25">
      <c r="B1457" s="86"/>
    </row>
    <row r="1458" spans="2:2" x14ac:dyDescent="0.25">
      <c r="B1458" s="86"/>
    </row>
    <row r="1459" spans="2:2" x14ac:dyDescent="0.25">
      <c r="B1459" s="86"/>
    </row>
    <row r="1460" spans="2:2" x14ac:dyDescent="0.25">
      <c r="B1460" s="86"/>
    </row>
    <row r="1461" spans="2:2" x14ac:dyDescent="0.25">
      <c r="B1461" s="86"/>
    </row>
    <row r="1462" spans="2:2" x14ac:dyDescent="0.25">
      <c r="B1462" s="86"/>
    </row>
    <row r="1463" spans="2:2" x14ac:dyDescent="0.25">
      <c r="B1463" s="86"/>
    </row>
    <row r="1464" spans="2:2" x14ac:dyDescent="0.25">
      <c r="B1464" s="86"/>
    </row>
    <row r="1465" spans="2:2" x14ac:dyDescent="0.25">
      <c r="B1465" s="86"/>
    </row>
    <row r="1466" spans="2:2" x14ac:dyDescent="0.25">
      <c r="B1466" s="86"/>
    </row>
    <row r="1467" spans="2:2" x14ac:dyDescent="0.25">
      <c r="B1467" s="86"/>
    </row>
    <row r="1468" spans="2:2" x14ac:dyDescent="0.25">
      <c r="B1468" s="86"/>
    </row>
    <row r="1469" spans="2:2" x14ac:dyDescent="0.25">
      <c r="B1469" s="86"/>
    </row>
    <row r="1470" spans="2:2" x14ac:dyDescent="0.25">
      <c r="B1470" s="86"/>
    </row>
    <row r="1471" spans="2:2" x14ac:dyDescent="0.25">
      <c r="B1471" s="86"/>
    </row>
    <row r="1472" spans="2:2" x14ac:dyDescent="0.25">
      <c r="B1472" s="86"/>
    </row>
    <row r="1473" spans="2:2" x14ac:dyDescent="0.25">
      <c r="B1473" s="86"/>
    </row>
    <row r="1474" spans="2:2" x14ac:dyDescent="0.25">
      <c r="B1474" s="86"/>
    </row>
    <row r="1475" spans="2:2" x14ac:dyDescent="0.25">
      <c r="B1475" s="86"/>
    </row>
    <row r="1476" spans="2:2" x14ac:dyDescent="0.25">
      <c r="B1476" s="86"/>
    </row>
    <row r="1477" spans="2:2" x14ac:dyDescent="0.25">
      <c r="B1477" s="86"/>
    </row>
    <row r="1478" spans="2:2" x14ac:dyDescent="0.25">
      <c r="B1478" s="86"/>
    </row>
    <row r="1479" spans="2:2" x14ac:dyDescent="0.25">
      <c r="B1479" s="86"/>
    </row>
    <row r="1480" spans="2:2" x14ac:dyDescent="0.25">
      <c r="B1480" s="86"/>
    </row>
    <row r="1481" spans="2:2" x14ac:dyDescent="0.25">
      <c r="B1481" s="86"/>
    </row>
    <row r="1482" spans="2:2" x14ac:dyDescent="0.25">
      <c r="B1482" s="86"/>
    </row>
    <row r="1483" spans="2:2" x14ac:dyDescent="0.25">
      <c r="B1483" s="86"/>
    </row>
    <row r="1484" spans="2:2" x14ac:dyDescent="0.25">
      <c r="B1484" s="86"/>
    </row>
    <row r="1485" spans="2:2" x14ac:dyDescent="0.25">
      <c r="B1485" s="86"/>
    </row>
    <row r="1486" spans="2:2" x14ac:dyDescent="0.25">
      <c r="B1486" s="86"/>
    </row>
    <row r="1487" spans="2:2" x14ac:dyDescent="0.25">
      <c r="B1487" s="86"/>
    </row>
    <row r="1488" spans="2:2" x14ac:dyDescent="0.25">
      <c r="B1488" s="86"/>
    </row>
    <row r="1489" spans="2:2" x14ac:dyDescent="0.25">
      <c r="B1489" s="86"/>
    </row>
    <row r="1490" spans="2:2" x14ac:dyDescent="0.25">
      <c r="B1490" s="86"/>
    </row>
    <row r="1491" spans="2:2" x14ac:dyDescent="0.25">
      <c r="B1491" s="86"/>
    </row>
    <row r="1492" spans="2:2" x14ac:dyDescent="0.25">
      <c r="B1492" s="86"/>
    </row>
    <row r="1493" spans="2:2" x14ac:dyDescent="0.25">
      <c r="B1493" s="86"/>
    </row>
    <row r="1494" spans="2:2" x14ac:dyDescent="0.25">
      <c r="B1494" s="86"/>
    </row>
    <row r="1495" spans="2:2" x14ac:dyDescent="0.25">
      <c r="B1495" s="86"/>
    </row>
    <row r="1496" spans="2:2" x14ac:dyDescent="0.25">
      <c r="B1496" s="86"/>
    </row>
    <row r="1497" spans="2:2" x14ac:dyDescent="0.25">
      <c r="B1497" s="86"/>
    </row>
    <row r="1498" spans="2:2" x14ac:dyDescent="0.25">
      <c r="B1498" s="86"/>
    </row>
    <row r="1499" spans="2:2" x14ac:dyDescent="0.25">
      <c r="B1499" s="86"/>
    </row>
    <row r="1500" spans="2:2" x14ac:dyDescent="0.25">
      <c r="B1500" s="86"/>
    </row>
    <row r="1501" spans="2:2" x14ac:dyDescent="0.25">
      <c r="B1501" s="86"/>
    </row>
    <row r="1502" spans="2:2" x14ac:dyDescent="0.25">
      <c r="B1502" s="86"/>
    </row>
    <row r="1503" spans="2:2" x14ac:dyDescent="0.25">
      <c r="B1503" s="86"/>
    </row>
    <row r="1504" spans="2:2" x14ac:dyDescent="0.25">
      <c r="B1504" s="86"/>
    </row>
    <row r="1505" spans="2:2" x14ac:dyDescent="0.25">
      <c r="B1505" s="86"/>
    </row>
    <row r="1506" spans="2:2" x14ac:dyDescent="0.25">
      <c r="B1506" s="86"/>
    </row>
    <row r="1507" spans="2:2" x14ac:dyDescent="0.25">
      <c r="B1507" s="86"/>
    </row>
    <row r="1508" spans="2:2" x14ac:dyDescent="0.25">
      <c r="B1508" s="86"/>
    </row>
    <row r="1509" spans="2:2" x14ac:dyDescent="0.25">
      <c r="B1509" s="86"/>
    </row>
    <row r="1510" spans="2:2" x14ac:dyDescent="0.25">
      <c r="B1510" s="86"/>
    </row>
    <row r="1511" spans="2:2" x14ac:dyDescent="0.25">
      <c r="B1511" s="86"/>
    </row>
    <row r="1512" spans="2:2" x14ac:dyDescent="0.25">
      <c r="B1512" s="86"/>
    </row>
    <row r="1513" spans="2:2" x14ac:dyDescent="0.25">
      <c r="B1513" s="86"/>
    </row>
    <row r="1514" spans="2:2" x14ac:dyDescent="0.25">
      <c r="B1514" s="86"/>
    </row>
    <row r="1515" spans="2:2" x14ac:dyDescent="0.25">
      <c r="B1515" s="86"/>
    </row>
    <row r="1516" spans="2:2" x14ac:dyDescent="0.25">
      <c r="B1516" s="86"/>
    </row>
    <row r="1517" spans="2:2" x14ac:dyDescent="0.25">
      <c r="B1517" s="86"/>
    </row>
    <row r="1518" spans="2:2" x14ac:dyDescent="0.25">
      <c r="B1518" s="86"/>
    </row>
    <row r="1519" spans="2:2" x14ac:dyDescent="0.25">
      <c r="B1519" s="86"/>
    </row>
    <row r="1520" spans="2:2" x14ac:dyDescent="0.25">
      <c r="B1520" s="86"/>
    </row>
    <row r="1521" spans="2:2" x14ac:dyDescent="0.25">
      <c r="B1521" s="86"/>
    </row>
    <row r="1522" spans="2:2" x14ac:dyDescent="0.25">
      <c r="B1522" s="86"/>
    </row>
    <row r="1523" spans="2:2" x14ac:dyDescent="0.25">
      <c r="B1523" s="86"/>
    </row>
    <row r="1524" spans="2:2" x14ac:dyDescent="0.25">
      <c r="B1524" s="86"/>
    </row>
    <row r="1525" spans="2:2" x14ac:dyDescent="0.25">
      <c r="B1525" s="86"/>
    </row>
    <row r="1526" spans="2:2" x14ac:dyDescent="0.25">
      <c r="B1526" s="86"/>
    </row>
    <row r="1527" spans="2:2" x14ac:dyDescent="0.25">
      <c r="B1527" s="86"/>
    </row>
    <row r="1528" spans="2:2" x14ac:dyDescent="0.25">
      <c r="B1528" s="86"/>
    </row>
    <row r="1529" spans="2:2" x14ac:dyDescent="0.25">
      <c r="B1529" s="86"/>
    </row>
    <row r="1530" spans="2:2" x14ac:dyDescent="0.25">
      <c r="B1530" s="86"/>
    </row>
    <row r="1531" spans="2:2" x14ac:dyDescent="0.25">
      <c r="B1531" s="86"/>
    </row>
    <row r="1532" spans="2:2" x14ac:dyDescent="0.25">
      <c r="B1532" s="86"/>
    </row>
    <row r="1533" spans="2:2" x14ac:dyDescent="0.25">
      <c r="B1533" s="86"/>
    </row>
    <row r="1534" spans="2:2" x14ac:dyDescent="0.25">
      <c r="B1534" s="86"/>
    </row>
    <row r="1535" spans="2:2" x14ac:dyDescent="0.25">
      <c r="B1535" s="86"/>
    </row>
    <row r="1536" spans="2:2" x14ac:dyDescent="0.25">
      <c r="B1536" s="86"/>
    </row>
    <row r="1537" spans="2:2" x14ac:dyDescent="0.25">
      <c r="B1537" s="86"/>
    </row>
    <row r="1538" spans="2:2" x14ac:dyDescent="0.25">
      <c r="B1538" s="86"/>
    </row>
    <row r="1539" spans="2:2" x14ac:dyDescent="0.25">
      <c r="B1539" s="86"/>
    </row>
    <row r="1540" spans="2:2" x14ac:dyDescent="0.25">
      <c r="B1540" s="86"/>
    </row>
    <row r="1541" spans="2:2" x14ac:dyDescent="0.25">
      <c r="B1541" s="86"/>
    </row>
    <row r="1542" spans="2:2" x14ac:dyDescent="0.25">
      <c r="B1542" s="86"/>
    </row>
    <row r="1543" spans="2:2" x14ac:dyDescent="0.25">
      <c r="B1543" s="86"/>
    </row>
    <row r="1544" spans="2:2" x14ac:dyDescent="0.25">
      <c r="B1544" s="86"/>
    </row>
    <row r="1545" spans="2:2" x14ac:dyDescent="0.25">
      <c r="B1545" s="86"/>
    </row>
    <row r="1546" spans="2:2" x14ac:dyDescent="0.25">
      <c r="B1546" s="86"/>
    </row>
    <row r="1547" spans="2:2" x14ac:dyDescent="0.25">
      <c r="B1547" s="86"/>
    </row>
    <row r="1548" spans="2:2" x14ac:dyDescent="0.25">
      <c r="B1548" s="86"/>
    </row>
    <row r="1549" spans="2:2" x14ac:dyDescent="0.25">
      <c r="B1549" s="86"/>
    </row>
    <row r="1550" spans="2:2" x14ac:dyDescent="0.25">
      <c r="B1550" s="86"/>
    </row>
    <row r="1551" spans="2:2" x14ac:dyDescent="0.25">
      <c r="B1551" s="86"/>
    </row>
    <row r="1552" spans="2:2" x14ac:dyDescent="0.25">
      <c r="B1552" s="86"/>
    </row>
    <row r="1553" spans="2:2" x14ac:dyDescent="0.25">
      <c r="B1553" s="86"/>
    </row>
    <row r="1554" spans="2:2" x14ac:dyDescent="0.25">
      <c r="B1554" s="86"/>
    </row>
    <row r="1555" spans="2:2" x14ac:dyDescent="0.25">
      <c r="B1555" s="86"/>
    </row>
    <row r="1556" spans="2:2" x14ac:dyDescent="0.25">
      <c r="B1556" s="86"/>
    </row>
    <row r="1557" spans="2:2" x14ac:dyDescent="0.25">
      <c r="B1557" s="86"/>
    </row>
    <row r="1558" spans="2:2" x14ac:dyDescent="0.25">
      <c r="B1558" s="86"/>
    </row>
    <row r="1559" spans="2:2" x14ac:dyDescent="0.25">
      <c r="B1559" s="86"/>
    </row>
    <row r="1560" spans="2:2" x14ac:dyDescent="0.25">
      <c r="B1560" s="86"/>
    </row>
    <row r="1561" spans="2:2" x14ac:dyDescent="0.25">
      <c r="B1561" s="86"/>
    </row>
    <row r="1562" spans="2:2" x14ac:dyDescent="0.25">
      <c r="B1562" s="86"/>
    </row>
    <row r="1563" spans="2:2" x14ac:dyDescent="0.25">
      <c r="B1563" s="86"/>
    </row>
    <row r="1564" spans="2:2" x14ac:dyDescent="0.25">
      <c r="B1564" s="86"/>
    </row>
    <row r="1565" spans="2:2" x14ac:dyDescent="0.25">
      <c r="B1565" s="86"/>
    </row>
    <row r="1566" spans="2:2" x14ac:dyDescent="0.25">
      <c r="B1566" s="86"/>
    </row>
    <row r="1567" spans="2:2" x14ac:dyDescent="0.25">
      <c r="B1567" s="86"/>
    </row>
    <row r="1568" spans="2:2" x14ac:dyDescent="0.25">
      <c r="B1568" s="86"/>
    </row>
    <row r="1569" spans="2:2" x14ac:dyDescent="0.25">
      <c r="B1569" s="86"/>
    </row>
    <row r="1570" spans="2:2" x14ac:dyDescent="0.25">
      <c r="B1570" s="86"/>
    </row>
    <row r="1571" spans="2:2" x14ac:dyDescent="0.25">
      <c r="B1571" s="86"/>
    </row>
    <row r="1572" spans="2:2" x14ac:dyDescent="0.25">
      <c r="B1572" s="86"/>
    </row>
    <row r="1573" spans="2:2" x14ac:dyDescent="0.25">
      <c r="B1573" s="86"/>
    </row>
    <row r="1574" spans="2:2" x14ac:dyDescent="0.25">
      <c r="B1574" s="86"/>
    </row>
    <row r="1575" spans="2:2" x14ac:dyDescent="0.25">
      <c r="B1575" s="86"/>
    </row>
    <row r="1576" spans="2:2" x14ac:dyDescent="0.25">
      <c r="B1576" s="86"/>
    </row>
    <row r="1577" spans="2:2" x14ac:dyDescent="0.25">
      <c r="B1577" s="86"/>
    </row>
    <row r="1578" spans="2:2" x14ac:dyDescent="0.25">
      <c r="B1578" s="86"/>
    </row>
    <row r="1579" spans="2:2" x14ac:dyDescent="0.25">
      <c r="B1579" s="86"/>
    </row>
    <row r="1580" spans="2:2" x14ac:dyDescent="0.25">
      <c r="B1580" s="86"/>
    </row>
    <row r="1581" spans="2:2" x14ac:dyDescent="0.25">
      <c r="B1581" s="86"/>
    </row>
    <row r="1582" spans="2:2" x14ac:dyDescent="0.25">
      <c r="B1582" s="86"/>
    </row>
    <row r="1583" spans="2:2" x14ac:dyDescent="0.25">
      <c r="B1583" s="86"/>
    </row>
    <row r="1584" spans="2:2" x14ac:dyDescent="0.25">
      <c r="B1584" s="86"/>
    </row>
    <row r="1585" spans="2:2" x14ac:dyDescent="0.25">
      <c r="B1585" s="86"/>
    </row>
    <row r="1586" spans="2:2" x14ac:dyDescent="0.25">
      <c r="B1586" s="86"/>
    </row>
    <row r="1587" spans="2:2" x14ac:dyDescent="0.25">
      <c r="B1587" s="86"/>
    </row>
    <row r="1588" spans="2:2" x14ac:dyDescent="0.25">
      <c r="B1588" s="86"/>
    </row>
    <row r="1589" spans="2:2" x14ac:dyDescent="0.25">
      <c r="B1589" s="86"/>
    </row>
    <row r="1590" spans="2:2" x14ac:dyDescent="0.25">
      <c r="B1590" s="86"/>
    </row>
    <row r="1591" spans="2:2" x14ac:dyDescent="0.25">
      <c r="B1591" s="86"/>
    </row>
    <row r="1592" spans="2:2" x14ac:dyDescent="0.25">
      <c r="B1592" s="86"/>
    </row>
    <row r="1593" spans="2:2" x14ac:dyDescent="0.25">
      <c r="B1593" s="86"/>
    </row>
    <row r="1594" spans="2:2" x14ac:dyDescent="0.25">
      <c r="B1594" s="86"/>
    </row>
    <row r="1595" spans="2:2" x14ac:dyDescent="0.25">
      <c r="B1595" s="86"/>
    </row>
    <row r="1596" spans="2:2" x14ac:dyDescent="0.25">
      <c r="B1596" s="86"/>
    </row>
    <row r="1597" spans="2:2" x14ac:dyDescent="0.25">
      <c r="B1597" s="86"/>
    </row>
    <row r="1598" spans="2:2" x14ac:dyDescent="0.25">
      <c r="B1598" s="86"/>
    </row>
    <row r="1599" spans="2:2" x14ac:dyDescent="0.25">
      <c r="B1599" s="86"/>
    </row>
    <row r="1600" spans="2:2" x14ac:dyDescent="0.25">
      <c r="B1600" s="86"/>
    </row>
    <row r="1601" spans="2:2" x14ac:dyDescent="0.25">
      <c r="B1601" s="86"/>
    </row>
    <row r="1602" spans="2:2" x14ac:dyDescent="0.25">
      <c r="B1602" s="86"/>
    </row>
    <row r="1603" spans="2:2" x14ac:dyDescent="0.25">
      <c r="B1603" s="86"/>
    </row>
    <row r="1604" spans="2:2" x14ac:dyDescent="0.25">
      <c r="B1604" s="86"/>
    </row>
    <row r="1605" spans="2:2" x14ac:dyDescent="0.25">
      <c r="B1605" s="86"/>
    </row>
    <row r="1606" spans="2:2" x14ac:dyDescent="0.25">
      <c r="B1606" s="86"/>
    </row>
    <row r="1607" spans="2:2" x14ac:dyDescent="0.25">
      <c r="B1607" s="86"/>
    </row>
    <row r="1608" spans="2:2" x14ac:dyDescent="0.25">
      <c r="B1608" s="86"/>
    </row>
    <row r="1609" spans="2:2" x14ac:dyDescent="0.25">
      <c r="B1609" s="86"/>
    </row>
    <row r="1610" spans="2:2" x14ac:dyDescent="0.25">
      <c r="B1610" s="86"/>
    </row>
    <row r="1611" spans="2:2" x14ac:dyDescent="0.25">
      <c r="B1611" s="86"/>
    </row>
    <row r="1612" spans="2:2" x14ac:dyDescent="0.25">
      <c r="B1612" s="86"/>
    </row>
    <row r="1613" spans="2:2" x14ac:dyDescent="0.25">
      <c r="B1613" s="86"/>
    </row>
    <row r="1614" spans="2:2" x14ac:dyDescent="0.25">
      <c r="B1614" s="86"/>
    </row>
    <row r="1615" spans="2:2" x14ac:dyDescent="0.25">
      <c r="B1615" s="86"/>
    </row>
    <row r="1616" spans="2:2" x14ac:dyDescent="0.25">
      <c r="B1616" s="86"/>
    </row>
    <row r="1617" spans="2:2" x14ac:dyDescent="0.25">
      <c r="B1617" s="86"/>
    </row>
    <row r="1618" spans="2:2" x14ac:dyDescent="0.25">
      <c r="B1618" s="86"/>
    </row>
    <row r="1619" spans="2:2" x14ac:dyDescent="0.25">
      <c r="B1619" s="86"/>
    </row>
    <row r="1620" spans="2:2" x14ac:dyDescent="0.25">
      <c r="B1620" s="86"/>
    </row>
    <row r="1621" spans="2:2" x14ac:dyDescent="0.25">
      <c r="B1621" s="86"/>
    </row>
    <row r="1622" spans="2:2" x14ac:dyDescent="0.25">
      <c r="B1622" s="86"/>
    </row>
    <row r="1623" spans="2:2" x14ac:dyDescent="0.25">
      <c r="B1623" s="86"/>
    </row>
    <row r="1624" spans="2:2" x14ac:dyDescent="0.25">
      <c r="B1624" s="86"/>
    </row>
    <row r="1625" spans="2:2" x14ac:dyDescent="0.25">
      <c r="B1625" s="86"/>
    </row>
    <row r="1626" spans="2:2" x14ac:dyDescent="0.25">
      <c r="B1626" s="86"/>
    </row>
    <row r="1627" spans="2:2" x14ac:dyDescent="0.25">
      <c r="B1627" s="86"/>
    </row>
    <row r="1628" spans="2:2" x14ac:dyDescent="0.25">
      <c r="B1628" s="86"/>
    </row>
    <row r="1629" spans="2:2" x14ac:dyDescent="0.25">
      <c r="B1629" s="86"/>
    </row>
    <row r="1630" spans="2:2" x14ac:dyDescent="0.25">
      <c r="B1630" s="86"/>
    </row>
    <row r="1631" spans="2:2" x14ac:dyDescent="0.25">
      <c r="B1631" s="86"/>
    </row>
    <row r="1632" spans="2:2" x14ac:dyDescent="0.25">
      <c r="B1632" s="86"/>
    </row>
    <row r="1633" spans="2:2" x14ac:dyDescent="0.25">
      <c r="B1633" s="86"/>
    </row>
    <row r="1634" spans="2:2" x14ac:dyDescent="0.25">
      <c r="B1634" s="86"/>
    </row>
    <row r="1635" spans="2:2" x14ac:dyDescent="0.25">
      <c r="B1635" s="86"/>
    </row>
    <row r="1636" spans="2:2" x14ac:dyDescent="0.25">
      <c r="B1636" s="86"/>
    </row>
    <row r="1637" spans="2:2" x14ac:dyDescent="0.25">
      <c r="B1637" s="86"/>
    </row>
  </sheetData>
  <autoFilter ref="A4:Q61">
    <sortState ref="A5:Q157">
      <sortCondition ref="M4:M15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1:E1048576">
    <cfRule type="duplicateValues" dxfId="420" priority="84"/>
    <cfRule type="duplicateValues" dxfId="419" priority="93"/>
  </conditionalFormatting>
  <conditionalFormatting sqref="E50:E61">
    <cfRule type="cellIs" dxfId="418" priority="38" operator="equal">
      <formula>22099.125</formula>
    </cfRule>
  </conditionalFormatting>
  <conditionalFormatting sqref="E49">
    <cfRule type="duplicateValues" dxfId="417" priority="37"/>
  </conditionalFormatting>
  <conditionalFormatting sqref="E49">
    <cfRule type="duplicateValues" dxfId="416" priority="36"/>
  </conditionalFormatting>
  <conditionalFormatting sqref="E49">
    <cfRule type="duplicateValues" dxfId="415" priority="35"/>
  </conditionalFormatting>
  <conditionalFormatting sqref="E49">
    <cfRule type="duplicateValues" dxfId="414" priority="34"/>
  </conditionalFormatting>
  <conditionalFormatting sqref="E49">
    <cfRule type="duplicateValues" dxfId="413" priority="33"/>
  </conditionalFormatting>
  <conditionalFormatting sqref="E48">
    <cfRule type="cellIs" dxfId="412" priority="32" operator="equal">
      <formula>22099.125</formula>
    </cfRule>
  </conditionalFormatting>
  <conditionalFormatting sqref="E48">
    <cfRule type="duplicateValues" dxfId="411" priority="31"/>
  </conditionalFormatting>
  <conditionalFormatting sqref="E48">
    <cfRule type="duplicateValues" dxfId="410" priority="30"/>
  </conditionalFormatting>
  <conditionalFormatting sqref="E48">
    <cfRule type="duplicateValues" dxfId="409" priority="29"/>
  </conditionalFormatting>
  <conditionalFormatting sqref="E48">
    <cfRule type="duplicateValues" dxfId="408" priority="25"/>
    <cfRule type="duplicateValues" dxfId="407" priority="26"/>
    <cfRule type="duplicateValues" dxfId="406" priority="27"/>
    <cfRule type="duplicateValues" dxfId="405" priority="28"/>
  </conditionalFormatting>
  <conditionalFormatting sqref="E48">
    <cfRule type="duplicateValues" dxfId="404" priority="24"/>
  </conditionalFormatting>
  <conditionalFormatting sqref="E48">
    <cfRule type="duplicateValues" dxfId="403" priority="23"/>
  </conditionalFormatting>
  <conditionalFormatting sqref="E49">
    <cfRule type="cellIs" dxfId="402" priority="22" operator="equal">
      <formula>22099.125</formula>
    </cfRule>
  </conditionalFormatting>
  <conditionalFormatting sqref="E49">
    <cfRule type="duplicateValues" dxfId="401" priority="21"/>
  </conditionalFormatting>
  <conditionalFormatting sqref="E49">
    <cfRule type="duplicateValues" dxfId="400" priority="20"/>
  </conditionalFormatting>
  <conditionalFormatting sqref="E49">
    <cfRule type="duplicateValues" dxfId="399" priority="16"/>
    <cfRule type="duplicateValues" dxfId="398" priority="17"/>
    <cfRule type="duplicateValues" dxfId="397" priority="18"/>
    <cfRule type="duplicateValues" dxfId="396" priority="19"/>
  </conditionalFormatting>
  <conditionalFormatting sqref="E49">
    <cfRule type="duplicateValues" dxfId="395" priority="14"/>
    <cfRule type="duplicateValues" dxfId="394" priority="15"/>
  </conditionalFormatting>
  <conditionalFormatting sqref="E49">
    <cfRule type="duplicateValues" dxfId="393" priority="13"/>
  </conditionalFormatting>
  <conditionalFormatting sqref="E49">
    <cfRule type="duplicateValues" dxfId="392" priority="12"/>
  </conditionalFormatting>
  <conditionalFormatting sqref="E49">
    <cfRule type="duplicateValues" dxfId="391" priority="11"/>
  </conditionalFormatting>
  <conditionalFormatting sqref="E49">
    <cfRule type="cellIs" dxfId="390" priority="10" operator="equal">
      <formula>22099.125</formula>
    </cfRule>
  </conditionalFormatting>
  <conditionalFormatting sqref="E49">
    <cfRule type="duplicateValues" dxfId="389" priority="9"/>
  </conditionalFormatting>
  <conditionalFormatting sqref="E49">
    <cfRule type="duplicateValues" dxfId="388" priority="8"/>
  </conditionalFormatting>
  <conditionalFormatting sqref="E49">
    <cfRule type="duplicateValues" dxfId="387" priority="4"/>
    <cfRule type="duplicateValues" dxfId="386" priority="5"/>
    <cfRule type="duplicateValues" dxfId="385" priority="6"/>
    <cfRule type="duplicateValues" dxfId="384" priority="7"/>
  </conditionalFormatting>
  <conditionalFormatting sqref="E49">
    <cfRule type="duplicateValues" dxfId="383" priority="3"/>
  </conditionalFormatting>
  <conditionalFormatting sqref="E49">
    <cfRule type="duplicateValues" dxfId="382" priority="2"/>
  </conditionalFormatting>
  <conditionalFormatting sqref="E48">
    <cfRule type="duplicateValues" dxfId="381" priority="39"/>
  </conditionalFormatting>
  <conditionalFormatting sqref="E48">
    <cfRule type="duplicateValues" dxfId="380" priority="40"/>
    <cfRule type="duplicateValues" dxfId="379" priority="41"/>
  </conditionalFormatting>
  <conditionalFormatting sqref="E48">
    <cfRule type="duplicateValues" dxfId="378" priority="42"/>
  </conditionalFormatting>
  <conditionalFormatting sqref="E48:E49">
    <cfRule type="duplicateValues" dxfId="377" priority="43"/>
  </conditionalFormatting>
  <conditionalFormatting sqref="E48:E49">
    <cfRule type="duplicateValues" dxfId="376" priority="44"/>
    <cfRule type="duplicateValues" dxfId="375" priority="45"/>
    <cfRule type="duplicateValues" dxfId="374" priority="46"/>
  </conditionalFormatting>
  <conditionalFormatting sqref="E48:E49">
    <cfRule type="duplicateValues" dxfId="373" priority="47"/>
  </conditionalFormatting>
  <conditionalFormatting sqref="E48:E61">
    <cfRule type="duplicateValues" dxfId="372" priority="1"/>
  </conditionalFormatting>
  <conditionalFormatting sqref="E50:E61">
    <cfRule type="duplicateValues" dxfId="371" priority="48"/>
  </conditionalFormatting>
  <conditionalFormatting sqref="E50:E61">
    <cfRule type="duplicateValues" dxfId="370" priority="49"/>
    <cfRule type="duplicateValues" dxfId="369" priority="50"/>
    <cfRule type="duplicateValues" dxfId="368" priority="51"/>
    <cfRule type="duplicateValues" dxfId="367" priority="52"/>
  </conditionalFormatting>
  <conditionalFormatting sqref="E50:E61">
    <cfRule type="duplicateValues" dxfId="366" priority="53"/>
    <cfRule type="duplicateValues" dxfId="365" priority="54"/>
  </conditionalFormatting>
  <conditionalFormatting sqref="E50:E61">
    <cfRule type="duplicateValues" dxfId="364" priority="55"/>
    <cfRule type="duplicateValues" dxfId="363" priority="56"/>
    <cfRule type="duplicateValues" dxfId="362" priority="57"/>
  </conditionalFormatting>
  <conditionalFormatting sqref="E48:E49">
    <cfRule type="duplicateValues" dxfId="361" priority="58"/>
  </conditionalFormatting>
  <conditionalFormatting sqref="B1:B1048576">
    <cfRule type="duplicateValues" dxfId="31" priority="371798"/>
  </conditionalFormatting>
  <conditionalFormatting sqref="B5:B1048576">
    <cfRule type="duplicateValues" dxfId="30" priority="371801"/>
  </conditionalFormatting>
  <conditionalFormatting sqref="B1:B1048576">
    <cfRule type="duplicateValues" dxfId="29" priority="371803"/>
    <cfRule type="duplicateValues" dxfId="28" priority="371804"/>
    <cfRule type="duplicateValues" dxfId="27" priority="371805"/>
  </conditionalFormatting>
  <conditionalFormatting sqref="B1:B1048576">
    <cfRule type="duplicateValues" dxfId="26" priority="371812"/>
    <cfRule type="duplicateValues" dxfId="25" priority="371813"/>
  </conditionalFormatting>
  <conditionalFormatting sqref="B5:B1048576">
    <cfRule type="duplicateValues" dxfId="24" priority="371818"/>
    <cfRule type="duplicateValues" dxfId="23" priority="371819"/>
    <cfRule type="duplicateValues" dxfId="22" priority="371820"/>
  </conditionalFormatting>
  <conditionalFormatting sqref="B5:B1048576">
    <cfRule type="duplicateValues" dxfId="21" priority="371824"/>
    <cfRule type="duplicateValues" dxfId="20" priority="371825"/>
  </conditionalFormatting>
  <conditionalFormatting sqref="E1:E1048576">
    <cfRule type="duplicateValues" dxfId="19" priority="371828"/>
  </conditionalFormatting>
  <conditionalFormatting sqref="E5:E1048576">
    <cfRule type="duplicateValues" dxfId="18" priority="371831"/>
  </conditionalFormatting>
  <conditionalFormatting sqref="E1:E1048576">
    <cfRule type="duplicateValues" dxfId="17" priority="371833"/>
    <cfRule type="duplicateValues" dxfId="16" priority="371834"/>
  </conditionalFormatting>
  <conditionalFormatting sqref="E1:E1048576">
    <cfRule type="duplicateValues" dxfId="15" priority="371839"/>
    <cfRule type="duplicateValues" dxfId="14" priority="371840"/>
    <cfRule type="duplicateValues" dxfId="13" priority="371841"/>
  </conditionalFormatting>
  <conditionalFormatting sqref="E5:E1048576">
    <cfRule type="duplicateValues" dxfId="12" priority="371848"/>
  </conditionalFormatting>
  <conditionalFormatting sqref="B5:B61">
    <cfRule type="duplicateValues" dxfId="11" priority="371856"/>
  </conditionalFormatting>
  <conditionalFormatting sqref="B5:B61">
    <cfRule type="duplicateValues" dxfId="10" priority="371857"/>
    <cfRule type="duplicateValues" dxfId="9" priority="371858"/>
    <cfRule type="duplicateValues" dxfId="8" priority="371859"/>
  </conditionalFormatting>
  <conditionalFormatting sqref="B5:B61">
    <cfRule type="duplicateValues" dxfId="7" priority="371860"/>
    <cfRule type="duplicateValues" dxfId="6" priority="371861"/>
  </conditionalFormatting>
  <conditionalFormatting sqref="E5:E61">
    <cfRule type="duplicateValues" dxfId="5" priority="371862"/>
  </conditionalFormatting>
  <conditionalFormatting sqref="E5:E61">
    <cfRule type="duplicateValues" dxfId="4" priority="371863"/>
    <cfRule type="duplicateValues" dxfId="3" priority="371864"/>
  </conditionalFormatting>
  <conditionalFormatting sqref="E5:E61">
    <cfRule type="duplicateValues" dxfId="2" priority="371865"/>
    <cfRule type="duplicateValues" dxfId="1" priority="371866"/>
    <cfRule type="duplicateValues" dxfId="0" priority="37186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5" t="s">
        <v>0</v>
      </c>
      <c r="B1" s="15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7" t="s">
        <v>8</v>
      </c>
      <c r="B9" s="15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9" t="s">
        <v>9</v>
      </c>
      <c r="B14" s="16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opLeftCell="A64" zoomScale="80" zoomScaleNormal="80" workbookViewId="0">
      <selection activeCell="D79" sqref="D79:E92"/>
    </sheetView>
  </sheetViews>
  <sheetFormatPr baseColWidth="10" defaultColWidth="52.85546875" defaultRowHeight="15" x14ac:dyDescent="0.25"/>
  <cols>
    <col min="1" max="16384" width="52.85546875" style="86"/>
  </cols>
  <sheetData>
    <row r="1" spans="1:5" ht="22.5" x14ac:dyDescent="0.25">
      <c r="A1" s="145" t="s">
        <v>2478</v>
      </c>
      <c r="B1" s="146"/>
      <c r="C1" s="146"/>
      <c r="D1" s="146"/>
      <c r="E1" s="147"/>
    </row>
    <row r="2" spans="1:5" ht="22.5" customHeight="1" x14ac:dyDescent="0.25">
      <c r="A2" s="145" t="s">
        <v>2158</v>
      </c>
      <c r="B2" s="146"/>
      <c r="C2" s="146"/>
      <c r="D2" s="146"/>
      <c r="E2" s="147"/>
    </row>
    <row r="3" spans="1:5" ht="25.5" x14ac:dyDescent="0.25">
      <c r="A3" s="148" t="s">
        <v>2478</v>
      </c>
      <c r="B3" s="149"/>
      <c r="C3" s="149"/>
      <c r="D3" s="149"/>
      <c r="E3" s="150"/>
    </row>
    <row r="4" spans="1:5" x14ac:dyDescent="0.25">
      <c r="A4" s="119"/>
      <c r="B4" s="106"/>
      <c r="C4" s="119"/>
      <c r="D4" s="119"/>
      <c r="E4" s="106"/>
    </row>
    <row r="5" spans="1:5" ht="18.75" thickBot="1" x14ac:dyDescent="0.3">
      <c r="A5" s="87" t="s">
        <v>2423</v>
      </c>
      <c r="B5" s="105">
        <v>44234.708333333336</v>
      </c>
      <c r="C5" s="88"/>
      <c r="D5" s="89"/>
      <c r="E5" s="90"/>
    </row>
    <row r="6" spans="1:5" ht="18.75" thickBot="1" x14ac:dyDescent="0.3">
      <c r="A6" s="87" t="s">
        <v>2424</v>
      </c>
      <c r="B6" s="105">
        <v>44235.25</v>
      </c>
      <c r="C6" s="88"/>
      <c r="D6" s="89"/>
      <c r="E6" s="90"/>
    </row>
    <row r="7" spans="1:5" ht="15.75" thickBot="1" x14ac:dyDescent="0.3">
      <c r="A7" s="119"/>
      <c r="B7" s="106"/>
      <c r="C7" s="119"/>
      <c r="D7" s="119"/>
      <c r="E7" s="106"/>
    </row>
    <row r="8" spans="1:5" ht="18.75" thickBot="1" x14ac:dyDescent="0.3">
      <c r="A8" s="136" t="s">
        <v>2425</v>
      </c>
      <c r="B8" s="137"/>
      <c r="C8" s="137"/>
      <c r="D8" s="137"/>
      <c r="E8" s="138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20" t="str">
        <f>VLOOKUP(B10,'[1]LISTADO ATM'!$A$2:$C$817,3,0)</f>
        <v>ESTE</v>
      </c>
      <c r="B10" s="120">
        <v>114</v>
      </c>
      <c r="C10" s="120" t="str">
        <f>VLOOKUP(B10,'[1]LISTADO ATM'!$A$2:$B$816,2,0)</f>
        <v xml:space="preserve">ATM Oficina Hato Mayor </v>
      </c>
      <c r="D10" s="162" t="s">
        <v>2499</v>
      </c>
      <c r="E10" s="124">
        <v>335784535</v>
      </c>
    </row>
    <row r="11" spans="1:5" ht="18" x14ac:dyDescent="0.25">
      <c r="A11" s="120" t="str">
        <f>VLOOKUP(B11,'[1]LISTADO ATM'!$A$2:$C$817,3,0)</f>
        <v>ESTE</v>
      </c>
      <c r="B11" s="120">
        <v>353</v>
      </c>
      <c r="C11" s="120" t="str">
        <f>VLOOKUP(B11,'[1]LISTADO ATM'!$A$2:$B$816,2,0)</f>
        <v xml:space="preserve">ATM Estación Boulevard Juan Dolio </v>
      </c>
      <c r="D11" s="162" t="s">
        <v>2499</v>
      </c>
      <c r="E11" s="124">
        <v>335784308</v>
      </c>
    </row>
    <row r="12" spans="1:5" ht="18" x14ac:dyDescent="0.25">
      <c r="A12" s="120" t="str">
        <f>VLOOKUP(B12,'[1]LISTADO ATM'!$A$2:$C$817,3,0)</f>
        <v>SUR</v>
      </c>
      <c r="B12" s="120">
        <v>783</v>
      </c>
      <c r="C12" s="120" t="str">
        <f>VLOOKUP(B12,'[1]LISTADO ATM'!$A$2:$B$816,2,0)</f>
        <v xml:space="preserve">ATM Autobanco Alfa y Omega (Barahona) </v>
      </c>
      <c r="D12" s="162" t="s">
        <v>2499</v>
      </c>
      <c r="E12" s="124">
        <v>335784526</v>
      </c>
    </row>
    <row r="13" spans="1:5" ht="18" x14ac:dyDescent="0.25">
      <c r="A13" s="120" t="str">
        <f>VLOOKUP(B13,'[1]LISTADO ATM'!$A$2:$C$817,3,0)</f>
        <v>ESTE</v>
      </c>
      <c r="B13" s="120">
        <v>843</v>
      </c>
      <c r="C13" s="120" t="str">
        <f>VLOOKUP(B13,'[1]LISTADO ATM'!$A$2:$B$816,2,0)</f>
        <v xml:space="preserve">ATM Oficina Romana Centro </v>
      </c>
      <c r="D13" s="162" t="s">
        <v>2499</v>
      </c>
      <c r="E13" s="124">
        <v>335784562</v>
      </c>
    </row>
    <row r="14" spans="1:5" ht="18" x14ac:dyDescent="0.25">
      <c r="A14" s="120" t="str">
        <f>VLOOKUP(B14,'[1]LISTADO ATM'!$A$2:$C$817,3,0)</f>
        <v>DISTRITO NACIONAL</v>
      </c>
      <c r="B14" s="120">
        <v>721</v>
      </c>
      <c r="C14" s="120" t="str">
        <f>VLOOKUP(B14,'[1]LISTADO ATM'!$A$2:$B$816,2,0)</f>
        <v xml:space="preserve">ATM Oficina Charles de Gaulle II </v>
      </c>
      <c r="D14" s="162" t="s">
        <v>2499</v>
      </c>
      <c r="E14" s="124">
        <v>335784581</v>
      </c>
    </row>
    <row r="15" spans="1:5" ht="18" x14ac:dyDescent="0.25">
      <c r="A15" s="120" t="str">
        <f>VLOOKUP(B15,'[1]LISTADO ATM'!$A$2:$C$817,3,0)</f>
        <v>DISTRITO NACIONAL</v>
      </c>
      <c r="B15" s="120">
        <v>813</v>
      </c>
      <c r="C15" s="120" t="str">
        <f>VLOOKUP(B15,'[1]LISTADO ATM'!$A$2:$B$816,2,0)</f>
        <v>ATM Occidental Mall</v>
      </c>
      <c r="D15" s="162" t="s">
        <v>2499</v>
      </c>
      <c r="E15" s="124">
        <v>335784582</v>
      </c>
    </row>
    <row r="16" spans="1:5" ht="18" x14ac:dyDescent="0.25">
      <c r="A16" s="120" t="str">
        <f>VLOOKUP(B16,'[1]LISTADO ATM'!$A$2:$C$817,3,0)</f>
        <v>NORTE</v>
      </c>
      <c r="B16" s="120">
        <v>712</v>
      </c>
      <c r="C16" s="120" t="str">
        <f>VLOOKUP(B16,'[1]LISTADO ATM'!$A$2:$B$816,2,0)</f>
        <v xml:space="preserve">ATM Oficina Imbert </v>
      </c>
      <c r="D16" s="162" t="s">
        <v>2499</v>
      </c>
      <c r="E16" s="124">
        <v>335784590</v>
      </c>
    </row>
    <row r="17" spans="1:5" ht="18" x14ac:dyDescent="0.25">
      <c r="A17" s="120" t="str">
        <f>VLOOKUP(B17,'[1]LISTADO ATM'!$A$2:$C$817,3,0)</f>
        <v>NORTE</v>
      </c>
      <c r="B17" s="120">
        <v>119</v>
      </c>
      <c r="C17" s="120" t="str">
        <f>VLOOKUP(B17,'[1]LISTADO ATM'!$A$2:$B$816,2,0)</f>
        <v>ATM Oficina La Barranquita</v>
      </c>
      <c r="D17" s="162" t="s">
        <v>2499</v>
      </c>
      <c r="E17" s="124">
        <v>335784600</v>
      </c>
    </row>
    <row r="18" spans="1:5" ht="18" x14ac:dyDescent="0.25">
      <c r="A18" s="120" t="str">
        <f>VLOOKUP(B18,'[1]LISTADO ATM'!$A$2:$C$817,3,0)</f>
        <v>DISTRITO NACIONAL</v>
      </c>
      <c r="B18" s="120">
        <v>441</v>
      </c>
      <c r="C18" s="120" t="str">
        <f>VLOOKUP(B18,'[1]LISTADO ATM'!$A$2:$B$816,2,0)</f>
        <v>ATM Estacion de Servicio Romulo Betancour</v>
      </c>
      <c r="D18" s="162" t="s">
        <v>2499</v>
      </c>
      <c r="E18" s="124">
        <v>335784633</v>
      </c>
    </row>
    <row r="19" spans="1:5" ht="18" x14ac:dyDescent="0.25">
      <c r="A19" s="120" t="str">
        <f>VLOOKUP(B19,'[1]LISTADO ATM'!$A$2:$C$817,3,0)</f>
        <v>SUR</v>
      </c>
      <c r="B19" s="120">
        <v>301</v>
      </c>
      <c r="C19" s="120" t="str">
        <f>VLOOKUP(B19,'[1]LISTADO ATM'!$A$2:$B$816,2,0)</f>
        <v xml:space="preserve">ATM UNP Alfa y Omega (Barahona) </v>
      </c>
      <c r="D19" s="162" t="s">
        <v>2499</v>
      </c>
      <c r="E19" s="124">
        <v>335784638</v>
      </c>
    </row>
    <row r="20" spans="1:5" ht="18" x14ac:dyDescent="0.25">
      <c r="A20" s="120" t="str">
        <f>VLOOKUP(B20,'[1]LISTADO ATM'!$A$2:$C$817,3,0)</f>
        <v>DISTRITO NACIONAL</v>
      </c>
      <c r="B20" s="120">
        <v>629</v>
      </c>
      <c r="C20" s="120" t="str">
        <f>VLOOKUP(B20,'[1]LISTADO ATM'!$A$2:$B$816,2,0)</f>
        <v xml:space="preserve">ATM Oficina Americana Independencia I </v>
      </c>
      <c r="D20" s="162" t="s">
        <v>2499</v>
      </c>
      <c r="E20" s="124">
        <v>335784669</v>
      </c>
    </row>
    <row r="21" spans="1:5" ht="18" x14ac:dyDescent="0.25">
      <c r="A21" s="120" t="str">
        <f>VLOOKUP(B21,'[1]LISTADO ATM'!$A$2:$C$817,3,0)</f>
        <v>DISTRITO NACIONAL</v>
      </c>
      <c r="B21" s="120">
        <v>908</v>
      </c>
      <c r="C21" s="120" t="str">
        <f>VLOOKUP(B21,'[1]LISTADO ATM'!$A$2:$B$816,2,0)</f>
        <v xml:space="preserve">ATM Oficina Plaza Botánika </v>
      </c>
      <c r="D21" s="162" t="s">
        <v>2499</v>
      </c>
      <c r="E21" s="124">
        <v>335784765</v>
      </c>
    </row>
    <row r="22" spans="1:5" ht="18" x14ac:dyDescent="0.25">
      <c r="A22" s="120" t="str">
        <f>VLOOKUP(B22,'[1]LISTADO ATM'!$A$2:$C$817,3,0)</f>
        <v>DISTRITO NACIONAL</v>
      </c>
      <c r="B22" s="120">
        <v>192</v>
      </c>
      <c r="C22" s="120" t="str">
        <f>VLOOKUP(B22,'[1]LISTADO ATM'!$A$2:$B$816,2,0)</f>
        <v xml:space="preserve">ATM Autobanco Luperón II </v>
      </c>
      <c r="D22" s="162" t="s">
        <v>2499</v>
      </c>
      <c r="E22" s="124">
        <v>335784821</v>
      </c>
    </row>
    <row r="23" spans="1:5" ht="18" x14ac:dyDescent="0.25">
      <c r="A23" s="120" t="str">
        <f>VLOOKUP(B23,'[1]LISTADO ATM'!$A$2:$C$817,3,0)</f>
        <v>DISTRITO NACIONAL</v>
      </c>
      <c r="B23" s="120">
        <v>20</v>
      </c>
      <c r="C23" s="120" t="str">
        <f>VLOOKUP(B23,'[1]LISTADO ATM'!$A$2:$B$816,2,0)</f>
        <v>ATM S/M Aprezio Las Palmas</v>
      </c>
      <c r="D23" s="162" t="s">
        <v>2499</v>
      </c>
      <c r="E23" s="124">
        <v>335785075</v>
      </c>
    </row>
    <row r="24" spans="1:5" ht="18" x14ac:dyDescent="0.25">
      <c r="A24" s="120" t="str">
        <f>VLOOKUP(B24,'[1]LISTADO ATM'!$A$2:$C$817,3,0)</f>
        <v>DISTRITO NACIONAL</v>
      </c>
      <c r="B24" s="120">
        <v>735</v>
      </c>
      <c r="C24" s="120" t="str">
        <f>VLOOKUP(B24,'[1]LISTADO ATM'!$A$2:$B$816,2,0)</f>
        <v xml:space="preserve">ATM Oficina Independencia II  </v>
      </c>
      <c r="D24" s="162" t="s">
        <v>2499</v>
      </c>
      <c r="E24" s="124">
        <v>335785083</v>
      </c>
    </row>
    <row r="25" spans="1:5" ht="18" x14ac:dyDescent="0.25">
      <c r="A25" s="120" t="str">
        <f>VLOOKUP(B25,'[1]LISTADO ATM'!$A$2:$C$817,3,0)</f>
        <v>DISTRITO NACIONAL</v>
      </c>
      <c r="B25" s="120">
        <v>911</v>
      </c>
      <c r="C25" s="120" t="str">
        <f>VLOOKUP(B25,'[1]LISTADO ATM'!$A$2:$B$816,2,0)</f>
        <v xml:space="preserve">ATM Oficina Venezuela II </v>
      </c>
      <c r="D25" s="162" t="s">
        <v>2499</v>
      </c>
      <c r="E25" s="163">
        <v>335784563</v>
      </c>
    </row>
    <row r="26" spans="1:5" ht="18" x14ac:dyDescent="0.25">
      <c r="A26" s="120" t="str">
        <f>VLOOKUP(B26,'[1]LISTADO ATM'!$A$2:$C$817,3,0)</f>
        <v>NORTE</v>
      </c>
      <c r="B26" s="120">
        <v>969</v>
      </c>
      <c r="C26" s="120" t="str">
        <f>VLOOKUP(B26,'[1]LISTADO ATM'!$A$2:$B$816,2,0)</f>
        <v xml:space="preserve">ATM Oficina El Sol I (Santiago) </v>
      </c>
      <c r="D26" s="162" t="s">
        <v>2499</v>
      </c>
      <c r="E26" s="163">
        <v>335784564</v>
      </c>
    </row>
    <row r="27" spans="1:5" ht="18" x14ac:dyDescent="0.25">
      <c r="A27" s="120" t="str">
        <f>VLOOKUP(B27,'[1]LISTADO ATM'!$A$2:$C$817,3,0)</f>
        <v>DISTRITO NACIONAL</v>
      </c>
      <c r="B27" s="120">
        <v>149</v>
      </c>
      <c r="C27" s="120" t="str">
        <f>VLOOKUP(B27,'[1]LISTADO ATM'!$A$2:$B$816,2,0)</f>
        <v>ATM Estación Metro Concepción</v>
      </c>
      <c r="D27" s="162" t="s">
        <v>2499</v>
      </c>
      <c r="E27" s="163">
        <v>335781000</v>
      </c>
    </row>
    <row r="28" spans="1:5" ht="18" x14ac:dyDescent="0.25">
      <c r="A28" s="120" t="str">
        <f>VLOOKUP(B28,'[1]LISTADO ATM'!$A$2:$C$817,3,0)</f>
        <v>SUR</v>
      </c>
      <c r="B28" s="120">
        <v>825</v>
      </c>
      <c r="C28" s="120" t="str">
        <f>VLOOKUP(B28,'[1]LISTADO ATM'!$A$2:$B$816,2,0)</f>
        <v xml:space="preserve">ATM Estacion Eco Cibeles (Las Matas de Farfán) </v>
      </c>
      <c r="D28" s="162" t="s">
        <v>2499</v>
      </c>
      <c r="E28" s="163">
        <v>335784630</v>
      </c>
    </row>
    <row r="29" spans="1:5" ht="18" x14ac:dyDescent="0.25">
      <c r="A29" s="120" t="str">
        <f>VLOOKUP(B29,'[1]LISTADO ATM'!$A$2:$C$817,3,0)</f>
        <v>DISTRITO NACIONAL</v>
      </c>
      <c r="B29" s="120">
        <v>957</v>
      </c>
      <c r="C29" s="120" t="str">
        <f>VLOOKUP(B29,'[1]LISTADO ATM'!$A$2:$B$816,2,0)</f>
        <v xml:space="preserve">ATM Oficina Venezuela </v>
      </c>
      <c r="D29" s="162" t="s">
        <v>2499</v>
      </c>
      <c r="E29" s="163">
        <v>335784636</v>
      </c>
    </row>
    <row r="30" spans="1:5" ht="18" x14ac:dyDescent="0.25">
      <c r="A30" s="120" t="str">
        <f>VLOOKUP(B30,'[1]LISTADO ATM'!$A$2:$C$817,3,0)</f>
        <v>NORTE</v>
      </c>
      <c r="B30" s="120">
        <v>853</v>
      </c>
      <c r="C30" s="120" t="str">
        <f>VLOOKUP(B30,'[1]LISTADO ATM'!$A$2:$B$816,2,0)</f>
        <v xml:space="preserve">ATM Inversiones JF Group (Shell Canabacoa) </v>
      </c>
      <c r="D30" s="162" t="s">
        <v>2499</v>
      </c>
      <c r="E30" s="163">
        <v>335784637</v>
      </c>
    </row>
    <row r="31" spans="1:5" ht="18" x14ac:dyDescent="0.25">
      <c r="A31" s="120" t="str">
        <f>VLOOKUP(B31,'[1]LISTADO ATM'!$A$2:$C$817,3,0)</f>
        <v>ESTE</v>
      </c>
      <c r="B31" s="120">
        <v>293</v>
      </c>
      <c r="C31" s="120" t="str">
        <f>VLOOKUP(B31,'[1]LISTADO ATM'!$A$2:$B$816,2,0)</f>
        <v xml:space="preserve">ATM S/M Nueva Visión (San Pedro) </v>
      </c>
      <c r="D31" s="162" t="s">
        <v>2499</v>
      </c>
      <c r="E31" s="163">
        <v>335784640</v>
      </c>
    </row>
    <row r="32" spans="1:5" ht="18" x14ac:dyDescent="0.25">
      <c r="A32" s="120" t="str">
        <f>VLOOKUP(B32,'[1]LISTADO ATM'!$A$2:$C$817,3,0)</f>
        <v>DISTRITO NACIONAL</v>
      </c>
      <c r="B32" s="120">
        <v>713</v>
      </c>
      <c r="C32" s="120" t="str">
        <f>VLOOKUP(B32,'[1]LISTADO ATM'!$A$2:$B$816,2,0)</f>
        <v xml:space="preserve">ATM Oficina Las Américas </v>
      </c>
      <c r="D32" s="162" t="s">
        <v>2499</v>
      </c>
      <c r="E32" s="163">
        <v>335784641</v>
      </c>
    </row>
    <row r="33" spans="1:5" ht="18" x14ac:dyDescent="0.25">
      <c r="A33" s="120" t="str">
        <f>VLOOKUP(B33,'[1]LISTADO ATM'!$A$2:$C$817,3,0)</f>
        <v>SUR</v>
      </c>
      <c r="B33" s="120">
        <v>765</v>
      </c>
      <c r="C33" s="120" t="str">
        <f>VLOOKUP(B33,'[1]LISTADO ATM'!$A$2:$B$816,2,0)</f>
        <v xml:space="preserve">ATM Oficina Azua I </v>
      </c>
      <c r="D33" s="162" t="s">
        <v>2499</v>
      </c>
      <c r="E33" s="163">
        <v>335784647</v>
      </c>
    </row>
    <row r="34" spans="1:5" ht="18" x14ac:dyDescent="0.25">
      <c r="A34" s="120" t="str">
        <f>VLOOKUP(B34,'[1]LISTADO ATM'!$A$2:$C$817,3,0)</f>
        <v>DISTRITO NACIONAL</v>
      </c>
      <c r="B34" s="120">
        <v>563</v>
      </c>
      <c r="C34" s="120" t="str">
        <f>VLOOKUP(B34,'[1]LISTADO ATM'!$A$2:$B$816,2,0)</f>
        <v xml:space="preserve">ATM Base Aérea San Isidro </v>
      </c>
      <c r="D34" s="162" t="s">
        <v>2499</v>
      </c>
      <c r="E34" s="164">
        <v>335784204</v>
      </c>
    </row>
    <row r="35" spans="1:5" ht="18" x14ac:dyDescent="0.25">
      <c r="A35" s="120" t="str">
        <f>VLOOKUP(B35,'[1]LISTADO ATM'!$A$2:$C$817,3,0)</f>
        <v>ESTE</v>
      </c>
      <c r="B35" s="120">
        <v>673</v>
      </c>
      <c r="C35" s="120" t="str">
        <f>VLOOKUP(B35,'[1]LISTADO ATM'!$A$2:$B$816,2,0)</f>
        <v>ATM Clínica Dr. Cruz Jiminián</v>
      </c>
      <c r="D35" s="162" t="s">
        <v>2499</v>
      </c>
      <c r="E35" s="124">
        <v>335784511</v>
      </c>
    </row>
    <row r="36" spans="1:5" ht="18" x14ac:dyDescent="0.25">
      <c r="A36" s="120" t="str">
        <f>VLOOKUP(B36,'[1]LISTADO ATM'!$A$2:$C$817,3,0)</f>
        <v>DISTRITO NACIONAL</v>
      </c>
      <c r="B36" s="120">
        <v>29</v>
      </c>
      <c r="C36" s="120" t="str">
        <f>VLOOKUP(B36,'[1]LISTADO ATM'!$A$2:$B$816,2,0)</f>
        <v xml:space="preserve">ATM AFP </v>
      </c>
      <c r="D36" s="162" t="s">
        <v>2499</v>
      </c>
      <c r="E36" s="124">
        <v>335784577</v>
      </c>
    </row>
    <row r="37" spans="1:5" ht="18" x14ac:dyDescent="0.25">
      <c r="A37" s="120" t="str">
        <f>VLOOKUP(B37,'[1]LISTADO ATM'!$A$2:$C$817,3,0)</f>
        <v>DISTRITO NACIONAL</v>
      </c>
      <c r="B37" s="120">
        <v>338</v>
      </c>
      <c r="C37" s="120" t="str">
        <f>VLOOKUP(B37,'[1]LISTADO ATM'!$A$2:$B$816,2,0)</f>
        <v>ATM S/M Aprezio Pantoja</v>
      </c>
      <c r="D37" s="162" t="s">
        <v>2499</v>
      </c>
      <c r="E37" s="124">
        <v>335784591</v>
      </c>
    </row>
    <row r="38" spans="1:5" ht="18" x14ac:dyDescent="0.25">
      <c r="A38" s="120" t="str">
        <f>VLOOKUP(B38,'[1]LISTADO ATM'!$A$2:$C$817,3,0)</f>
        <v>SUR</v>
      </c>
      <c r="B38" s="120">
        <v>512</v>
      </c>
      <c r="C38" s="120" t="str">
        <f>VLOOKUP(B38,'[1]LISTADO ATM'!$A$2:$B$816,2,0)</f>
        <v>ATM Plaza Jesús Ferreira</v>
      </c>
      <c r="D38" s="162" t="s">
        <v>2499</v>
      </c>
      <c r="E38" s="124">
        <v>335784624</v>
      </c>
    </row>
    <row r="39" spans="1:5" ht="18" x14ac:dyDescent="0.25">
      <c r="A39" s="120" t="str">
        <f>VLOOKUP(B39,'[1]LISTADO ATM'!$A$2:$C$817,3,0)</f>
        <v>NORTE</v>
      </c>
      <c r="B39" s="120">
        <v>796</v>
      </c>
      <c r="C39" s="120" t="str">
        <f>VLOOKUP(B39,'[1]LISTADO ATM'!$A$2:$B$816,2,0)</f>
        <v xml:space="preserve">ATM Oficina Plaza Ventura (Nagua) </v>
      </c>
      <c r="D39" s="162" t="s">
        <v>2499</v>
      </c>
      <c r="E39" s="124">
        <v>335784627</v>
      </c>
    </row>
    <row r="40" spans="1:5" ht="18" x14ac:dyDescent="0.25">
      <c r="A40" s="120" t="str">
        <f>VLOOKUP(B40,'[1]LISTADO ATM'!$A$2:$C$817,3,0)</f>
        <v>DISTRITO NACIONAL</v>
      </c>
      <c r="B40" s="120">
        <v>325</v>
      </c>
      <c r="C40" s="120" t="str">
        <f>VLOOKUP(B40,'[1]LISTADO ATM'!$A$2:$B$816,2,0)</f>
        <v>ATM Casa Edwin</v>
      </c>
      <c r="D40" s="162" t="s">
        <v>2499</v>
      </c>
      <c r="E40" s="124">
        <v>335784598</v>
      </c>
    </row>
    <row r="41" spans="1:5" ht="18.75" customHeight="1" x14ac:dyDescent="0.25">
      <c r="A41" s="120" t="str">
        <f>VLOOKUP(B41,'[1]LISTADO ATM'!$A$2:$C$817,3,0)</f>
        <v>DISTRITO NACIONAL</v>
      </c>
      <c r="B41" s="120">
        <v>527</v>
      </c>
      <c r="C41" s="120" t="str">
        <f>VLOOKUP(B41,'[1]LISTADO ATM'!$A$2:$B$816,2,0)</f>
        <v>ATM Oficina Zona Oriental II</v>
      </c>
      <c r="D41" s="162" t="s">
        <v>2499</v>
      </c>
      <c r="E41" s="124">
        <v>335784800</v>
      </c>
    </row>
    <row r="42" spans="1:5" ht="18" x14ac:dyDescent="0.25">
      <c r="A42" s="120" t="str">
        <f>VLOOKUP(B42,'[1]LISTADO ATM'!$A$2:$C$817,3,0)</f>
        <v>DISTRITO NACIONAL</v>
      </c>
      <c r="B42" s="120">
        <v>769</v>
      </c>
      <c r="C42" s="120" t="str">
        <f>VLOOKUP(B42,'[1]LISTADO ATM'!$A$2:$B$816,2,0)</f>
        <v>ATM UNP Pablo Mella Morales</v>
      </c>
      <c r="D42" s="162" t="s">
        <v>2499</v>
      </c>
      <c r="E42" s="124">
        <v>335785108</v>
      </c>
    </row>
    <row r="43" spans="1:5" ht="18" x14ac:dyDescent="0.25">
      <c r="A43" s="120" t="str">
        <f>VLOOKUP(B43,'[1]LISTADO ATM'!$A$2:$C$817,3,0)</f>
        <v>DISTRITO NACIONAL</v>
      </c>
      <c r="B43" s="120">
        <v>983</v>
      </c>
      <c r="C43" s="120" t="str">
        <f>VLOOKUP(B43,'[1]LISTADO ATM'!$A$2:$B$816,2,0)</f>
        <v xml:space="preserve">ATM Bravo República de Colombia </v>
      </c>
      <c r="D43" s="162" t="s">
        <v>2499</v>
      </c>
      <c r="E43" s="124">
        <v>335785597</v>
      </c>
    </row>
    <row r="44" spans="1:5" ht="18" x14ac:dyDescent="0.25">
      <c r="A44" s="120" t="str">
        <f>VLOOKUP(B44,'[1]LISTADO ATM'!$A$2:$C$817,3,0)</f>
        <v>DISTRITO NACIONAL</v>
      </c>
      <c r="B44" s="120">
        <v>970</v>
      </c>
      <c r="C44" s="120" t="str">
        <f>VLOOKUP(B44,'[1]LISTADO ATM'!$A$2:$B$816,2,0)</f>
        <v xml:space="preserve">ATM S/M Olé Haina </v>
      </c>
      <c r="D44" s="162" t="s">
        <v>2499</v>
      </c>
      <c r="E44" s="163">
        <v>335784525</v>
      </c>
    </row>
    <row r="45" spans="1:5" ht="18" x14ac:dyDescent="0.25">
      <c r="A45" s="120" t="str">
        <f>VLOOKUP(B45,'[1]LISTADO ATM'!$A$2:$C$817,3,0)</f>
        <v>DISTRITO NACIONAL</v>
      </c>
      <c r="B45" s="120">
        <v>485</v>
      </c>
      <c r="C45" s="120" t="str">
        <f>VLOOKUP(B45,'[1]LISTADO ATM'!$A$2:$B$816,2,0)</f>
        <v xml:space="preserve">ATM CEDIMAT </v>
      </c>
      <c r="D45" s="162" t="s">
        <v>2499</v>
      </c>
      <c r="E45" s="164">
        <v>335785453</v>
      </c>
    </row>
    <row r="46" spans="1:5" ht="18" x14ac:dyDescent="0.25">
      <c r="A46" s="120" t="e">
        <f>VLOOKUP(B46,'[1]LISTADO ATM'!$A$2:$C$817,3,0)</f>
        <v>#N/A</v>
      </c>
      <c r="B46" s="120"/>
      <c r="C46" s="120" t="e">
        <f>VLOOKUP(B46,'[1]LISTADO ATM'!$A$2:$B$816,2,0)</f>
        <v>#N/A</v>
      </c>
      <c r="D46" s="165"/>
      <c r="E46" s="125"/>
    </row>
    <row r="47" spans="1:5" ht="18" x14ac:dyDescent="0.25">
      <c r="A47" s="120" t="e">
        <f>VLOOKUP(B47,'[1]LISTADO ATM'!$A$2:$C$817,3,0)</f>
        <v>#N/A</v>
      </c>
      <c r="B47" s="120"/>
      <c r="C47" s="120" t="e">
        <f>VLOOKUP(B47,'[1]LISTADO ATM'!$A$2:$B$816,2,0)</f>
        <v>#N/A</v>
      </c>
      <c r="D47" s="165"/>
      <c r="E47" s="125"/>
    </row>
    <row r="48" spans="1:5" ht="18.75" thickBot="1" x14ac:dyDescent="0.3">
      <c r="A48" s="95" t="s">
        <v>2428</v>
      </c>
      <c r="B48" s="123">
        <f>COUNT(B10:B45)</f>
        <v>36</v>
      </c>
      <c r="C48" s="166"/>
      <c r="D48" s="167"/>
      <c r="E48" s="168"/>
    </row>
    <row r="49" spans="1:5" ht="15.75" thickBot="1" x14ac:dyDescent="0.3">
      <c r="A49" s="119"/>
      <c r="B49" s="106"/>
      <c r="C49" s="119"/>
      <c r="D49" s="119"/>
      <c r="E49" s="106"/>
    </row>
    <row r="50" spans="1:5" ht="18.75" thickBot="1" x14ac:dyDescent="0.3">
      <c r="A50" s="136" t="s">
        <v>2430</v>
      </c>
      <c r="B50" s="137"/>
      <c r="C50" s="137"/>
      <c r="D50" s="137"/>
      <c r="E50" s="138"/>
    </row>
    <row r="51" spans="1:5" ht="18" x14ac:dyDescent="0.25">
      <c r="A51" s="91" t="s">
        <v>15</v>
      </c>
      <c r="B51" s="91" t="s">
        <v>2426</v>
      </c>
      <c r="C51" s="92" t="s">
        <v>46</v>
      </c>
      <c r="D51" s="92" t="s">
        <v>2433</v>
      </c>
      <c r="E51" s="92" t="s">
        <v>2427</v>
      </c>
    </row>
    <row r="52" spans="1:5" ht="18" x14ac:dyDescent="0.25">
      <c r="A52" s="120" t="str">
        <f>VLOOKUP(B52,'[1]LISTADO ATM'!$A$2:$C$817,3,0)</f>
        <v>NORTE</v>
      </c>
      <c r="B52" s="120">
        <v>157</v>
      </c>
      <c r="C52" s="121" t="str">
        <f>VLOOKUP(B52,'[1]LISTADO ATM'!$A$2:$B$816,2,0)</f>
        <v xml:space="preserve">ATM Oficina Samaná </v>
      </c>
      <c r="D52" s="122" t="s">
        <v>2455</v>
      </c>
      <c r="E52" s="124">
        <v>335784560</v>
      </c>
    </row>
    <row r="53" spans="1:5" ht="18" x14ac:dyDescent="0.25">
      <c r="A53" s="120" t="str">
        <f>VLOOKUP(B53,'[1]LISTADO ATM'!$A$2:$C$817,3,0)</f>
        <v>DISTRITO NACIONAL</v>
      </c>
      <c r="B53" s="120">
        <v>183</v>
      </c>
      <c r="C53" s="121" t="str">
        <f>VLOOKUP(B53,'[1]LISTADO ATM'!$A$2:$B$816,2,0)</f>
        <v>ATM Estación Nativa Km. 22 Aut. Duarte.</v>
      </c>
      <c r="D53" s="122" t="s">
        <v>2455</v>
      </c>
      <c r="E53" s="124">
        <v>335784578</v>
      </c>
    </row>
    <row r="54" spans="1:5" ht="18" x14ac:dyDescent="0.25">
      <c r="A54" s="120" t="str">
        <f>VLOOKUP(B54,'[1]LISTADO ATM'!$A$2:$C$817,3,0)</f>
        <v>DISTRITO NACIONAL</v>
      </c>
      <c r="B54" s="120">
        <v>900</v>
      </c>
      <c r="C54" s="121" t="str">
        <f>VLOOKUP(B54,'[1]LISTADO ATM'!$A$2:$B$816,2,0)</f>
        <v xml:space="preserve">ATM UNP Merca Santo Domingo </v>
      </c>
      <c r="D54" s="122" t="s">
        <v>2455</v>
      </c>
      <c r="E54" s="124">
        <v>335784625</v>
      </c>
    </row>
    <row r="55" spans="1:5" ht="18" x14ac:dyDescent="0.25">
      <c r="A55" s="120" t="str">
        <f>VLOOKUP(B55,'[1]LISTADO ATM'!$A$2:$C$817,3,0)</f>
        <v>DISTRITO NACIONAL</v>
      </c>
      <c r="B55" s="120">
        <v>566</v>
      </c>
      <c r="C55" s="121" t="str">
        <f>VLOOKUP(B55,'[1]LISTADO ATM'!$A$2:$B$816,2,0)</f>
        <v xml:space="preserve">ATM Hiper Olé Aut. Duarte </v>
      </c>
      <c r="D55" s="122" t="s">
        <v>2455</v>
      </c>
      <c r="E55" s="124">
        <v>335785068</v>
      </c>
    </row>
    <row r="56" spans="1:5" ht="18" x14ac:dyDescent="0.25">
      <c r="A56" s="120" t="str">
        <f>VLOOKUP(B56,'[1]LISTADO ATM'!$A$2:$C$817,3,0)</f>
        <v>SUR</v>
      </c>
      <c r="B56" s="120">
        <v>829</v>
      </c>
      <c r="C56" s="121" t="str">
        <f>VLOOKUP(B56,'[1]LISTADO ATM'!$A$2:$B$816,2,0)</f>
        <v xml:space="preserve">ATM UNP Multicentro Sirena Baní </v>
      </c>
      <c r="D56" s="122" t="s">
        <v>2455</v>
      </c>
      <c r="E56" s="120">
        <v>335785605</v>
      </c>
    </row>
    <row r="57" spans="1:5" ht="18" x14ac:dyDescent="0.25">
      <c r="A57" s="120" t="str">
        <f>VLOOKUP(B57,'[1]LISTADO ATM'!$A$2:$C$817,3,0)</f>
        <v>ESTE</v>
      </c>
      <c r="B57" s="120">
        <v>660</v>
      </c>
      <c r="C57" s="121" t="str">
        <f>VLOOKUP(B57,'[1]LISTADO ATM'!$A$2:$B$816,2,0)</f>
        <v>ATM Oficina Romana Norte II</v>
      </c>
      <c r="D57" s="122" t="s">
        <v>2455</v>
      </c>
      <c r="E57" s="120">
        <v>335785788</v>
      </c>
    </row>
    <row r="58" spans="1:5" ht="18" x14ac:dyDescent="0.25">
      <c r="A58" s="120" t="str">
        <f>VLOOKUP(B58,'[1]LISTADO ATM'!$A$2:$C$817,3,0)</f>
        <v>DISTRITO NACIONAL</v>
      </c>
      <c r="B58" s="120">
        <v>755</v>
      </c>
      <c r="C58" s="121" t="str">
        <f>VLOOKUP(B58,'[1]LISTADO ATM'!$A$2:$B$816,2,0)</f>
        <v xml:space="preserve">ATM Oficina Galería del Este (Plaza) </v>
      </c>
      <c r="D58" s="122" t="s">
        <v>2455</v>
      </c>
      <c r="E58" s="120">
        <v>335785802</v>
      </c>
    </row>
    <row r="59" spans="1:5" ht="18.75" customHeight="1" x14ac:dyDescent="0.25">
      <c r="A59" s="120" t="str">
        <f>VLOOKUP(B59,'[1]LISTADO ATM'!$A$2:$C$817,3,0)</f>
        <v>DISTRITO NACIONAL</v>
      </c>
      <c r="B59" s="120">
        <v>318</v>
      </c>
      <c r="C59" s="121" t="str">
        <f>VLOOKUP(B59,'[1]LISTADO ATM'!$A$2:$B$816,2,0)</f>
        <v>ATM Autoservicio Lope de Vega</v>
      </c>
      <c r="D59" s="122" t="s">
        <v>2455</v>
      </c>
      <c r="E59" s="120">
        <v>335785844</v>
      </c>
    </row>
    <row r="60" spans="1:5" ht="18" x14ac:dyDescent="0.25">
      <c r="A60" s="120" t="e">
        <f>VLOOKUP(B60,'[1]LISTADO ATM'!$A$2:$C$817,3,0)</f>
        <v>#N/A</v>
      </c>
      <c r="B60" s="120"/>
      <c r="C60" s="121" t="e">
        <f>VLOOKUP(B60,'[1]LISTADO ATM'!$A$2:$B$816,2,0)</f>
        <v>#N/A</v>
      </c>
      <c r="D60" s="122"/>
      <c r="E60" s="124"/>
    </row>
    <row r="61" spans="1:5" ht="18" x14ac:dyDescent="0.25">
      <c r="A61" s="120" t="e">
        <f>VLOOKUP(B61,'[1]LISTADO ATM'!$A$2:$C$817,3,0)</f>
        <v>#N/A</v>
      </c>
      <c r="B61" s="120"/>
      <c r="C61" s="121" t="e">
        <f>VLOOKUP(B61,'[1]LISTADO ATM'!$A$2:$B$816,2,0)</f>
        <v>#N/A</v>
      </c>
      <c r="D61" s="122"/>
      <c r="E61" s="124"/>
    </row>
    <row r="62" spans="1:5" ht="18.75" thickBot="1" x14ac:dyDescent="0.3">
      <c r="A62" s="116" t="s">
        <v>2428</v>
      </c>
      <c r="B62" s="123">
        <f>COUNT(B52:B59)</f>
        <v>8</v>
      </c>
      <c r="C62" s="117"/>
      <c r="D62" s="117"/>
      <c r="E62" s="117"/>
    </row>
    <row r="63" spans="1:5" ht="15.75" thickBot="1" x14ac:dyDescent="0.3">
      <c r="A63" s="119"/>
      <c r="B63" s="106"/>
      <c r="C63" s="119"/>
      <c r="D63" s="119"/>
      <c r="E63" s="106"/>
    </row>
    <row r="64" spans="1:5" ht="18.75" thickBot="1" x14ac:dyDescent="0.3">
      <c r="A64" s="136" t="s">
        <v>2431</v>
      </c>
      <c r="B64" s="137"/>
      <c r="C64" s="137"/>
      <c r="D64" s="137"/>
      <c r="E64" s="138"/>
    </row>
    <row r="65" spans="1:5" ht="18" x14ac:dyDescent="0.25">
      <c r="A65" s="91" t="s">
        <v>15</v>
      </c>
      <c r="B65" s="91" t="s">
        <v>2426</v>
      </c>
      <c r="C65" s="92" t="s">
        <v>46</v>
      </c>
      <c r="D65" s="92" t="s">
        <v>2433</v>
      </c>
      <c r="E65" s="92" t="s">
        <v>2427</v>
      </c>
    </row>
    <row r="66" spans="1:5" ht="18" x14ac:dyDescent="0.25">
      <c r="A66" s="121" t="str">
        <f>VLOOKUP(B66,'[1]LISTADO ATM'!$A$2:$C$817,3,0)</f>
        <v>DISTRITO NACIONAL</v>
      </c>
      <c r="B66" s="120">
        <v>267</v>
      </c>
      <c r="C66" s="121" t="str">
        <f>VLOOKUP(B66,'[1]LISTADO ATM'!$A$2:$B$816,2,0)</f>
        <v xml:space="preserve">ATM Centro de Caja México </v>
      </c>
      <c r="D66" s="121" t="s">
        <v>2459</v>
      </c>
      <c r="E66" s="164">
        <v>335784579</v>
      </c>
    </row>
    <row r="67" spans="1:5" ht="18" x14ac:dyDescent="0.25">
      <c r="A67" s="121" t="str">
        <f>VLOOKUP(B67,'[1]LISTADO ATM'!$A$2:$C$817,3,0)</f>
        <v>DISTRITO NACIONAL</v>
      </c>
      <c r="B67" s="120">
        <v>818</v>
      </c>
      <c r="C67" s="121" t="str">
        <f>VLOOKUP(B67,'[1]LISTADO ATM'!$A$2:$B$816,2,0)</f>
        <v xml:space="preserve">ATM Juridicción Inmobiliaria </v>
      </c>
      <c r="D67" s="121" t="s">
        <v>2459</v>
      </c>
      <c r="E67" s="164">
        <v>335785414</v>
      </c>
    </row>
    <row r="68" spans="1:5" ht="18" x14ac:dyDescent="0.25">
      <c r="A68" s="121" t="e">
        <f>VLOOKUP(B68,'[1]LISTADO ATM'!$A$2:$C$817,3,0)</f>
        <v>#N/A</v>
      </c>
      <c r="B68" s="120">
        <v>797</v>
      </c>
      <c r="C68" s="121" t="e">
        <f>VLOOKUP(B68,'[1]LISTADO ATM'!$A$2:$B$816,2,0)</f>
        <v>#N/A</v>
      </c>
      <c r="D68" s="121" t="s">
        <v>2459</v>
      </c>
      <c r="E68" s="164">
        <v>335785662</v>
      </c>
    </row>
    <row r="69" spans="1:5" ht="18" x14ac:dyDescent="0.25">
      <c r="A69" s="121" t="str">
        <f>VLOOKUP(B69,'[1]LISTADO ATM'!$A$2:$C$817,3,0)</f>
        <v>DISTRITO NACIONAL</v>
      </c>
      <c r="B69" s="120">
        <v>18</v>
      </c>
      <c r="C69" s="121" t="str">
        <f>VLOOKUP(B69,'[1]LISTADO ATM'!$A$2:$B$816,2,0)</f>
        <v xml:space="preserve">ATM Oficina Haina Occidental I </v>
      </c>
      <c r="D69" s="121" t="s">
        <v>2459</v>
      </c>
      <c r="E69" s="164">
        <v>335785414</v>
      </c>
    </row>
    <row r="70" spans="1:5" ht="18" x14ac:dyDescent="0.25">
      <c r="A70" s="121" t="e">
        <f>VLOOKUP(B70,'[1]LISTADO ATM'!$A$2:$C$817,3,0)</f>
        <v>#N/A</v>
      </c>
      <c r="B70" s="120"/>
      <c r="C70" s="121" t="e">
        <f>VLOOKUP(B70,'[1]LISTADO ATM'!$A$2:$B$816,2,0)</f>
        <v>#N/A</v>
      </c>
      <c r="D70" s="121" t="s">
        <v>2459</v>
      </c>
      <c r="E70" s="164"/>
    </row>
    <row r="71" spans="1:5" ht="18" x14ac:dyDescent="0.25">
      <c r="A71" s="121" t="e">
        <f>VLOOKUP(B71,'[1]LISTADO ATM'!$A$2:$C$817,3,0)</f>
        <v>#N/A</v>
      </c>
      <c r="B71" s="120"/>
      <c r="C71" s="121" t="e">
        <f>VLOOKUP(B71,'[1]LISTADO ATM'!$A$2:$B$816,2,0)</f>
        <v>#N/A</v>
      </c>
      <c r="D71" s="121" t="s">
        <v>2459</v>
      </c>
      <c r="E71" s="164"/>
    </row>
    <row r="72" spans="1:5" ht="18.75" thickBot="1" x14ac:dyDescent="0.3">
      <c r="A72" s="95" t="s">
        <v>2428</v>
      </c>
      <c r="B72" s="123">
        <f>COUNT(B66:B71)</f>
        <v>4</v>
      </c>
      <c r="C72" s="117"/>
      <c r="D72" s="93"/>
      <c r="E72" s="94"/>
    </row>
    <row r="73" spans="1:5" ht="15.75" thickBot="1" x14ac:dyDescent="0.3">
      <c r="A73" s="119"/>
      <c r="B73" s="106"/>
      <c r="C73" s="119"/>
      <c r="D73" s="119"/>
      <c r="E73" s="106"/>
    </row>
    <row r="74" spans="1:5" ht="18.75" thickBot="1" x14ac:dyDescent="0.3">
      <c r="A74" s="139" t="s">
        <v>2429</v>
      </c>
      <c r="B74" s="140"/>
      <c r="C74" s="119"/>
      <c r="D74" s="119"/>
      <c r="E74" s="106"/>
    </row>
    <row r="75" spans="1:5" ht="18.75" thickBot="1" x14ac:dyDescent="0.3">
      <c r="A75" s="141">
        <f>+B62+B72</f>
        <v>12</v>
      </c>
      <c r="B75" s="142"/>
      <c r="C75" s="119"/>
      <c r="D75" s="119"/>
      <c r="E75" s="106"/>
    </row>
    <row r="76" spans="1:5" ht="15.75" thickBot="1" x14ac:dyDescent="0.3">
      <c r="A76" s="119"/>
      <c r="B76" s="106"/>
      <c r="C76" s="119"/>
      <c r="D76" s="119"/>
      <c r="E76" s="106"/>
    </row>
    <row r="77" spans="1:5" ht="18.75" thickBot="1" x14ac:dyDescent="0.3">
      <c r="A77" s="136" t="s">
        <v>2432</v>
      </c>
      <c r="B77" s="137"/>
      <c r="C77" s="137"/>
      <c r="D77" s="137"/>
      <c r="E77" s="138"/>
    </row>
    <row r="78" spans="1:5" ht="18" x14ac:dyDescent="0.25">
      <c r="A78" s="91" t="s">
        <v>15</v>
      </c>
      <c r="B78" s="91" t="s">
        <v>2426</v>
      </c>
      <c r="C78" s="96" t="s">
        <v>46</v>
      </c>
      <c r="D78" s="143" t="s">
        <v>2433</v>
      </c>
      <c r="E78" s="144"/>
    </row>
    <row r="79" spans="1:5" ht="18" x14ac:dyDescent="0.25">
      <c r="A79" s="120" t="str">
        <f>VLOOKUP(B79,'[1]LISTADO ATM'!$A$2:$C$817,3,0)</f>
        <v>DISTRITO NACIONAL</v>
      </c>
      <c r="B79" s="120">
        <v>812</v>
      </c>
      <c r="C79" s="121" t="str">
        <f>VLOOKUP(B79,'[1]LISTADO ATM'!$A$2:$B$816,2,0)</f>
        <v xml:space="preserve">ATM Canasta del Pueblo </v>
      </c>
      <c r="D79" s="132" t="s">
        <v>2475</v>
      </c>
      <c r="E79" s="133"/>
    </row>
    <row r="80" spans="1:5" ht="18" x14ac:dyDescent="0.25">
      <c r="A80" s="120" t="str">
        <f>VLOOKUP(B80,'[1]LISTADO ATM'!$A$2:$C$817,3,0)</f>
        <v>DISTRITO NACIONAL</v>
      </c>
      <c r="B80" s="120">
        <v>336</v>
      </c>
      <c r="C80" s="121" t="str">
        <f>VLOOKUP(B80,'[1]LISTADO ATM'!$A$2:$B$816,2,0)</f>
        <v>ATM Instituto Nacional de Cancer (incart)</v>
      </c>
      <c r="D80" s="132" t="s">
        <v>2475</v>
      </c>
      <c r="E80" s="133"/>
    </row>
    <row r="81" spans="1:5" ht="18" x14ac:dyDescent="0.25">
      <c r="A81" s="120" t="str">
        <f>VLOOKUP(B81,'[1]LISTADO ATM'!$A$2:$C$817,3,0)</f>
        <v>NORTE</v>
      </c>
      <c r="B81" s="120">
        <v>683</v>
      </c>
      <c r="C81" s="121" t="str">
        <f>VLOOKUP(B81,'[1]LISTADO ATM'!$A$2:$B$816,2,0)</f>
        <v>ATM INCARNA El Pino (la Vega)</v>
      </c>
      <c r="D81" s="132" t="s">
        <v>2475</v>
      </c>
      <c r="E81" s="133"/>
    </row>
    <row r="82" spans="1:5" ht="18" x14ac:dyDescent="0.25">
      <c r="A82" s="120" t="str">
        <f>VLOOKUP(B82,'[1]LISTADO ATM'!$A$2:$C$817,3,0)</f>
        <v>SUR</v>
      </c>
      <c r="B82" s="120">
        <v>766</v>
      </c>
      <c r="C82" s="121" t="str">
        <f>VLOOKUP(B82,'[1]LISTADO ATM'!$A$2:$B$816,2,0)</f>
        <v xml:space="preserve">ATM Oficina Azua II </v>
      </c>
      <c r="D82" s="132" t="s">
        <v>2502</v>
      </c>
      <c r="E82" s="133"/>
    </row>
    <row r="83" spans="1:5" ht="18" x14ac:dyDescent="0.25">
      <c r="A83" s="120" t="str">
        <f>VLOOKUP(B83,'[1]LISTADO ATM'!$A$2:$C$817,3,0)</f>
        <v>DISTRITO NACIONAL</v>
      </c>
      <c r="B83" s="120">
        <v>35</v>
      </c>
      <c r="C83" s="121" t="str">
        <f>VLOOKUP(B83,'[1]LISTADO ATM'!$A$2:$B$816,2,0)</f>
        <v xml:space="preserve">ATM Dirección General de Aduanas I </v>
      </c>
      <c r="D83" s="132" t="s">
        <v>2475</v>
      </c>
      <c r="E83" s="133"/>
    </row>
    <row r="84" spans="1:5" ht="18" x14ac:dyDescent="0.25">
      <c r="A84" s="120" t="str">
        <f>VLOOKUP(B84,'[1]LISTADO ATM'!$A$2:$C$817,3,0)</f>
        <v>NORTE</v>
      </c>
      <c r="B84" s="120">
        <v>645</v>
      </c>
      <c r="C84" s="121" t="str">
        <f>VLOOKUP(B84,'[1]LISTADO ATM'!$A$2:$B$816,2,0)</f>
        <v xml:space="preserve">ATM UNP Cabrera </v>
      </c>
      <c r="D84" s="132" t="s">
        <v>2475</v>
      </c>
      <c r="E84" s="133"/>
    </row>
    <row r="85" spans="1:5" ht="18" x14ac:dyDescent="0.25">
      <c r="A85" s="120" t="str">
        <f>VLOOKUP(B85,'[1]LISTADO ATM'!$A$2:$C$817,3,0)</f>
        <v>DISTRITO NACIONAL</v>
      </c>
      <c r="B85" s="120">
        <v>722</v>
      </c>
      <c r="C85" s="121" t="str">
        <f>VLOOKUP(B85,'[1]LISTADO ATM'!$A$2:$B$816,2,0)</f>
        <v xml:space="preserve">ATM Oficina Charles de Gaulle III </v>
      </c>
      <c r="D85" s="132" t="s">
        <v>2502</v>
      </c>
      <c r="E85" s="133"/>
    </row>
    <row r="86" spans="1:5" ht="18" x14ac:dyDescent="0.25">
      <c r="A86" s="120" t="str">
        <f>VLOOKUP(B86,'[1]LISTADO ATM'!$A$2:$C$817,3,0)</f>
        <v>DISTRITO NACIONAL</v>
      </c>
      <c r="B86" s="120">
        <v>801</v>
      </c>
      <c r="C86" s="121" t="str">
        <f>VLOOKUP(B86,'[1]LISTADO ATM'!$A$2:$B$816,2,0)</f>
        <v xml:space="preserve">ATM Galería 360 Food Court </v>
      </c>
      <c r="D86" s="132" t="s">
        <v>2475</v>
      </c>
      <c r="E86" s="133"/>
    </row>
    <row r="87" spans="1:5" ht="18" x14ac:dyDescent="0.25">
      <c r="A87" s="120" t="str">
        <f>VLOOKUP(B87,'[1]LISTADO ATM'!$A$2:$C$817,3,0)</f>
        <v>DISTRITO NACIONAL</v>
      </c>
      <c r="B87" s="120">
        <v>955</v>
      </c>
      <c r="C87" s="121" t="str">
        <f>VLOOKUP(B87,'[1]LISTADO ATM'!$A$2:$B$816,2,0)</f>
        <v xml:space="preserve">ATM Oficina Americana Independencia II </v>
      </c>
      <c r="D87" s="132" t="s">
        <v>2475</v>
      </c>
      <c r="E87" s="133"/>
    </row>
    <row r="88" spans="1:5" ht="18" x14ac:dyDescent="0.25">
      <c r="A88" s="120" t="str">
        <f>VLOOKUP(B88,'[1]LISTADO ATM'!$A$2:$C$817,3,0)</f>
        <v>DISTRITO NACIONAL</v>
      </c>
      <c r="B88" s="120">
        <v>165</v>
      </c>
      <c r="C88" s="121" t="str">
        <f>VLOOKUP(B88,'[1]LISTADO ATM'!$A$2:$B$816,2,0)</f>
        <v>ATM Autoservicio Megacentro</v>
      </c>
      <c r="D88" s="132" t="s">
        <v>2475</v>
      </c>
      <c r="E88" s="133"/>
    </row>
    <row r="89" spans="1:5" ht="18" x14ac:dyDescent="0.25">
      <c r="A89" s="120" t="str">
        <f>VLOOKUP(B89,'[1]LISTADO ATM'!$A$2:$C$817,3,0)</f>
        <v>ESTE</v>
      </c>
      <c r="B89" s="120">
        <v>294</v>
      </c>
      <c r="C89" s="121" t="str">
        <f>VLOOKUP(B89,'[1]LISTADO ATM'!$A$2:$B$816,2,0)</f>
        <v xml:space="preserve">ATM Plaza Zaglul San Pedro II </v>
      </c>
      <c r="D89" s="132" t="s">
        <v>2475</v>
      </c>
      <c r="E89" s="133"/>
    </row>
    <row r="90" spans="1:5" ht="18" x14ac:dyDescent="0.25">
      <c r="A90" s="120" t="str">
        <f>VLOOKUP(B90,'[1]LISTADO ATM'!$A$2:$C$817,3,0)</f>
        <v>NORTE</v>
      </c>
      <c r="B90" s="120">
        <v>396</v>
      </c>
      <c r="C90" s="121" t="str">
        <f>VLOOKUP(B90,'[1]LISTADO ATM'!$A$2:$B$816,2,0)</f>
        <v xml:space="preserve">ATM Oficina Plaza Ulloa (La Fuente) </v>
      </c>
      <c r="D90" s="132" t="s">
        <v>2475</v>
      </c>
      <c r="E90" s="133"/>
    </row>
    <row r="91" spans="1:5" ht="18" x14ac:dyDescent="0.25">
      <c r="A91" s="120" t="str">
        <f>VLOOKUP(B91,'[1]LISTADO ATM'!$A$2:$C$817,3,0)</f>
        <v>DISTRITO NACIONAL</v>
      </c>
      <c r="B91" s="120">
        <v>516</v>
      </c>
      <c r="C91" s="121" t="str">
        <f>VLOOKUP(B91,'[1]LISTADO ATM'!$A$2:$B$816,2,0)</f>
        <v xml:space="preserve">ATM Oficina Gascue </v>
      </c>
      <c r="D91" s="132" t="s">
        <v>2475</v>
      </c>
      <c r="E91" s="133"/>
    </row>
    <row r="92" spans="1:5" ht="18" x14ac:dyDescent="0.25">
      <c r="A92" s="120" t="str">
        <f>VLOOKUP(B92,'[1]LISTADO ATM'!$A$2:$C$817,3,0)</f>
        <v>NORTE</v>
      </c>
      <c r="B92" s="120">
        <v>760</v>
      </c>
      <c r="C92" s="121" t="str">
        <f>VLOOKUP(B92,'[1]LISTADO ATM'!$A$2:$B$816,2,0)</f>
        <v xml:space="preserve">ATM UNP Cruce Guayacanes (Mao) </v>
      </c>
      <c r="D92" s="132" t="s">
        <v>2475</v>
      </c>
      <c r="E92" s="133"/>
    </row>
    <row r="93" spans="1:5" ht="18" x14ac:dyDescent="0.25">
      <c r="A93" s="120" t="e">
        <f>VLOOKUP(B93,'[1]LISTADO ATM'!$A$2:$C$817,3,0)</f>
        <v>#N/A</v>
      </c>
      <c r="B93" s="120"/>
      <c r="C93" s="121" t="e">
        <f>VLOOKUP(B93,'[1]LISTADO ATM'!$A$2:$B$816,2,0)</f>
        <v>#N/A</v>
      </c>
      <c r="D93" s="132"/>
      <c r="E93" s="133"/>
    </row>
    <row r="94" spans="1:5" ht="18.75" thickBot="1" x14ac:dyDescent="0.3">
      <c r="A94" s="95" t="s">
        <v>2428</v>
      </c>
      <c r="B94" s="123">
        <f>COUNT(B79:B93)</f>
        <v>14</v>
      </c>
      <c r="C94" s="117"/>
      <c r="D94" s="134"/>
      <c r="E94" s="135"/>
    </row>
  </sheetData>
  <mergeCells count="27">
    <mergeCell ref="D90:E90"/>
    <mergeCell ref="D91:E91"/>
    <mergeCell ref="D92:E92"/>
    <mergeCell ref="D93:E93"/>
    <mergeCell ref="D94:E94"/>
    <mergeCell ref="D85:E85"/>
    <mergeCell ref="D86:E86"/>
    <mergeCell ref="D87:E87"/>
    <mergeCell ref="D88:E88"/>
    <mergeCell ref="D89:E89"/>
    <mergeCell ref="D80:E80"/>
    <mergeCell ref="D81:E81"/>
    <mergeCell ref="D82:E82"/>
    <mergeCell ref="D83:E83"/>
    <mergeCell ref="D84:E84"/>
    <mergeCell ref="A74:B74"/>
    <mergeCell ref="A75:B75"/>
    <mergeCell ref="A77:E77"/>
    <mergeCell ref="D78:E78"/>
    <mergeCell ref="D79:E79"/>
    <mergeCell ref="C48:E48"/>
    <mergeCell ref="A50:E50"/>
    <mergeCell ref="A64:E64"/>
    <mergeCell ref="A1:E1"/>
    <mergeCell ref="A2:E2"/>
    <mergeCell ref="A3:E3"/>
    <mergeCell ref="A8:E8"/>
  </mergeCells>
  <phoneticPr fontId="47" type="noConversion"/>
  <conditionalFormatting sqref="B63:B64 B73:B77 B49:B50 B1:B8 B81:B93">
    <cfRule type="cellIs" dxfId="360" priority="212" operator="equal">
      <formula>22099.125</formula>
    </cfRule>
  </conditionalFormatting>
  <conditionalFormatting sqref="B73:B77 B63:B64 B49:B50 B1:B8">
    <cfRule type="duplicateValues" dxfId="359" priority="211"/>
  </conditionalFormatting>
  <conditionalFormatting sqref="E72:E78 E1:E8 E48:E50 E62:E64">
    <cfRule type="duplicateValues" dxfId="358" priority="209"/>
    <cfRule type="duplicateValues" dxfId="357" priority="210"/>
  </conditionalFormatting>
  <conditionalFormatting sqref="E94 E1:E8 E72:E78 E48:E50 E62:E64">
    <cfRule type="duplicateValues" dxfId="356" priority="208"/>
  </conditionalFormatting>
  <conditionalFormatting sqref="B62:B64">
    <cfRule type="duplicateValues" dxfId="355" priority="207"/>
  </conditionalFormatting>
  <conditionalFormatting sqref="B73:B77 B63:B64 B49:B50 B1:B8">
    <cfRule type="duplicateValues" dxfId="354" priority="203"/>
    <cfRule type="duplicateValues" dxfId="353" priority="204"/>
    <cfRule type="duplicateValues" dxfId="352" priority="205"/>
    <cfRule type="duplicateValues" dxfId="351" priority="206"/>
  </conditionalFormatting>
  <conditionalFormatting sqref="B73:B77 B63:B64">
    <cfRule type="duplicateValues" dxfId="350" priority="202"/>
  </conditionalFormatting>
  <conditionalFormatting sqref="B73:B77">
    <cfRule type="duplicateValues" dxfId="349" priority="201"/>
  </conditionalFormatting>
  <conditionalFormatting sqref="B80">
    <cfRule type="duplicateValues" dxfId="348" priority="200"/>
  </conditionalFormatting>
  <conditionalFormatting sqref="B80">
    <cfRule type="duplicateValues" dxfId="347" priority="199"/>
  </conditionalFormatting>
  <conditionalFormatting sqref="B80">
    <cfRule type="duplicateValues" dxfId="346" priority="198"/>
  </conditionalFormatting>
  <conditionalFormatting sqref="B80">
    <cfRule type="duplicateValues" dxfId="345" priority="197"/>
  </conditionalFormatting>
  <conditionalFormatting sqref="B80">
    <cfRule type="duplicateValues" dxfId="344" priority="196"/>
  </conditionalFormatting>
  <conditionalFormatting sqref="B79">
    <cfRule type="cellIs" dxfId="343" priority="195" operator="equal">
      <formula>22099.125</formula>
    </cfRule>
  </conditionalFormatting>
  <conditionalFormatting sqref="B79">
    <cfRule type="duplicateValues" dxfId="342" priority="194"/>
  </conditionalFormatting>
  <conditionalFormatting sqref="B79">
    <cfRule type="duplicateValues" dxfId="341" priority="193"/>
  </conditionalFormatting>
  <conditionalFormatting sqref="B79">
    <cfRule type="duplicateValues" dxfId="340" priority="192"/>
  </conditionalFormatting>
  <conditionalFormatting sqref="B79">
    <cfRule type="duplicateValues" dxfId="339" priority="188"/>
    <cfRule type="duplicateValues" dxfId="338" priority="189"/>
    <cfRule type="duplicateValues" dxfId="337" priority="190"/>
    <cfRule type="duplicateValues" dxfId="336" priority="191"/>
  </conditionalFormatting>
  <conditionalFormatting sqref="B79">
    <cfRule type="duplicateValues" dxfId="335" priority="187"/>
  </conditionalFormatting>
  <conditionalFormatting sqref="B79">
    <cfRule type="duplicateValues" dxfId="334" priority="186"/>
  </conditionalFormatting>
  <conditionalFormatting sqref="B80">
    <cfRule type="cellIs" dxfId="333" priority="185" operator="equal">
      <formula>22099.125</formula>
    </cfRule>
  </conditionalFormatting>
  <conditionalFormatting sqref="B80">
    <cfRule type="duplicateValues" dxfId="332" priority="184"/>
  </conditionalFormatting>
  <conditionalFormatting sqref="B80">
    <cfRule type="duplicateValues" dxfId="331" priority="183"/>
  </conditionalFormatting>
  <conditionalFormatting sqref="B80">
    <cfRule type="duplicateValues" dxfId="330" priority="179"/>
    <cfRule type="duplicateValues" dxfId="329" priority="180"/>
    <cfRule type="duplicateValues" dxfId="328" priority="181"/>
    <cfRule type="duplicateValues" dxfId="327" priority="182"/>
  </conditionalFormatting>
  <conditionalFormatting sqref="B80">
    <cfRule type="duplicateValues" dxfId="326" priority="177"/>
    <cfRule type="duplicateValues" dxfId="325" priority="178"/>
  </conditionalFormatting>
  <conditionalFormatting sqref="B80">
    <cfRule type="duplicateValues" dxfId="324" priority="176"/>
  </conditionalFormatting>
  <conditionalFormatting sqref="B80">
    <cfRule type="duplicateValues" dxfId="323" priority="175"/>
  </conditionalFormatting>
  <conditionalFormatting sqref="B80">
    <cfRule type="duplicateValues" dxfId="322" priority="174"/>
  </conditionalFormatting>
  <conditionalFormatting sqref="B80">
    <cfRule type="cellIs" dxfId="321" priority="173" operator="equal">
      <formula>22099.125</formula>
    </cfRule>
  </conditionalFormatting>
  <conditionalFormatting sqref="B80">
    <cfRule type="duplicateValues" dxfId="320" priority="172"/>
  </conditionalFormatting>
  <conditionalFormatting sqref="B80">
    <cfRule type="duplicateValues" dxfId="319" priority="171"/>
  </conditionalFormatting>
  <conditionalFormatting sqref="B80">
    <cfRule type="duplicateValues" dxfId="318" priority="167"/>
    <cfRule type="duplicateValues" dxfId="317" priority="168"/>
    <cfRule type="duplicateValues" dxfId="316" priority="169"/>
    <cfRule type="duplicateValues" dxfId="315" priority="170"/>
  </conditionalFormatting>
  <conditionalFormatting sqref="B80">
    <cfRule type="duplicateValues" dxfId="314" priority="166"/>
  </conditionalFormatting>
  <conditionalFormatting sqref="B80">
    <cfRule type="duplicateValues" dxfId="313" priority="165"/>
  </conditionalFormatting>
  <conditionalFormatting sqref="E79">
    <cfRule type="duplicateValues" dxfId="312" priority="163"/>
    <cfRule type="duplicateValues" dxfId="311" priority="164"/>
  </conditionalFormatting>
  <conditionalFormatting sqref="E79">
    <cfRule type="duplicateValues" dxfId="310" priority="162"/>
  </conditionalFormatting>
  <conditionalFormatting sqref="E80">
    <cfRule type="duplicateValues" dxfId="309" priority="160"/>
    <cfRule type="duplicateValues" dxfId="308" priority="161"/>
  </conditionalFormatting>
  <conditionalFormatting sqref="E80">
    <cfRule type="duplicateValues" dxfId="307" priority="159"/>
  </conditionalFormatting>
  <conditionalFormatting sqref="E81">
    <cfRule type="duplicateValues" dxfId="306" priority="158"/>
  </conditionalFormatting>
  <conditionalFormatting sqref="E81">
    <cfRule type="duplicateValues" dxfId="305" priority="156"/>
    <cfRule type="duplicateValues" dxfId="304" priority="157"/>
  </conditionalFormatting>
  <conditionalFormatting sqref="E81">
    <cfRule type="duplicateValues" dxfId="303" priority="155"/>
  </conditionalFormatting>
  <conditionalFormatting sqref="B94 B72:B78 B62:B64 B48:B50 B1:B8">
    <cfRule type="duplicateValues" dxfId="302" priority="153"/>
    <cfRule type="duplicateValues" dxfId="301" priority="154"/>
  </conditionalFormatting>
  <conditionalFormatting sqref="B94 B72:B78 B62:B64 B48:B50 B1:B8">
    <cfRule type="duplicateValues" dxfId="300" priority="152"/>
  </conditionalFormatting>
  <conditionalFormatting sqref="B94">
    <cfRule type="duplicateValues" dxfId="299" priority="151"/>
  </conditionalFormatting>
  <conditionalFormatting sqref="E94 E72:E78 E62:E65 E1:E8 E48:E50">
    <cfRule type="duplicateValues" dxfId="298" priority="150"/>
  </conditionalFormatting>
  <conditionalFormatting sqref="E10">
    <cfRule type="duplicateValues" dxfId="297" priority="149"/>
  </conditionalFormatting>
  <conditionalFormatting sqref="E10">
    <cfRule type="duplicateValues" dxfId="296" priority="146"/>
    <cfRule type="duplicateValues" dxfId="295" priority="147"/>
    <cfRule type="duplicateValues" dxfId="294" priority="148"/>
  </conditionalFormatting>
  <conditionalFormatting sqref="E10">
    <cfRule type="duplicateValues" dxfId="293" priority="144"/>
    <cfRule type="duplicateValues" dxfId="292" priority="145"/>
  </conditionalFormatting>
  <conditionalFormatting sqref="B52">
    <cfRule type="duplicateValues" dxfId="291" priority="143"/>
  </conditionalFormatting>
  <conditionalFormatting sqref="B52">
    <cfRule type="duplicateValues" dxfId="290" priority="141"/>
    <cfRule type="duplicateValues" dxfId="289" priority="142"/>
  </conditionalFormatting>
  <conditionalFormatting sqref="E52">
    <cfRule type="duplicateValues" dxfId="288" priority="140"/>
  </conditionalFormatting>
  <conditionalFormatting sqref="E52">
    <cfRule type="duplicateValues" dxfId="287" priority="137"/>
    <cfRule type="duplicateValues" dxfId="286" priority="138"/>
    <cfRule type="duplicateValues" dxfId="285" priority="139"/>
  </conditionalFormatting>
  <conditionalFormatting sqref="E52">
    <cfRule type="duplicateValues" dxfId="284" priority="135"/>
    <cfRule type="duplicateValues" dxfId="283" priority="136"/>
  </conditionalFormatting>
  <conditionalFormatting sqref="E11">
    <cfRule type="duplicateValues" dxfId="282" priority="134"/>
  </conditionalFormatting>
  <conditionalFormatting sqref="E11">
    <cfRule type="duplicateValues" dxfId="281" priority="131"/>
    <cfRule type="duplicateValues" dxfId="280" priority="132"/>
    <cfRule type="duplicateValues" dxfId="279" priority="133"/>
  </conditionalFormatting>
  <conditionalFormatting sqref="E11">
    <cfRule type="duplicateValues" dxfId="278" priority="129"/>
    <cfRule type="duplicateValues" dxfId="277" priority="130"/>
  </conditionalFormatting>
  <conditionalFormatting sqref="E35">
    <cfRule type="duplicateValues" dxfId="276" priority="128"/>
  </conditionalFormatting>
  <conditionalFormatting sqref="E35">
    <cfRule type="duplicateValues" dxfId="275" priority="125"/>
    <cfRule type="duplicateValues" dxfId="274" priority="126"/>
    <cfRule type="duplicateValues" dxfId="273" priority="127"/>
  </conditionalFormatting>
  <conditionalFormatting sqref="E35">
    <cfRule type="duplicateValues" dxfId="272" priority="123"/>
    <cfRule type="duplicateValues" dxfId="271" priority="124"/>
  </conditionalFormatting>
  <conditionalFormatting sqref="E12">
    <cfRule type="duplicateValues" dxfId="270" priority="122"/>
  </conditionalFormatting>
  <conditionalFormatting sqref="E12">
    <cfRule type="duplicateValues" dxfId="269" priority="119"/>
    <cfRule type="duplicateValues" dxfId="268" priority="120"/>
    <cfRule type="duplicateValues" dxfId="267" priority="121"/>
  </conditionalFormatting>
  <conditionalFormatting sqref="E12">
    <cfRule type="duplicateValues" dxfId="266" priority="117"/>
    <cfRule type="duplicateValues" dxfId="265" priority="118"/>
  </conditionalFormatting>
  <conditionalFormatting sqref="E13">
    <cfRule type="duplicateValues" dxfId="264" priority="116"/>
  </conditionalFormatting>
  <conditionalFormatting sqref="E13">
    <cfRule type="duplicateValues" dxfId="263" priority="113"/>
    <cfRule type="duplicateValues" dxfId="262" priority="114"/>
    <cfRule type="duplicateValues" dxfId="261" priority="115"/>
  </conditionalFormatting>
  <conditionalFormatting sqref="E13">
    <cfRule type="duplicateValues" dxfId="260" priority="111"/>
    <cfRule type="duplicateValues" dxfId="259" priority="112"/>
  </conditionalFormatting>
  <conditionalFormatting sqref="E25">
    <cfRule type="duplicateValues" dxfId="258" priority="110"/>
  </conditionalFormatting>
  <conditionalFormatting sqref="E25">
    <cfRule type="duplicateValues" dxfId="257" priority="107"/>
    <cfRule type="duplicateValues" dxfId="256" priority="108"/>
    <cfRule type="duplicateValues" dxfId="255" priority="109"/>
  </conditionalFormatting>
  <conditionalFormatting sqref="E25">
    <cfRule type="duplicateValues" dxfId="254" priority="105"/>
    <cfRule type="duplicateValues" dxfId="253" priority="106"/>
  </conditionalFormatting>
  <conditionalFormatting sqref="E25">
    <cfRule type="duplicateValues" dxfId="252" priority="104"/>
  </conditionalFormatting>
  <conditionalFormatting sqref="E26">
    <cfRule type="duplicateValues" dxfId="251" priority="103"/>
  </conditionalFormatting>
  <conditionalFormatting sqref="E26">
    <cfRule type="duplicateValues" dxfId="250" priority="100"/>
    <cfRule type="duplicateValues" dxfId="249" priority="101"/>
    <cfRule type="duplicateValues" dxfId="248" priority="102"/>
  </conditionalFormatting>
  <conditionalFormatting sqref="E26">
    <cfRule type="duplicateValues" dxfId="247" priority="98"/>
    <cfRule type="duplicateValues" dxfId="246" priority="99"/>
  </conditionalFormatting>
  <conditionalFormatting sqref="E26">
    <cfRule type="duplicateValues" dxfId="245" priority="97"/>
  </conditionalFormatting>
  <conditionalFormatting sqref="E44">
    <cfRule type="duplicateValues" dxfId="244" priority="96"/>
  </conditionalFormatting>
  <conditionalFormatting sqref="E44">
    <cfRule type="duplicateValues" dxfId="243" priority="93"/>
    <cfRule type="duplicateValues" dxfId="242" priority="94"/>
    <cfRule type="duplicateValues" dxfId="241" priority="95"/>
  </conditionalFormatting>
  <conditionalFormatting sqref="E44">
    <cfRule type="duplicateValues" dxfId="240" priority="91"/>
    <cfRule type="duplicateValues" dxfId="239" priority="92"/>
  </conditionalFormatting>
  <conditionalFormatting sqref="E44">
    <cfRule type="duplicateValues" dxfId="238" priority="90"/>
  </conditionalFormatting>
  <conditionalFormatting sqref="B48">
    <cfRule type="duplicateValues" dxfId="237" priority="89"/>
  </conditionalFormatting>
  <conditionalFormatting sqref="E14">
    <cfRule type="duplicateValues" dxfId="236" priority="88"/>
  </conditionalFormatting>
  <conditionalFormatting sqref="E14">
    <cfRule type="duplicateValues" dxfId="235" priority="85"/>
    <cfRule type="duplicateValues" dxfId="234" priority="86"/>
    <cfRule type="duplicateValues" dxfId="233" priority="87"/>
  </conditionalFormatting>
  <conditionalFormatting sqref="E14">
    <cfRule type="duplicateValues" dxfId="232" priority="83"/>
    <cfRule type="duplicateValues" dxfId="231" priority="84"/>
  </conditionalFormatting>
  <conditionalFormatting sqref="B79">
    <cfRule type="duplicateValues" dxfId="230" priority="213"/>
  </conditionalFormatting>
  <conditionalFormatting sqref="E79:E80">
    <cfRule type="duplicateValues" dxfId="229" priority="214"/>
  </conditionalFormatting>
  <conditionalFormatting sqref="E66 E27:E33">
    <cfRule type="duplicateValues" dxfId="228" priority="215"/>
  </conditionalFormatting>
  <conditionalFormatting sqref="E66 E27:E33">
    <cfRule type="duplicateValues" dxfId="227" priority="216"/>
    <cfRule type="duplicateValues" dxfId="226" priority="217"/>
    <cfRule type="duplicateValues" dxfId="225" priority="218"/>
  </conditionalFormatting>
  <conditionalFormatting sqref="E66 E27:E33">
    <cfRule type="duplicateValues" dxfId="224" priority="219"/>
    <cfRule type="duplicateValues" dxfId="223" priority="220"/>
  </conditionalFormatting>
  <conditionalFormatting sqref="E46:E47">
    <cfRule type="duplicateValues" dxfId="222" priority="77"/>
  </conditionalFormatting>
  <conditionalFormatting sqref="E46:E47">
    <cfRule type="duplicateValues" dxfId="221" priority="78"/>
    <cfRule type="duplicateValues" dxfId="220" priority="79"/>
    <cfRule type="duplicateValues" dxfId="219" priority="80"/>
  </conditionalFormatting>
  <conditionalFormatting sqref="E46:E47">
    <cfRule type="duplicateValues" dxfId="218" priority="81"/>
    <cfRule type="duplicateValues" dxfId="217" priority="82"/>
  </conditionalFormatting>
  <conditionalFormatting sqref="B10:B47">
    <cfRule type="duplicateValues" dxfId="216" priority="221"/>
  </conditionalFormatting>
  <conditionalFormatting sqref="B10:B47">
    <cfRule type="duplicateValues" dxfId="215" priority="222"/>
    <cfRule type="duplicateValues" dxfId="214" priority="223"/>
  </conditionalFormatting>
  <conditionalFormatting sqref="B10:B47">
    <cfRule type="duplicateValues" dxfId="213" priority="224"/>
    <cfRule type="duplicateValues" dxfId="212" priority="225"/>
    <cfRule type="duplicateValues" dxfId="211" priority="226"/>
  </conditionalFormatting>
  <conditionalFormatting sqref="E82">
    <cfRule type="duplicateValues" dxfId="210" priority="76"/>
  </conditionalFormatting>
  <conditionalFormatting sqref="E82">
    <cfRule type="duplicateValues" dxfId="209" priority="74"/>
    <cfRule type="duplicateValues" dxfId="208" priority="75"/>
  </conditionalFormatting>
  <conditionalFormatting sqref="E82">
    <cfRule type="duplicateValues" dxfId="207" priority="73"/>
  </conditionalFormatting>
  <conditionalFormatting sqref="E93 E83">
    <cfRule type="duplicateValues" dxfId="206" priority="72"/>
  </conditionalFormatting>
  <conditionalFormatting sqref="E93 E83">
    <cfRule type="duplicateValues" dxfId="205" priority="70"/>
    <cfRule type="duplicateValues" dxfId="204" priority="71"/>
  </conditionalFormatting>
  <conditionalFormatting sqref="E61 E20">
    <cfRule type="duplicateValues" dxfId="203" priority="64"/>
  </conditionalFormatting>
  <conditionalFormatting sqref="E61 E20">
    <cfRule type="duplicateValues" dxfId="202" priority="65"/>
    <cfRule type="duplicateValues" dxfId="201" priority="66"/>
    <cfRule type="duplicateValues" dxfId="200" priority="67"/>
  </conditionalFormatting>
  <conditionalFormatting sqref="E61 E20">
    <cfRule type="duplicateValues" dxfId="199" priority="68"/>
    <cfRule type="duplicateValues" dxfId="198" priority="69"/>
  </conditionalFormatting>
  <conditionalFormatting sqref="E84">
    <cfRule type="duplicateValues" dxfId="197" priority="63"/>
  </conditionalFormatting>
  <conditionalFormatting sqref="E84">
    <cfRule type="duplicateValues" dxfId="196" priority="61"/>
    <cfRule type="duplicateValues" dxfId="195" priority="62"/>
  </conditionalFormatting>
  <conditionalFormatting sqref="E84">
    <cfRule type="duplicateValues" dxfId="194" priority="60"/>
  </conditionalFormatting>
  <conditionalFormatting sqref="E85">
    <cfRule type="duplicateValues" dxfId="193" priority="59"/>
  </conditionalFormatting>
  <conditionalFormatting sqref="E85">
    <cfRule type="duplicateValues" dxfId="192" priority="57"/>
    <cfRule type="duplicateValues" dxfId="191" priority="58"/>
  </conditionalFormatting>
  <conditionalFormatting sqref="E85">
    <cfRule type="duplicateValues" dxfId="190" priority="56"/>
  </conditionalFormatting>
  <conditionalFormatting sqref="E86:E87">
    <cfRule type="duplicateValues" dxfId="189" priority="55"/>
  </conditionalFormatting>
  <conditionalFormatting sqref="E86:E87">
    <cfRule type="duplicateValues" dxfId="188" priority="53"/>
    <cfRule type="duplicateValues" dxfId="187" priority="54"/>
  </conditionalFormatting>
  <conditionalFormatting sqref="E71">
    <cfRule type="duplicateValues" dxfId="186" priority="227"/>
  </conditionalFormatting>
  <conditionalFormatting sqref="E71">
    <cfRule type="duplicateValues" dxfId="185" priority="228"/>
    <cfRule type="duplicateValues" dxfId="184" priority="229"/>
    <cfRule type="duplicateValues" dxfId="183" priority="230"/>
  </conditionalFormatting>
  <conditionalFormatting sqref="E71">
    <cfRule type="duplicateValues" dxfId="182" priority="231"/>
    <cfRule type="duplicateValues" dxfId="181" priority="232"/>
  </conditionalFormatting>
  <conditionalFormatting sqref="E43">
    <cfRule type="duplicateValues" dxfId="180" priority="47"/>
  </conditionalFormatting>
  <conditionalFormatting sqref="E43">
    <cfRule type="duplicateValues" dxfId="179" priority="48"/>
    <cfRule type="duplicateValues" dxfId="178" priority="49"/>
    <cfRule type="duplicateValues" dxfId="177" priority="50"/>
  </conditionalFormatting>
  <conditionalFormatting sqref="E43">
    <cfRule type="duplicateValues" dxfId="176" priority="51"/>
    <cfRule type="duplicateValues" dxfId="175" priority="52"/>
  </conditionalFormatting>
  <conditionalFormatting sqref="E67 E45">
    <cfRule type="duplicateValues" dxfId="174" priority="41"/>
  </conditionalFormatting>
  <conditionalFormatting sqref="E67 E45">
    <cfRule type="duplicateValues" dxfId="173" priority="42"/>
    <cfRule type="duplicateValues" dxfId="172" priority="43"/>
    <cfRule type="duplicateValues" dxfId="171" priority="44"/>
  </conditionalFormatting>
  <conditionalFormatting sqref="E67 E45">
    <cfRule type="duplicateValues" dxfId="170" priority="45"/>
    <cfRule type="duplicateValues" dxfId="169" priority="46"/>
  </conditionalFormatting>
  <conditionalFormatting sqref="E83">
    <cfRule type="duplicateValues" dxfId="168" priority="233"/>
  </conditionalFormatting>
  <conditionalFormatting sqref="B79">
    <cfRule type="duplicateValues" dxfId="167" priority="234"/>
    <cfRule type="duplicateValues" dxfId="166" priority="235"/>
  </conditionalFormatting>
  <conditionalFormatting sqref="B79">
    <cfRule type="duplicateValues" dxfId="165" priority="236"/>
  </conditionalFormatting>
  <conditionalFormatting sqref="B94 B48:B80 B1:B9">
    <cfRule type="duplicateValues" dxfId="164" priority="237"/>
  </conditionalFormatting>
  <conditionalFormatting sqref="B94 B48:B80 B1:B9">
    <cfRule type="duplicateValues" dxfId="163" priority="238"/>
    <cfRule type="duplicateValues" dxfId="162" priority="239"/>
    <cfRule type="duplicateValues" dxfId="161" priority="240"/>
  </conditionalFormatting>
  <conditionalFormatting sqref="B94">
    <cfRule type="duplicateValues" dxfId="160" priority="241"/>
  </conditionalFormatting>
  <conditionalFormatting sqref="B94 B1:B80">
    <cfRule type="duplicateValues" dxfId="159" priority="242"/>
  </conditionalFormatting>
  <conditionalFormatting sqref="E68:E69">
    <cfRule type="duplicateValues" dxfId="158" priority="35"/>
  </conditionalFormatting>
  <conditionalFormatting sqref="E68:E69">
    <cfRule type="duplicateValues" dxfId="157" priority="36"/>
    <cfRule type="duplicateValues" dxfId="156" priority="37"/>
    <cfRule type="duplicateValues" dxfId="155" priority="38"/>
  </conditionalFormatting>
  <conditionalFormatting sqref="E68:E69">
    <cfRule type="duplicateValues" dxfId="154" priority="39"/>
    <cfRule type="duplicateValues" dxfId="153" priority="40"/>
  </conditionalFormatting>
  <conditionalFormatting sqref="E57:E58">
    <cfRule type="duplicateValues" dxfId="152" priority="29"/>
  </conditionalFormatting>
  <conditionalFormatting sqref="E57:E58">
    <cfRule type="duplicateValues" dxfId="151" priority="30"/>
    <cfRule type="duplicateValues" dxfId="150" priority="31"/>
    <cfRule type="duplicateValues" dxfId="149" priority="32"/>
  </conditionalFormatting>
  <conditionalFormatting sqref="E57:E58">
    <cfRule type="duplicateValues" dxfId="148" priority="33"/>
    <cfRule type="duplicateValues" dxfId="147" priority="34"/>
  </conditionalFormatting>
  <conditionalFormatting sqref="B1:B94">
    <cfRule type="duplicateValues" dxfId="146" priority="28"/>
  </conditionalFormatting>
  <conditionalFormatting sqref="E88">
    <cfRule type="duplicateValues" dxfId="145" priority="27"/>
  </conditionalFormatting>
  <conditionalFormatting sqref="E88">
    <cfRule type="duplicateValues" dxfId="144" priority="25"/>
    <cfRule type="duplicateValues" dxfId="143" priority="26"/>
  </conditionalFormatting>
  <conditionalFormatting sqref="E89">
    <cfRule type="duplicateValues" dxfId="142" priority="24"/>
  </conditionalFormatting>
  <conditionalFormatting sqref="E89">
    <cfRule type="duplicateValues" dxfId="141" priority="22"/>
    <cfRule type="duplicateValues" dxfId="140" priority="23"/>
  </conditionalFormatting>
  <conditionalFormatting sqref="E90">
    <cfRule type="duplicateValues" dxfId="139" priority="21"/>
  </conditionalFormatting>
  <conditionalFormatting sqref="E90">
    <cfRule type="duplicateValues" dxfId="138" priority="19"/>
    <cfRule type="duplicateValues" dxfId="137" priority="20"/>
  </conditionalFormatting>
  <conditionalFormatting sqref="B81:B93">
    <cfRule type="duplicateValues" dxfId="136" priority="243"/>
  </conditionalFormatting>
  <conditionalFormatting sqref="B81:B93">
    <cfRule type="duplicateValues" dxfId="135" priority="244"/>
    <cfRule type="duplicateValues" dxfId="134" priority="245"/>
    <cfRule type="duplicateValues" dxfId="133" priority="246"/>
    <cfRule type="duplicateValues" dxfId="132" priority="247"/>
  </conditionalFormatting>
  <conditionalFormatting sqref="B81:B93">
    <cfRule type="duplicateValues" dxfId="131" priority="248"/>
    <cfRule type="duplicateValues" dxfId="130" priority="249"/>
  </conditionalFormatting>
  <conditionalFormatting sqref="B81:B93">
    <cfRule type="duplicateValues" dxfId="129" priority="250"/>
    <cfRule type="duplicateValues" dxfId="128" priority="251"/>
    <cfRule type="duplicateValues" dxfId="127" priority="252"/>
  </conditionalFormatting>
  <conditionalFormatting sqref="E91">
    <cfRule type="duplicateValues" dxfId="126" priority="18"/>
  </conditionalFormatting>
  <conditionalFormatting sqref="E91">
    <cfRule type="duplicateValues" dxfId="125" priority="16"/>
    <cfRule type="duplicateValues" dxfId="124" priority="17"/>
  </conditionalFormatting>
  <conditionalFormatting sqref="E92">
    <cfRule type="duplicateValues" dxfId="123" priority="15"/>
  </conditionalFormatting>
  <conditionalFormatting sqref="E92">
    <cfRule type="duplicateValues" dxfId="122" priority="13"/>
    <cfRule type="duplicateValues" dxfId="121" priority="14"/>
  </conditionalFormatting>
  <conditionalFormatting sqref="E59">
    <cfRule type="duplicateValues" dxfId="120" priority="7"/>
  </conditionalFormatting>
  <conditionalFormatting sqref="E59">
    <cfRule type="duplicateValues" dxfId="119" priority="8"/>
    <cfRule type="duplicateValues" dxfId="118" priority="9"/>
    <cfRule type="duplicateValues" dxfId="117" priority="10"/>
  </conditionalFormatting>
  <conditionalFormatting sqref="E59">
    <cfRule type="duplicateValues" dxfId="116" priority="11"/>
    <cfRule type="duplicateValues" dxfId="115" priority="12"/>
  </conditionalFormatting>
  <conditionalFormatting sqref="E70">
    <cfRule type="duplicateValues" dxfId="114" priority="1"/>
  </conditionalFormatting>
  <conditionalFormatting sqref="E70">
    <cfRule type="duplicateValues" dxfId="113" priority="2"/>
    <cfRule type="duplicateValues" dxfId="112" priority="3"/>
    <cfRule type="duplicateValues" dxfId="111" priority="4"/>
  </conditionalFormatting>
  <conditionalFormatting sqref="E70">
    <cfRule type="duplicateValues" dxfId="110" priority="5"/>
    <cfRule type="duplicateValues" dxfId="109" priority="6"/>
  </conditionalFormatting>
  <conditionalFormatting sqref="E34 E53:E54 E36:E40 E15:E19">
    <cfRule type="duplicateValues" dxfId="108" priority="253"/>
  </conditionalFormatting>
  <conditionalFormatting sqref="E34 E53:E54 E36:E40 E15:E19">
    <cfRule type="duplicateValues" dxfId="107" priority="254"/>
    <cfRule type="duplicateValues" dxfId="106" priority="255"/>
    <cfRule type="duplicateValues" dxfId="105" priority="256"/>
  </conditionalFormatting>
  <conditionalFormatting sqref="E34 E53:E54 E36:E40 E15:E19">
    <cfRule type="duplicateValues" dxfId="104" priority="257"/>
    <cfRule type="duplicateValues" dxfId="103" priority="258"/>
  </conditionalFormatting>
  <conditionalFormatting sqref="E55:E56 E41:E42 E21:E24 E60">
    <cfRule type="duplicateValues" dxfId="102" priority="259"/>
  </conditionalFormatting>
  <conditionalFormatting sqref="E55:E56 E41:E42 E21:E24 E60">
    <cfRule type="duplicateValues" dxfId="101" priority="260"/>
    <cfRule type="duplicateValues" dxfId="100" priority="261"/>
    <cfRule type="duplicateValues" dxfId="99" priority="262"/>
  </conditionalFormatting>
  <conditionalFormatting sqref="E55:E56 E41:E42 E21:E24 E60">
    <cfRule type="duplicateValues" dxfId="98" priority="263"/>
    <cfRule type="duplicateValues" dxfId="97" priority="264"/>
  </conditionalFormatting>
  <conditionalFormatting sqref="B52:B61">
    <cfRule type="duplicateValues" dxfId="96" priority="265"/>
  </conditionalFormatting>
  <conditionalFormatting sqref="B52:B61">
    <cfRule type="duplicateValues" dxfId="95" priority="266"/>
    <cfRule type="duplicateValues" dxfId="94" priority="267"/>
  </conditionalFormatting>
  <conditionalFormatting sqref="B66:B71">
    <cfRule type="duplicateValues" dxfId="93" priority="268"/>
  </conditionalFormatting>
  <conditionalFormatting sqref="B66:B71">
    <cfRule type="duplicateValues" dxfId="92" priority="269"/>
    <cfRule type="duplicateValues" dxfId="91" priority="270"/>
  </conditionalFormatting>
  <conditionalFormatting sqref="B66:B80">
    <cfRule type="duplicateValues" dxfId="90" priority="271"/>
  </conditionalFormatting>
  <conditionalFormatting sqref="B66:B71">
    <cfRule type="duplicateValues" dxfId="89" priority="272"/>
    <cfRule type="duplicateValues" dxfId="88" priority="273"/>
    <cfRule type="duplicateValues" dxfId="87" priority="27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0">
        <v>384</v>
      </c>
      <c r="B268" s="110" t="s">
        <v>2492</v>
      </c>
      <c r="C268" s="110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2488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4">
        <v>600</v>
      </c>
      <c r="B450" s="114" t="s">
        <v>2497</v>
      </c>
      <c r="C450" s="114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1" t="s">
        <v>2437</v>
      </c>
      <c r="B1" s="152"/>
      <c r="C1" s="152"/>
      <c r="D1" s="152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1" t="s">
        <v>2447</v>
      </c>
      <c r="B25" s="152"/>
      <c r="C25" s="152"/>
      <c r="D25" s="152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86" priority="119152"/>
  </conditionalFormatting>
  <conditionalFormatting sqref="A7:A11">
    <cfRule type="duplicateValues" dxfId="85" priority="119156"/>
    <cfRule type="duplicateValues" dxfId="84" priority="119157"/>
  </conditionalFormatting>
  <conditionalFormatting sqref="A7:A11">
    <cfRule type="duplicateValues" dxfId="83" priority="119160"/>
    <cfRule type="duplicateValues" dxfId="82" priority="119161"/>
  </conditionalFormatting>
  <conditionalFormatting sqref="B37:B39">
    <cfRule type="duplicateValues" dxfId="81" priority="219"/>
    <cfRule type="duplicateValues" dxfId="80" priority="220"/>
  </conditionalFormatting>
  <conditionalFormatting sqref="B37:B39">
    <cfRule type="duplicateValues" dxfId="79" priority="218"/>
  </conditionalFormatting>
  <conditionalFormatting sqref="B37:B39">
    <cfRule type="duplicateValues" dxfId="78" priority="217"/>
  </conditionalFormatting>
  <conditionalFormatting sqref="B37:B39">
    <cfRule type="duplicateValues" dxfId="77" priority="215"/>
    <cfRule type="duplicateValues" dxfId="76" priority="216"/>
  </conditionalFormatting>
  <conditionalFormatting sqref="B3">
    <cfRule type="duplicateValues" dxfId="75" priority="193"/>
    <cfRule type="duplicateValues" dxfId="74" priority="194"/>
  </conditionalFormatting>
  <conditionalFormatting sqref="B3">
    <cfRule type="duplicateValues" dxfId="73" priority="192"/>
  </conditionalFormatting>
  <conditionalFormatting sqref="B3">
    <cfRule type="duplicateValues" dxfId="72" priority="191"/>
  </conditionalFormatting>
  <conditionalFormatting sqref="B3">
    <cfRule type="duplicateValues" dxfId="71" priority="189"/>
    <cfRule type="duplicateValues" dxfId="70" priority="190"/>
  </conditionalFormatting>
  <conditionalFormatting sqref="A4:A6">
    <cfRule type="duplicateValues" dxfId="69" priority="188"/>
  </conditionalFormatting>
  <conditionalFormatting sqref="A4:A6">
    <cfRule type="duplicateValues" dxfId="68" priority="186"/>
    <cfRule type="duplicateValues" dxfId="67" priority="187"/>
  </conditionalFormatting>
  <conditionalFormatting sqref="A4:A6">
    <cfRule type="duplicateValues" dxfId="66" priority="184"/>
    <cfRule type="duplicateValues" dxfId="65" priority="185"/>
  </conditionalFormatting>
  <conditionalFormatting sqref="A3:A6">
    <cfRule type="duplicateValues" dxfId="64" priority="165"/>
  </conditionalFormatting>
  <conditionalFormatting sqref="A3:A6">
    <cfRule type="duplicateValues" dxfId="63" priority="163"/>
    <cfRule type="duplicateValues" dxfId="62" priority="164"/>
  </conditionalFormatting>
  <conditionalFormatting sqref="A3:A6">
    <cfRule type="duplicateValues" dxfId="61" priority="161"/>
    <cfRule type="duplicateValues" dxfId="60" priority="162"/>
  </conditionalFormatting>
  <conditionalFormatting sqref="B4:B6">
    <cfRule type="duplicateValues" dxfId="59" priority="158"/>
    <cfRule type="duplicateValues" dxfId="58" priority="159"/>
  </conditionalFormatting>
  <conditionalFormatting sqref="B4:B6">
    <cfRule type="duplicateValues" dxfId="57" priority="157"/>
  </conditionalFormatting>
  <conditionalFormatting sqref="B4:B6">
    <cfRule type="duplicateValues" dxfId="56" priority="156"/>
  </conditionalFormatting>
  <conditionalFormatting sqref="B4:B6">
    <cfRule type="duplicateValues" dxfId="55" priority="154"/>
    <cfRule type="duplicateValues" dxfId="5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3" t="s">
        <v>58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122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122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121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81.5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80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80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86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2487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3" priority="51"/>
  </conditionalFormatting>
  <conditionalFormatting sqref="E9:E1048576 E1:E2">
    <cfRule type="duplicateValues" dxfId="52" priority="99232"/>
  </conditionalFormatting>
  <conditionalFormatting sqref="E4">
    <cfRule type="duplicateValues" dxfId="51" priority="44"/>
  </conditionalFormatting>
  <conditionalFormatting sqref="E5:E8">
    <cfRule type="duplicateValues" dxfId="50" priority="42"/>
  </conditionalFormatting>
  <conditionalFormatting sqref="B12">
    <cfRule type="duplicateValues" dxfId="49" priority="16"/>
    <cfRule type="duplicateValues" dxfId="48" priority="17"/>
    <cfRule type="duplicateValues" dxfId="47" priority="18"/>
  </conditionalFormatting>
  <conditionalFormatting sqref="B12">
    <cfRule type="duplicateValues" dxfId="46" priority="15"/>
  </conditionalFormatting>
  <conditionalFormatting sqref="B12">
    <cfRule type="duplicateValues" dxfId="45" priority="13"/>
    <cfRule type="duplicateValues" dxfId="44" priority="14"/>
  </conditionalFormatting>
  <conditionalFormatting sqref="B12">
    <cfRule type="duplicateValues" dxfId="43" priority="10"/>
    <cfRule type="duplicateValues" dxfId="42" priority="11"/>
    <cfRule type="duplicateValues" dxfId="41" priority="12"/>
  </conditionalFormatting>
  <conditionalFormatting sqref="B12">
    <cfRule type="duplicateValues" dxfId="40" priority="9"/>
  </conditionalFormatting>
  <conditionalFormatting sqref="B12">
    <cfRule type="duplicateValues" dxfId="39" priority="7"/>
    <cfRule type="duplicateValues" dxfId="38" priority="8"/>
  </conditionalFormatting>
  <conditionalFormatting sqref="B12">
    <cfRule type="duplicateValues" dxfId="37" priority="6"/>
  </conditionalFormatting>
  <conditionalFormatting sqref="B12">
    <cfRule type="duplicateValues" dxfId="36" priority="3"/>
    <cfRule type="duplicateValues" dxfId="35" priority="4"/>
    <cfRule type="duplicateValues" dxfId="34" priority="5"/>
  </conditionalFormatting>
  <conditionalFormatting sqref="B12">
    <cfRule type="duplicateValues" dxfId="33" priority="2"/>
  </conditionalFormatting>
  <conditionalFormatting sqref="B12">
    <cfRule type="duplicateValues" dxfId="3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2489</v>
      </c>
      <c r="C407" s="108" t="s">
        <v>2490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2021-01-31T20:30:30Z</cp:lastPrinted>
  <dcterms:created xsi:type="dcterms:W3CDTF">2014-10-01T23:18:29Z</dcterms:created>
  <dcterms:modified xsi:type="dcterms:W3CDTF">2021-02-08T19:58:42Z</dcterms:modified>
</cp:coreProperties>
</file>