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0" i="1" l="1"/>
  <c r="A69" i="1"/>
  <c r="A68" i="1"/>
  <c r="A67" i="1"/>
  <c r="A66" i="1"/>
  <c r="A65" i="1"/>
  <c r="A64" i="1"/>
  <c r="A63" i="1"/>
  <c r="A62" i="1"/>
  <c r="A61" i="1"/>
  <c r="A60" i="1"/>
  <c r="A59" i="1"/>
  <c r="A58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C46" i="16"/>
  <c r="C47" i="16"/>
  <c r="C48" i="16"/>
  <c r="C49" i="16"/>
  <c r="C50" i="16"/>
  <c r="C51" i="16"/>
  <c r="C52" i="16"/>
  <c r="A46" i="16"/>
  <c r="A47" i="16"/>
  <c r="A48" i="16"/>
  <c r="A49" i="16"/>
  <c r="A50" i="16"/>
  <c r="A51" i="16"/>
  <c r="A52" i="16"/>
  <c r="B35" i="16"/>
  <c r="A10" i="1"/>
  <c r="F10" i="1"/>
  <c r="G10" i="1"/>
  <c r="H10" i="1"/>
  <c r="I10" i="1"/>
  <c r="J10" i="1"/>
  <c r="K10" i="1"/>
  <c r="C27" i="16"/>
  <c r="C28" i="16"/>
  <c r="C29" i="16"/>
  <c r="C30" i="16"/>
  <c r="C31" i="16"/>
  <c r="C32" i="16"/>
  <c r="C33" i="16"/>
  <c r="A27" i="16"/>
  <c r="A28" i="16"/>
  <c r="A29" i="16"/>
  <c r="A30" i="16"/>
  <c r="A31" i="16"/>
  <c r="A32" i="16"/>
  <c r="A33" i="16"/>
  <c r="C66" i="16"/>
  <c r="C67" i="16"/>
  <c r="C68" i="16"/>
  <c r="C69" i="16"/>
  <c r="C70" i="16"/>
  <c r="C71" i="16"/>
  <c r="C72" i="16"/>
  <c r="C73" i="16"/>
  <c r="A66" i="16"/>
  <c r="A67" i="16"/>
  <c r="A68" i="16"/>
  <c r="A69" i="16"/>
  <c r="A70" i="16"/>
  <c r="A71" i="16"/>
  <c r="A72" i="16"/>
  <c r="A73" i="16"/>
  <c r="B75" i="16"/>
  <c r="C61" i="16"/>
  <c r="C62" i="16"/>
  <c r="C63" i="16"/>
  <c r="C64" i="16"/>
  <c r="C65" i="16"/>
  <c r="C74" i="16"/>
  <c r="A61" i="16"/>
  <c r="A62" i="16"/>
  <c r="A63" i="16"/>
  <c r="A64" i="16"/>
  <c r="A65" i="16"/>
  <c r="A74" i="16"/>
  <c r="C41" i="16"/>
  <c r="C42" i="16"/>
  <c r="C43" i="16"/>
  <c r="C44" i="16"/>
  <c r="C45" i="16"/>
  <c r="A41" i="16"/>
  <c r="A42" i="16"/>
  <c r="A43" i="16"/>
  <c r="A44" i="16"/>
  <c r="A45" i="16"/>
  <c r="C21" i="16"/>
  <c r="C22" i="16"/>
  <c r="C23" i="16"/>
  <c r="C24" i="16"/>
  <c r="C25" i="16"/>
  <c r="C26" i="16"/>
  <c r="C34" i="16"/>
  <c r="A21" i="16"/>
  <c r="A22" i="16"/>
  <c r="A23" i="16"/>
  <c r="A24" i="16"/>
  <c r="A25" i="16"/>
  <c r="A26" i="16"/>
  <c r="A34" i="16"/>
  <c r="B11" i="16" l="1"/>
  <c r="A10" i="16"/>
  <c r="C10" i="16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 l="1"/>
  <c r="A22" i="1"/>
  <c r="A21" i="1"/>
  <c r="A20" i="1"/>
  <c r="A19" i="1"/>
  <c r="A18" i="1"/>
  <c r="A17" i="1"/>
  <c r="A16" i="1"/>
  <c r="A15" i="1"/>
  <c r="A1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B54" i="16"/>
  <c r="A57" i="16" s="1"/>
  <c r="C53" i="16"/>
  <c r="A53" i="16"/>
  <c r="C40" i="16"/>
  <c r="A40" i="16"/>
  <c r="C39" i="16"/>
  <c r="A3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13" i="1" l="1"/>
  <c r="A12" i="1"/>
  <c r="A11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<sst xmlns="http://schemas.openxmlformats.org/spreadsheetml/2006/main" count="13145" uniqueCount="2504">
  <si>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</si>
  <si>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</si>
  <si>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</si>
  <si>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</si>
  <si>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</si>
  <si>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</si>
  <si>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</si>
  <si>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</si>
  <si>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</si>
  <si>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</si>
  <si>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</si>
  <si>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</si>
  <si>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</si>
  <si>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</si>
  <si>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</si>
  <si>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</si>
  <si>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</si>
  <si>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</si>
  <si>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</si>
  <si>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</si>
  <si>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</si>
  <si>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</si>
  <si>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</si>
  <si>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</si>
  <si>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</si>
  <si>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</si>
  <si>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</si>
  <si>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</si>
  <si>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</si>
  <si>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</si>
  <si>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</si>
  <si>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</si>
  <si>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</si>
  <si>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</si>
  <si>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</si>
  <si>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</si>
  <si>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</si>
  <si>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</si>
  <si>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</si>
  <si>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</si>
  <si>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</si>
  <si>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</si>
  <si>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</si>
  <si>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</si>
  <si>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</si>
  <si>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</si>
  <si>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</si>
  <si>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</si>
  <si>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</si>
  <si>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</si>
  <si>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</si>
  <si>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</si>
  <si>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</si>
  <si>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</si>
  <si>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</si>
  <si>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</si>
  <si>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</si>
  <si>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</si>
  <si>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</si>
  <si>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</si>
  <si>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</si>
  <si>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</si>
  <si>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</si>
  <si>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</si>
  <si>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</si>
  <si>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</si>
  <si>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</si>
  <si>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</si>
  <si>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</si>
  <si>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</si>
  <si>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</si>
  <si>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</si>
  <si>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</si>
  <si>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</si>
  <si>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</si>
  <si>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</si>
  <si>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</si>
  <si>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</si>
  <si>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</si>
  <si>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</si>
  <si>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</si>
  <si>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</si>
  <si>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</si>
  <si>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</si>
  <si>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</si>
  <si>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</si>
  <si>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</si>
  <si>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</si>
  <si>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</si>
  <si>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</si>
  <si>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</si>
  <si>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</si>
  <si>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</si>
  <si>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</si>
  <si>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</si>
  <si>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</si>
  <si>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</si>
  <si>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</si>
  <si>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</si>
  <si>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</si>
  <si>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</si>
  <si>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</si>
  <si>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</si>
  <si>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</si>
  <si>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</si>
  <si>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</si>
  <si>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</si>
  <si>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</si>
  <si>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</si>
  <si>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</si>
  <si>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</si>
  <si>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</si>
  <si>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</si>
  <si>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</si>
  <si>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</si>
  <si>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</si>
  <si>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</si>
  <si>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</si>
  <si>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</si>
  <si>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</si>
  <si>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</si>
  <si>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</si>
  <si>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</si>
  <si>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</si>
  <si>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</si>
  <si>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</si>
  <si>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</si>
  <si>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</si>
  <si>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</si>
  <si>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</si>
  <si>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</si>
  <si>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</si>
  <si>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</si>
  <si>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</si>
  <si>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</si>
  <si>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</si>
  <si>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</si>
  <si>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</si>
  <si>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</si>
  <si>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</si>
  <si>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</si>
  <si>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</si>
  <si>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</si>
  <si>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</si>
  <si>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</si>
  <si>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</si>
  <si>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</si>
  <si>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</si>
  <si>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</si>
  <si>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</si>
  <si>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</si>
  <si>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</si>
  <si>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</si>
  <si>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</si>
  <si>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</si>
  <si>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</si>
  <si>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</si>
  <si>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</si>
  <si>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</si>
  <si>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</si>
  <si>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</si>
  <si>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</si>
  <si>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</si>
  <si>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</si>
  <si>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</si>
  <si>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</si>
  <si>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</si>
  <si>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</si>
  <si>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</si>
  <si>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</si>
  <si>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</si>
  <si>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</si>
  <si>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</si>
  <si>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</si>
  <si>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</si>
  <si>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</si>
  <si>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</si>
  <si>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</si>
  <si>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</si>
  <si>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</si>
  <si>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</si>
  <si>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</si>
  <si>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</si>
  <si>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</si>
  <si>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</si>
  <si>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</si>
  <si>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</si>
  <si>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</si>
  <si>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</si>
  <si>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</si>
  <si>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</si>
  <si>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</si>
  <si>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</si>
  <si>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</si>
  <si>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</si>
  <si>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</si>
  <si>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</si>
  <si>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</si>
  <si>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</si>
  <si>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</si>
  <si>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</si>
  <si>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</si>
  <si>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</si>
  <si>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</si>
  <si>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</si>
  <si>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</si>
  <si>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</si>
  <si>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</si>
  <si>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</si>
  <si>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</si>
  <si>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</si>
  <si>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</si>
  <si>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</si>
  <si>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</si>
  <si>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</si>
  <si>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</si>
  <si>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</si>
  <si>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</si>
  <si>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</si>
  <si>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</si>
  <si>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</si>
  <si>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</si>
  <si>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</si>
  <si>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</si>
  <si>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</si>
  <si>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</si>
  <si>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</si>
  <si>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</si>
  <si>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</si>
  <si>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</si>
  <si>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</si>
  <si>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</si>
  <si>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</si>
  <si>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</si>
  <si>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</si>
  <si>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</si>
  <si>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</si>
  <si>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</si>
  <si>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</si>
  <si>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</si>
  <si>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</si>
  <si>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</si>
  <si>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</si>
  <si>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</si>
  <si>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</si>
  <si>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</si>
  <si>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</si>
  <si>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</si>
  <si>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</si>
  <si>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</si>
  <si>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</si>
  <si>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</si>
  <si>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</si>
  <si>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</si>
  <si>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</si>
  <si>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</si>
  <si>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</si>
  <si>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</si>
  <si>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</si>
  <si>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</si>
  <si>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</si>
  <si>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</si>
  <si>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</si>
  <si>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</si>
  <si>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</si>
  <si>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</si>
  <si>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</si>
  <si>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</si>
  <si>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</si>
  <si>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</si>
  <si>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</si>
  <si>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</si>
  <si>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</si>
  <si>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</si>
  <si>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</si>
  <si>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</si>
  <si>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</si>
  <si>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</si>
  <si>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</si>
  <si>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</si>
  <si>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</si>
  <si>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</si>
  <si>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</si>
  <si>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</si>
  <si>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</si>
  <si>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</si>
  <si>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</si>
  <si>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</si>
  <si>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</si>
  <si>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</si>
  <si>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</si>
  <si>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</si>
  <si>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</si>
  <si>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</si>
  <si>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</si>
  <si>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</si>
  <si>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</si>
  <si>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</si>
  <si>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</si>
  <si>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</si>
  <si>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</si>
  <si>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</si>
  <si>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</si>
  <si>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</si>
  <si>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</si>
  <si>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</si>
  <si>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</si>
  <si>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</si>
  <si>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</si>
  <si>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</si>
  <si>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</si>
  <si>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</si>
  <si>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</si>
  <si>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</si>
  <si>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</si>
  <si>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</si>
  <si>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</si>
  <si>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</si>
  <si>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</si>
  <si>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</si>
  <si>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</si>
  <si>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</si>
  <si>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</si>
  <si>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</si>
  <si>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</si>
  <si>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</si>
  <si>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</si>
  <si>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</si>
  <si>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</si>
  <si>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</si>
  <si>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</si>
  <si>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</si>
  <si>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</si>
  <si>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</si>
  <si>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</si>
  <si>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</si>
  <si>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</si>
  <si>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</si>
  <si>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</si>
  <si>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</si>
  <si>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</si>
  <si>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</si>
  <si>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</si>
  <si>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</si>
  <si>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</si>
  <si>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</si>
  <si>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</si>
  <si>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</si>
  <si>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</si>
  <si>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</si>
  <si>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</si>
  <si>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</si>
  <si>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</si>
  <si>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</si>
  <si>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</si>
  <si>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</si>
  <si>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</si>
  <si>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</si>
  <si>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</si>
  <si>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</si>
  <si>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</si>
  <si>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</si>
  <si>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</si>
  <si>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</si>
  <si>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</si>
  <si>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</si>
  <si>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</si>
  <si>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</si>
  <si>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</si>
  <si>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</si>
  <si>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</si>
  <si>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</si>
  <si>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</si>
  <si>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</si>
  <si>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</si>
  <si>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</si>
  <si>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</si>
  <si>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</si>
  <si>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</si>
  <si>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</si>
  <si>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</si>
  <si>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</si>
  <si>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</si>
  <si>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</si>
  <si>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</si>
  <si>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</si>
  <si>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</si>
  <si>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</si>
  <si>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</si>
  <si>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</si>
  <si>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</si>
  <si>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</si>
  <si>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</si>
  <si>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</si>
  <si>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</si>
  <si>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</si>
  <si>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</si>
  <si>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</si>
  <si>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</si>
  <si>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</si>
  <si>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</si>
  <si>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</si>
  <si>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</si>
  <si>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</si>
  <si>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</si>
  <si>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</si>
  <si>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</si>
  <si>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</si>
  <si>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</si>
  <si>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</si>
  <si>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</si>
  <si>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</si>
  <si>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</si>
  <si>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</si>
  <si>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</si>
  <si>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</si>
  <si>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</si>
  <si>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</si>
  <si>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</si>
  <si>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</si>
  <si>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</si>
  <si>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</si>
  <si>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</si>
  <si>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</si>
  <si>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</si>
  <si>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</si>
  <si>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</si>
  <si>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</si>
  <si>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</si>
  <si>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</si>
  <si>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</si>
  <si>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</si>
  <si>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</si>
  <si>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</si>
  <si>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</si>
  <si>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</si>
  <si>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</si>
  <si>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</si>
  <si>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</si>
  <si>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</si>
  <si>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</si>
  <si>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</si>
  <si>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</si>
  <si>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</si>
  <si>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</si>
  <si>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</si>
  <si>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</si>
  <si>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</si>
  <si>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</si>
  <si>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</si>
  <si>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</si>
  <si>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</si>
  <si>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</si>
  <si>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</si>
  <si>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</si>
  <si>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</si>
  <si>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</si>
  <si>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</si>
  <si>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</si>
  <si>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</si>
  <si>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</si>
  <si>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</si>
  <si>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</si>
  <si>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</si>
  <si>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</si>
  <si>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</si>
  <si>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</si>
  <si>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</si>
  <si>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</si>
  <si>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</si>
  <si>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</si>
  <si>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</si>
  <si>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</si>
  <si>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</si>
  <si>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</si>
  <si>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</si>
  <si>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</si>
  <si>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</si>
  <si>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</si>
  <si>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</si>
  <si>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</si>
  <si>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</si>
  <si>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</si>
  <si>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</si>
  <si>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</si>
  <si>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</si>
  <si>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</si>
  <si>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</si>
  <si>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</si>
  <si>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</si>
  <si>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</si>
  <si>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</si>
  <si>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</si>
  <si>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</si>
  <si>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</si>
  <si>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</si>
  <si>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</si>
  <si>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</si>
  <si>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</si>
  <si>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</si>
  <si>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</si>
  <si>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</si>
  <si>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</si>
  <si>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</si>
  <si>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</si>
  <si>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</si>
  <si>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</si>
  <si>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</si>
  <si>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</si>
  <si>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</si>
  <si>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</si>
  <si>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</si>
  <si>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</si>
  <si>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</si>
  <si>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</si>
  <si>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</si>
  <si>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</si>
  <si>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</si>
  <si>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</si>
  <si>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</si>
  <si>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</si>
  <si>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</si>
  <si>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</si>
  <si>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</si>
  <si>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</si>
  <si>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</si>
  <si>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</si>
  <si>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</si>
  <si>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</si>
  <si>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</si>
  <si>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</si>
  <si>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</si>
  <si>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</si>
  <si>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</si>
  <si>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</si>
  <si>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</si>
  <si>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</si>
  <si>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</si>
  <si>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</si>
  <si>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</si>
  <si>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</si>
  <si>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</si>
  <si>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</si>
  <si>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</si>
  <si>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</si>
  <si>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</si>
  <si>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</si>
  <si>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</si>
  <si>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</si>
  <si>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</si>
  <si>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</si>
  <si>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</si>
  <si>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</si>
  <si>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</si>
  <si>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</si>
  <si>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</si>
  <si>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</si>
  <si>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</si>
  <si>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</si>
  <si>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</si>
  <si>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</si>
  <si>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</si>
  <si>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</si>
  <si>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</si>
  <si>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</si>
  <si>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</si>
  <si>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</si>
  <si>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</si>
  <si>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</si>
  <si>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</si>
  <si>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</si>
  <si>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</si>
  <si>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</si>
  <si>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</si>
  <si>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</si>
  <si>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</si>
  <si>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</si>
  <si>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</si>
  <si>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</si>
  <si>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</si>
  <si>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</si>
  <si>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</si>
  <si>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</si>
  <si>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</si>
  <si>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</si>
  <si>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</si>
  <si>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</si>
  <si>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</si>
  <si>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</si>
  <si>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</si>
  <si>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</si>
  <si>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</si>
  <si>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</si>
  <si>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</si>
  <si>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</si>
  <si>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</si>
  <si>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</si>
  <si>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</si>
  <si>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</si>
  <si>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</si>
  <si>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</si>
  <si>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</si>
  <si>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</si>
  <si>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</si>
  <si>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</si>
  <si>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</si>
  <si>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</si>
  <si>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</si>
  <si>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</si>
  <si>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</si>
  <si>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</si>
  <si>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</si>
  <si>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</si>
  <si>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</si>
  <si>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</si>
  <si>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</si>
  <si>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</si>
  <si>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</si>
  <si>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</si>
  <si>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</si>
  <si>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</si>
  <si>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</si>
  <si>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</si>
  <si>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</si>
  <si>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</si>
  <si>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</si>
  <si>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</si>
  <si>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</si>
  <si>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</si>
  <si>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</si>
  <si>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</si>
  <si>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</si>
  <si>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</si>
  <si>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</si>
  <si>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</si>
  <si>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</si>
  <si>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</si>
  <si>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</si>
  <si>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</si>
  <si>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</si>
  <si>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</si>
  <si>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</si>
  <si>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</si>
  <si>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</si>
  <si>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</si>
  <si>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</si>
  <si>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</si>
  <si>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</si>
  <si>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</si>
  <si>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</si>
  <si>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</si>
  <si>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</si>
  <si>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</si>
  <si>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</si>
  <si>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</si>
  <si>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</si>
  <si>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</si>
  <si>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</si>
  <si>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</si>
  <si>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</si>
  <si>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</si>
  <si>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</si>
  <si>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</si>
  <si>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</si>
  <si>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</si>
  <si>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</si>
  <si>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</si>
  <si>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</si>
  <si>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</si>
  <si>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</si>
  <si>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</si>
  <si>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</si>
  <si>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</si>
  <si>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</si>
  <si>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</si>
  <si>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</si>
  <si>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</si>
  <si>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</si>
  <si>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</si>
  <si>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</si>
  <si>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</si>
  <si>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</si>
  <si>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</si>
  <si>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</si>
  <si>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</si>
  <si>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</si>
  <si>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</si>
  <si>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</si>
  <si>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</si>
  <si>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</si>
  <si>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</si>
  <si>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</si>
  <si>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</si>
  <si>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</si>
  <si>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</si>
  <si>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</si>
  <si>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</si>
  <si>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</si>
  <si>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</si>
  <si>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</si>
  <si>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</si>
  <si>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</si>
  <si>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</si>
  <si>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</si>
  <si>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</si>
  <si>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</si>
  <si>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</si>
  <si>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</si>
  <si>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</si>
  <si>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</si>
  <si>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</si>
  <si>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</si>
  <si>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</si>
  <si>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</si>
  <si>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</si>
  <si>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</si>
  <si>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</si>
  <si>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</si>
  <si>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</si>
  <si>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</si>
  <si>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</si>
  <si>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</si>
  <si>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</si>
  <si>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</si>
  <si>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</si>
  <si>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</si>
  <si>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</si>
  <si>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</si>
  <si>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</si>
  <si>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</si>
  <si>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</si>
  <si>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</si>
  <si>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</si>
  <si>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</si>
  <si>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</si>
  <si>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</si>
  <si>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</si>
  <si>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</si>
  <si>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</si>
  <si>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</si>
  <si>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</si>
  <si>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</si>
  <si>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</si>
  <si>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</si>
  <si>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</si>
  <si>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</si>
  <si>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</si>
  <si>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</si>
  <si>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</si>
  <si>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</si>
  <si>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</si>
  <si>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</si>
  <si>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</si>
  <si>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</si>
  <si>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</si>
  <si>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</si>
  <si>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</si>
  <si>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</si>
  <si>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</si>
  <si>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</si>
  <si>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</si>
  <si>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</si>
  <si>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</si>
  <si>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</si>
  <si>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</si>
  <si>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</si>
  <si>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</si>
  <si>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</si>
  <si>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</si>
  <si>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</si>
  <si>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</si>
  <si>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</si>
  <si>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</si>
  <si>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</si>
  <si>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</si>
  <si>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</si>
  <si>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</si>
  <si>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</si>
  <si>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</si>
  <si>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</si>
  <si>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</si>
  <si>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</si>
  <si>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</si>
  <si>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</si>
  <si>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</si>
  <si>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</si>
  <si>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</si>
  <si>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</si>
  <si>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</si>
  <si>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</si>
  <si>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</si>
  <si>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</si>
  <si>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</si>
  <si>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</si>
  <si>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</si>
  <si>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</si>
  <si>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</si>
  <si>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</si>
  <si>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</si>
  <si>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</si>
  <si>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</si>
  <si>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</si>
  <si>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</si>
  <si>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</si>
  <si>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</si>
  <si>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</si>
  <si>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</si>
  <si>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</si>
  <si>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</si>
  <si>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</si>
  <si>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</si>
  <si>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</si>
  <si>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</si>
  <si>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</si>
  <si>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</si>
  <si>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</si>
  <si>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</si>
  <si>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</si>
  <si>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</si>
  <si>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</si>
  <si>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</si>
  <si>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</si>
  <si>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</si>
  <si>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</si>
  <si>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</si>
  <si>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</si>
  <si>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</si>
  <si>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</si>
  <si>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</si>
  <si>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</si>
  <si>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</si>
  <si>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</si>
  <si>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</si>
  <si>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</si>
  <si>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</si>
  <si>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</si>
  <si>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</si>
  <si>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</si>
  <si>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</si>
  <si>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</si>
  <si>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</si>
  <si>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</si>
  <si>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</si>
  <si>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</si>
  <si>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</si>
  <si>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</si>
  <si>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</si>
  <si>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</si>
  <si>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</si>
  <si>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</si>
  <si>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</si>
  <si>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</si>
  <si>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</si>
  <si>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</si>
  <si>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</si>
  <si>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</si>
  <si>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</si>
  <si>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</si>
  <si>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</si>
  <si>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</si>
  <si>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</si>
  <si>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</si>
  <si>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</si>
  <si>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</si>
  <si>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</si>
  <si>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</si>
  <si>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</si>
  <si>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</si>
  <si>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</si>
  <si>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</si>
  <si>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</si>
  <si>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</si>
  <si>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</si>
  <si>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</si>
  <si>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</si>
  <si>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</si>
  <si>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</si>
  <si>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</si>
  <si>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</si>
  <si>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</si>
  <si>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</si>
  <si>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</si>
  <si>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</si>
  <si>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</si>
  <si>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</si>
  <si>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</si>
  <si>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</si>
  <si>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</si>
  <si>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</si>
  <si>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</si>
  <si>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</si>
  <si>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</si>
  <si>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</si>
  <si>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</si>
  <si>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</si>
  <si>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</si>
  <si>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</si>
  <si>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</si>
  <si>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</si>
  <si>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</si>
  <si>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</si>
  <si>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</si>
  <si>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</si>
  <si>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</si>
  <si>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</si>
  <si>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</si>
  <si>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</si>
  <si>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</si>
  <si>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</si>
  <si>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</si>
  <si>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</si>
  <si>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</si>
  <si>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</si>
  <si>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</si>
  <si>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</si>
  <si>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</si>
  <si>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</si>
  <si>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</si>
  <si>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</si>
  <si>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</si>
  <si>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</si>
  <si>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</si>
  <si>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</si>
  <si>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</si>
  <si>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</si>
  <si>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</si>
  <si>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</si>
  <si>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</si>
  <si>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</si>
  <si>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</si>
  <si>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</si>
  <si>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</si>
  <si>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</si>
  <si>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</si>
  <si>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</si>
  <si>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</si>
  <si>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</si>
  <si>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</si>
  <si>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</si>
  <si>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</si>
  <si>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</si>
  <si>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</si>
  <si>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</si>
  <si>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</si>
  <si>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</si>
  <si>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</si>
  <si>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</si>
  <si>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</si>
  <si>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</si>
  <si>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</si>
  <si>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</si>
  <si>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</si>
  <si>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</si>
  <si>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</si>
  <si>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</si>
  <si>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</si>
  <si>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</si>
  <si>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</si>
  <si>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</si>
  <si>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</si>
  <si>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</si>
  <si>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</si>
  <si>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</si>
  <si>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</si>
  <si>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</si>
  <si>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</si>
  <si>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</si>
  <si>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</si>
  <si>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</si>
  <si>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</si>
  <si>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</si>
  <si>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</si>
  <si>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</si>
  <si>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</si>
  <si>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</si>
  <si>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</si>
  <si>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</si>
  <si>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</si>
  <si>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</si>
  <si>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</si>
  <si>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</si>
  <si>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</si>
  <si>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</si>
  <si>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</si>
  <si>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</si>
  <si>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</si>
  <si>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</si>
  <si>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</si>
  <si>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</si>
  <si>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</si>
  <si>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</si>
  <si>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</si>
  <si>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</si>
  <si>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</si>
  <si>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</si>
  <si>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</si>
  <si>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</si>
  <si>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</si>
  <si>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</si>
  <si>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</si>
  <si>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</si>
  <si>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</si>
  <si>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</si>
  <si>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</si>
  <si>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</si>
  <si>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</si>
  <si>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</si>
  <si>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</si>
  <si>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</si>
  <si>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</si>
  <si>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</si>
  <si>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</si>
  <si>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</si>
  <si>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</si>
  <si>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</si>
  <si>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</si>
  <si>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</si>
  <si>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</si>
  <si>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</si>
  <si>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</si>
  <si>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</si>
  <si>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</si>
  <si>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</si>
  <si>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</si>
  <si>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</si>
  <si>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</si>
  <si>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</si>
  <si>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</si>
  <si>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</si>
  <si>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</si>
  <si>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</si>
  <si>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</si>
  <si>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</si>
  <si>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</si>
  <si>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</si>
  <si>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</si>
  <si>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</si>
  <si>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</si>
  <si>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</si>
  <si>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</si>
  <si>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</si>
  <si>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</si>
  <si>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</si>
  <si>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</si>
  <si>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</si>
  <si>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</si>
  <si>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</si>
  <si>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</si>
  <si>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</si>
  <si>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</si>
  <si>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</si>
  <si>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</si>
  <si>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</si>
  <si>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</si>
  <si>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</si>
  <si>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</si>
  <si>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</si>
  <si>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</si>
  <si>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</si>
  <si>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</si>
  <si>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</si>
  <si>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</si>
  <si>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</si>
  <si>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</si>
  <si>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</si>
  <si>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</si>
  <si>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</si>
  <si>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</si>
  <si>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</si>
  <si>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</si>
  <si>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</si>
  <si>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</si>
  <si>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</si>
  <si>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</si>
  <si>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</si>
  <si>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</si>
  <si>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</si>
  <si>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</si>
  <si>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</si>
  <si>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</si>
  <si>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</si>
  <si>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</si>
  <si>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</si>
  <si>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</si>
  <si>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</si>
  <si>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</si>
  <si>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</si>
  <si>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</si>
  <si>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</si>
  <si>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</si>
  <si>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</si>
  <si>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</si>
  <si>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</si>
  <si>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</si>
  <si>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</si>
  <si>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</si>
  <si>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</si>
  <si>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</si>
  <si>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</si>
  <si>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</si>
  <si>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</si>
  <si>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</si>
  <si>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</si>
  <si>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</si>
  <si>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</si>
  <si>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</si>
  <si>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</si>
  <si>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</si>
  <si>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</si>
  <si>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</si>
  <si>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</si>
  <si>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</si>
  <si>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</si>
  <si>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</si>
  <si>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</si>
  <si>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</si>
  <si>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</si>
  <si>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</si>
  <si>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</si>
  <si>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</si>
  <si>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</si>
  <si>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</si>
  <si>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</si>
  <si>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</si>
  <si>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</si>
  <si>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</si>
  <si>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</si>
  <si>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</si>
  <si>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</si>
  <si>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</si>
  <si>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</si>
  <si>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</si>
  <si>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</si>
  <si>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</si>
  <si>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</si>
  <si>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</si>
  <si>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</si>
  <si>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</si>
  <si>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</si>
  <si>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</si>
  <si>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</si>
  <si>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</si>
  <si>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</si>
  <si>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</si>
  <si>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</si>
  <si>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</si>
  <si>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</si>
  <si>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</si>
  <si>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</si>
  <si>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</si>
  <si>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</si>
  <si>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</si>
  <si>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</si>
  <si>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</si>
  <si>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</si>
  <si>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</si>
  <si>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</si>
  <si>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</si>
  <si>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</si>
  <si>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</si>
  <si>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</si>
  <si>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</si>
  <si>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</si>
  <si>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</si>
  <si>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</si>
  <si>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</si>
  <si>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</si>
  <si>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</si>
  <si>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</si>
  <si>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</si>
  <si>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</si>
  <si>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</si>
  <si>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</si>
  <si>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</si>
  <si>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</si>
  <si>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</si>
  <si>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</si>
  <si>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</si>
  <si>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</si>
  <si>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</si>
  <si>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</si>
  <si>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</si>
  <si>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</si>
  <si>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</si>
  <si>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</si>
  <si>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</si>
  <si>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</si>
  <si>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</si>
  <si>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</si>
  <si>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</si>
  <si>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</si>
  <si>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</si>
  <si>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</si>
  <si>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</si>
  <si>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</si>
  <si>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</si>
  <si>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</si>
  <si>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</si>
  <si>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</si>
  <si>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</si>
  <si>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</si>
  <si>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</si>
  <si>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</si>
  <si>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</si>
  <si>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</si>
  <si>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</si>
  <si>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</si>
  <si>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</si>
  <si>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</si>
  <si>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</si>
  <si>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</si>
  <si>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</si>
  <si>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</si>
  <si>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</si>
  <si>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</si>
  <si>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</si>
  <si>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</si>
  <si>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</si>
  <si>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</si>
  <si>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</si>
  <si>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</si>
  <si>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</si>
  <si>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</si>
  <si>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</si>
  <si>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</si>
  <si>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</si>
  <si>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</si>
  <si>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</si>
  <si>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</si>
  <si>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</si>
  <si>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</si>
  <si>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</si>
  <si>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</si>
  <si>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</si>
  <si>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</si>
  <si>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</si>
  <si>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</si>
  <si>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</si>
  <si>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</si>
  <si>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</si>
  <si>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</si>
  <si>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</si>
  <si>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</si>
  <si>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</si>
  <si>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</si>
  <si>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</si>
  <si>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</si>
  <si>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</si>
  <si>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</si>
  <si>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</si>
  <si>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</si>
  <si>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</si>
  <si>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</si>
  <si>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</si>
  <si>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</si>
  <si>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</si>
  <si>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</si>
  <si>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</si>
  <si>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</si>
  <si>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</si>
  <si>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</si>
  <si>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</si>
  <si>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</si>
  <si>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</si>
  <si>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</si>
  <si>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</si>
  <si>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</si>
  <si>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</si>
  <si>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</si>
  <si>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</si>
  <si>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</si>
  <si>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</si>
  <si>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</si>
  <si>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</si>
  <si>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</si>
  <si>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</si>
  <si>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</si>
  <si>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</si>
  <si>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</si>
  <si>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</si>
  <si>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</si>
  <si>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</si>
  <si>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</si>
  <si>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</si>
  <si>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</si>
  <si>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</si>
  <si>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</si>
  <si>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</si>
  <si>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</si>
  <si>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</si>
  <si>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</si>
  <si>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</si>
  <si>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</si>
  <si>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</si>
  <si>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</si>
  <si>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</si>
  <si>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</si>
  <si>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</si>
  <si>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</si>
  <si>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</si>
  <si>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</si>
  <si>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</si>
  <si>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</si>
  <si>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</si>
  <si>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</si>
  <si>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</si>
  <si>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</si>
  <si>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</si>
  <si>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</si>
  <si>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</si>
  <si>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</si>
  <si>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</si>
  <si>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</si>
  <si>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</si>
  <si>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</si>
  <si>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</si>
  <si>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</si>
  <si>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</si>
  <si>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</si>
  <si>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</si>
  <si>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</si>
  <si>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</si>
  <si>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</si>
  <si>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</si>
  <si>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</si>
  <si>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</si>
  <si>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</si>
  <si>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</si>
  <si>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</si>
  <si>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</si>
  <si>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</si>
  <si>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</si>
  <si>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</si>
  <si>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</si>
  <si>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</si>
  <si>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</si>
  <si>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</si>
  <si>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</si>
  <si>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</si>
  <si>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</si>
  <si>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</si>
  <si>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</si>
  <si>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</si>
  <si>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</si>
  <si>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</si>
  <si>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</si>
  <si>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</si>
  <si>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</si>
  <si>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</si>
  <si>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</si>
  <si>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</si>
  <si>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</si>
  <si>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</si>
  <si>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</si>
  <si>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</si>
  <si>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</si>
  <si>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</si>
  <si>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</si>
  <si>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</si>
  <si>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</si>
  <si>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</si>
  <si>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</si>
  <si>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</si>
  <si>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</si>
  <si>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</si>
  <si>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</si>
  <si>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</si>
  <si>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</si>
  <si>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</si>
  <si>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</si>
  <si>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</si>
  <si>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</si>
  <si>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</si>
  <si>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</si>
  <si>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</si>
  <si>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</si>
  <si>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</si>
  <si>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</si>
  <si>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</si>
  <si>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</si>
  <si>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</si>
  <si>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</si>
  <si>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</si>
  <si>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</si>
  <si>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</si>
  <si>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</si>
  <si>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</si>
  <si>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</si>
  <si>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</si>
  <si>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</si>
  <si>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</si>
  <si>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</si>
  <si>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</si>
  <si>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</si>
  <si>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</si>
  <si>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</si>
  <si>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</si>
  <si>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</si>
  <si>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</si>
  <si>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</si>
  <si>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</si>
  <si>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</si>
  <si>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</si>
  <si>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</si>
  <si>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</si>
  <si>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</si>
  <si>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</si>
  <si>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</si>
  <si>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</si>
  <si>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</si>
  <si>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</si>
  <si>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</si>
  <si>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</si>
  <si>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</si>
  <si>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</si>
  <si>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</si>
  <si>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</si>
  <si>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</si>
  <si>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</si>
  <si>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</si>
  <si>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</si>
  <si>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</si>
  <si>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</si>
  <si>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</si>
  <si>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</si>
  <si>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</si>
  <si>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</si>
  <si>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</si>
  <si>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</si>
  <si>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</si>
  <si>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</si>
  <si>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</si>
  <si>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</si>
  <si>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</si>
  <si>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</si>
  <si>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</si>
  <si>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</si>
  <si>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</si>
  <si>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</si>
  <si>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</si>
  <si>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</si>
  <si>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</si>
  <si>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</si>
  <si>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</si>
  <si>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</si>
  <si>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</si>
  <si>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</si>
  <si>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</si>
  <si>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</si>
  <si>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</si>
  <si>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</si>
  <si>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</si>
  <si>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</si>
  <si>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</si>
  <si>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</si>
  <si>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</si>
  <si>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</si>
  <si>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</si>
  <si>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</si>
  <si>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</si>
  <si>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</si>
  <si>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</si>
  <si>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</si>
  <si>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</si>
  <si>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</si>
  <si>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</si>
  <si>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</si>
  <si>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</si>
  <si>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</si>
  <si>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</si>
  <si>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</si>
  <si>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</si>
  <si>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</si>
  <si>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</si>
  <si>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</si>
  <si>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</si>
  <si>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</si>
  <si>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</si>
  <si>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</si>
  <si>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</si>
  <si>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</si>
  <si>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</si>
  <si>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</si>
  <si>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</si>
  <si>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</si>
  <si>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</si>
  <si>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</si>
  <si>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</si>
  <si>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</si>
  <si>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</si>
  <si>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</si>
  <si>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</si>
  <si>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</si>
  <si>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</si>
  <si>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</si>
  <si>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</si>
  <si>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</si>
  <si>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</si>
  <si>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</si>
  <si>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</si>
  <si>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</si>
  <si>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</si>
  <si>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</si>
  <si>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</si>
  <si>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</si>
  <si>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</si>
  <si>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</si>
  <si>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</si>
  <si>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</si>
  <si>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</si>
  <si>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</si>
  <si>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</si>
  <si>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</si>
  <si>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</si>
  <si>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</si>
  <si>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</si>
  <si>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</si>
  <si>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</si>
  <si>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</si>
  <si>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</si>
  <si>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</si>
  <si>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</si>
  <si>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</si>
  <si>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</si>
  <si>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</si>
  <si>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</si>
  <si>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</si>
  <si>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</si>
  <si>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</si>
  <si>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</si>
  <si>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</si>
  <si>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</si>
  <si>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</si>
  <si>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</si>
  <si>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</si>
  <si>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</si>
  <si>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</si>
  <si>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</si>
  <si>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</si>
  <si>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</si>
  <si>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</si>
  <si>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</si>
  <si>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</si>
  <si>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</si>
  <si>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</si>
  <si>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</si>
  <si>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</si>
  <si>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</si>
  <si>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</si>
  <si>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</si>
  <si>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</si>
  <si>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</si>
  <si>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</si>
  <si>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</si>
  <si>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</si>
  <si>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</si>
  <si>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</si>
  <si>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</si>
  <si>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</si>
  <si>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</si>
  <si>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</si>
  <si>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</si>
  <si>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</si>
  <si>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</si>
  <si>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</si>
  <si>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</si>
  <si>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</si>
  <si>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</si>
  <si>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</si>
  <si>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</si>
  <si>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</si>
  <si>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</si>
  <si>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</si>
  <si>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</si>
  <si>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</si>
  <si>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</si>
  <si>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</si>
  <si>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</si>
  <si>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</si>
  <si>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</si>
  <si>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</si>
  <si>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</si>
  <si>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</si>
  <si>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</si>
  <si>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</si>
  <si>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</si>
  <si>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</si>
  <si>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</si>
  <si>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</si>
  <si>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</si>
  <si>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</si>
  <si>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</si>
  <si>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</si>
  <si>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</si>
  <si>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</si>
  <si>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</si>
  <si>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</si>
  <si>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</si>
  <si>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</si>
  <si>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</si>
  <si>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</si>
  <si>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</si>
  <si>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</si>
  <si>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</si>
  <si>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</si>
  <si>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</si>
  <si>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</si>
  <si>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</si>
  <si>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</si>
  <si>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</si>
  <si>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</si>
  <si>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</si>
  <si>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</si>
  <si>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</si>
  <si>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</si>
  <si>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</si>
  <si>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</si>
  <si>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</si>
  <si>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</si>
  <si>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</si>
  <si>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</si>
  <si>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</si>
  <si>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</si>
  <si>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</si>
  <si>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</si>
  <si>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</si>
  <si>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</si>
  <si>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</si>
  <si>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</si>
  <si>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</si>
  <si>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</si>
  <si>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</si>
  <si>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</si>
  <si>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</si>
  <si>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</si>
  <si>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</si>
  <si>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</si>
  <si>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</si>
  <si>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</si>
  <si>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</si>
  <si>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</si>
  <si>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</si>
  <si>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</si>
  <si>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</si>
  <si>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</si>
  <si>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</si>
  <si>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</si>
  <si>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</si>
  <si>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</si>
  <si>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</si>
  <si>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</si>
  <si>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</si>
  <si>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</si>
  <si>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</si>
  <si>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</si>
  <si>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</si>
  <si>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</si>
  <si>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</si>
  <si>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</si>
  <si>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</si>
  <si>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</si>
  <si>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</si>
  <si>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</si>
  <si>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</si>
  <si>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</si>
  <si>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</si>
  <si>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</si>
  <si>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</si>
  <si>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</si>
  <si>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</si>
  <si>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</si>
  <si>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</si>
  <si>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</si>
  <si>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</si>
  <si>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</si>
  <si>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</si>
  <si>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</si>
  <si>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</si>
  <si>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</si>
  <si>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</si>
  <si>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</si>
  <si>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</si>
  <si>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</si>
  <si>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</si>
  <si>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</si>
  <si>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</si>
  <si>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</si>
  <si>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</si>
  <si>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</si>
  <si>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</si>
  <si>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</si>
  <si>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</si>
  <si>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</si>
  <si>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</si>
  <si>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</si>
  <si>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</si>
  <si>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</si>
  <si>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</si>
  <si>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</si>
  <si>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</si>
  <si>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</si>
  <si>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</si>
  <si>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</si>
  <si>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</si>
  <si>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</si>
  <si>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</si>
  <si>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</si>
  <si>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</si>
  <si>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</si>
  <si>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</si>
  <si>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</si>
  <si>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</si>
  <si>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</si>
  <si>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</si>
  <si>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</si>
  <si>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</si>
  <si>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</si>
  <si>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</si>
  <si>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</si>
  <si>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</si>
  <si>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</si>
  <si>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</si>
  <si>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</si>
  <si>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</si>
  <si>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</si>
  <si>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</si>
  <si>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</si>
  <si>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</si>
  <si>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</si>
  <si>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</si>
  <si>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</si>
  <si>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</si>
  <si>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</si>
  <si>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</si>
  <si>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</si>
  <si>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</si>
  <si>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</si>
  <si>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</si>
  <si>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</si>
  <si>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</si>
  <si>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</si>
  <si>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</si>
  <si>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</si>
  <si>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</si>
  <si>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</si>
  <si>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</si>
  <si>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</si>
  <si>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</si>
  <si>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</si>
  <si>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</si>
  <si>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</si>
  <si>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</si>
  <si>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</si>
  <si>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</si>
  <si>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</si>
  <si>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</si>
  <si>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</si>
  <si>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</si>
  <si>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</si>
  <si>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</si>
  <si>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</si>
  <si>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</si>
  <si>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</si>
  <si>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</si>
  <si>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</si>
  <si>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</si>
  <si>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</si>
  <si>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</si>
  <si>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</si>
  <si>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</si>
  <si>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</si>
  <si>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</si>
  <si>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</si>
  <si>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</si>
  <si>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</si>
  <si>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</si>
  <si>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</si>
  <si>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</si>
  <si>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</si>
  <si>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</si>
  <si>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</si>
  <si>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</si>
  <si>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</si>
  <si>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</si>
  <si>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</si>
  <si>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</si>
  <si>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</si>
  <si>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</si>
  <si>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</si>
  <si>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</si>
  <si>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</si>
  <si>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</si>
  <si>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</si>
  <si>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</si>
  <si>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</si>
  <si>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</si>
  <si>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</si>
  <si>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</si>
  <si>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</si>
  <si>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</si>
  <si>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</si>
  <si>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</si>
  <si>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</si>
  <si>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</si>
  <si>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</si>
  <si>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</si>
  <si>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</si>
  <si>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</si>
  <si>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</si>
  <si>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</si>
  <si>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</si>
  <si>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</si>
  <si>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</si>
  <si>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</si>
  <si>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</si>
  <si>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</si>
  <si>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</si>
  <si>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</si>
  <si>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</si>
  <si>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</si>
  <si>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</si>
  <si>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</si>
  <si>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</si>
  <si>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</si>
  <si>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</si>
  <si>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</si>
  <si>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</si>
  <si>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</si>
  <si>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</si>
  <si>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</si>
  <si>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</si>
  <si>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</si>
  <si>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</si>
  <si>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</si>
  <si>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</si>
  <si>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</si>
  <si>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</si>
  <si>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</si>
  <si>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</si>
  <si>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</si>
  <si>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</si>
  <si>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</si>
  <si>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</si>
  <si>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</si>
  <si>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</si>
  <si>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</si>
  <si>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</si>
  <si>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</si>
  <si>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</si>
  <si>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</si>
  <si>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</si>
  <si>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</si>
  <si>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</si>
  <si>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</si>
  <si>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</si>
  <si>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</si>
  <si>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</si>
  <si>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</si>
  <si>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</si>
  <si>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</si>
  <si>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</si>
  <si>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</si>
  <si>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</si>
  <si>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</si>
  <si>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</si>
  <si>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</si>
  <si>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</si>
  <si>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</si>
  <si>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</si>
  <si>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</si>
  <si>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</si>
  <si>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</si>
  <si>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</si>
  <si>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</si>
  <si>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</si>
  <si>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</si>
  <si>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</si>
  <si>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</si>
  <si>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</si>
  <si>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</si>
  <si>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</si>
  <si>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</si>
  <si>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</si>
  <si>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</si>
  <si>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</si>
  <si>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</si>
  <si>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</si>
  <si>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</si>
  <si>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</si>
  <si>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</si>
  <si>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</si>
  <si>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</si>
  <si>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</si>
  <si>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</si>
  <si>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</si>
  <si>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</si>
  <si>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</si>
  <si>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</si>
  <si>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</si>
  <si>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</si>
  <si>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</si>
  <si>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</si>
  <si>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</si>
  <si>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</si>
  <si>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</si>
  <si>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</si>
  <si>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</si>
  <si>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</si>
  <si>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</si>
  <si>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</si>
  <si>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</si>
  <si>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</si>
  <si>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</si>
  <si>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</si>
  <si>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</si>
  <si>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</si>
  <si>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</si>
  <si>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</si>
  <si>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</si>
  <si>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</si>
  <si>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</si>
  <si>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</si>
  <si>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</si>
  <si>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</si>
  <si>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</si>
  <si>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</si>
  <si>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</si>
  <si>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</si>
  <si>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</si>
  <si>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</si>
  <si>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</si>
  <si>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</si>
  <si>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</si>
  <si>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</si>
  <si>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</si>
  <si>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</si>
  <si>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</si>
  <si>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</si>
  <si>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</si>
  <si>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</si>
  <si>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</si>
  <si>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</si>
  <si>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</si>
  <si>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</si>
  <si>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</si>
  <si>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</si>
  <si>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</si>
  <si>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</si>
  <si>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</si>
  <si>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</si>
  <si>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</si>
  <si>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</si>
  <si>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</si>
  <si>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</si>
  <si>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</si>
  <si>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</si>
  <si>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</si>
  <si>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</si>
  <si>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</si>
  <si>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</si>
  <si>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</si>
  <si>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</si>
  <si>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</si>
  <si>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</si>
  <si>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</si>
  <si>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</si>
  <si>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</si>
  <si>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</si>
  <si>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</si>
  <si>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</si>
  <si>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</si>
  <si>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</si>
  <si>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</si>
  <si>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</si>
  <si>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</si>
  <si>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</si>
  <si>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</si>
  <si>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</si>
  <si>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</si>
  <si>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</si>
  <si>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</si>
  <si>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</si>
  <si>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</si>
  <si>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</si>
  <si>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</si>
  <si>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</si>
  <si>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</si>
  <si>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</si>
  <si>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</si>
  <si>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</si>
  <si>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</si>
  <si>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</si>
  <si>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</si>
  <si>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</si>
  <si>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</si>
  <si>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</si>
  <si>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</si>
  <si>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</si>
  <si>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</si>
  <si>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</si>
  <si>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</si>
  <si>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</si>
  <si>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</si>
  <si>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</si>
  <si>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</si>
  <si>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</si>
  <si>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</si>
  <si>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</si>
  <si>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</si>
  <si>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</si>
  <si>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</si>
  <si>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</si>
  <si>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</si>
  <si>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</si>
  <si>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</si>
  <si>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</si>
  <si>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</si>
  <si>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</si>
  <si>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</si>
  <si>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</si>
  <si>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</si>
  <si>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</si>
  <si>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</si>
  <si>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</si>
  <si>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</si>
  <si>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</si>
  <si>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</si>
  <si>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</si>
  <si>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</si>
  <si>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</si>
  <si>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</si>
  <si>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</si>
  <si>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</si>
  <si>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</si>
  <si>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</si>
  <si>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</si>
  <si>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</si>
  <si>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</si>
  <si>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</si>
  <si>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</si>
  <si>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</si>
  <si>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</si>
  <si>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</si>
  <si>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</si>
  <si>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</si>
  <si>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</si>
  <si>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</si>
  <si>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</si>
  <si>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</si>
  <si>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</si>
  <si>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</si>
  <si>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</si>
  <si>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</si>
  <si>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</si>
  <si>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</si>
  <si>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</si>
  <si>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</si>
  <si>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</si>
  <si>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</si>
  <si>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</si>
  <si>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</si>
  <si>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</si>
  <si>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</si>
  <si>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</si>
  <si>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</si>
  <si>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</si>
  <si>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</si>
  <si>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</si>
  <si>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</si>
  <si>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</si>
  <si>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</si>
  <si>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</si>
  <si>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</si>
  <si>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</si>
  <si>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</si>
  <si>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</si>
  <si>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</si>
  <si>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</si>
  <si>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</si>
  <si>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</si>
  <si>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</si>
  <si>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</si>
  <si>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</si>
  <si>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</si>
  <si>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</si>
  <si>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</si>
  <si>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</si>
  <si>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</si>
  <si>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</si>
  <si>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</si>
  <si>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</si>
  <si>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</si>
  <si>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</si>
  <si>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</si>
  <si>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</si>
  <si>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</si>
  <si>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</si>
  <si>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</si>
  <si>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</si>
  <si>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</si>
  <si>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</si>
  <si>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</si>
  <si>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</si>
  <si>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</si>
  <si>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</si>
  <si>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</si>
  <si>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</si>
  <si>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</si>
  <si>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</si>
  <si>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</si>
  <si>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</si>
  <si>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</si>
  <si>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</si>
  <si>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</si>
  <si>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</si>
  <si>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</si>
  <si>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</si>
  <si>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</si>
  <si>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</si>
  <si>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</si>
  <si>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</si>
  <si>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</si>
  <si>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</si>
  <si>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</si>
  <si>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</si>
  <si>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</si>
  <si>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</si>
  <si>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</si>
  <si>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</si>
  <si>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</si>
  <si>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</si>
  <si>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</si>
  <si>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</si>
  <si>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</si>
  <si>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</si>
  <si>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</si>
  <si>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</si>
  <si>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</si>
  <si>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</si>
  <si>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</si>
  <si>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</si>
  <si>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</si>
  <si>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</si>
  <si>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</si>
  <si>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</si>
  <si>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</si>
  <si>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</si>
  <si>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</si>
  <si>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</si>
  <si>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</si>
  <si>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</si>
  <si>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</si>
  <si>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</si>
  <si>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</si>
  <si>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</si>
  <si>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</si>
  <si>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</si>
  <si>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</si>
  <si>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</si>
  <si>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</si>
  <si>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</si>
  <si>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</si>
  <si>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</si>
  <si>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</si>
  <si>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</si>
  <si>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</si>
  <si>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</si>
  <si>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</si>
  <si>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</si>
  <si>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</si>
  <si>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</si>
  <si>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</si>
  <si>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</si>
  <si>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</si>
  <si>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</si>
  <si>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</si>
  <si>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</si>
  <si>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</si>
  <si>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</si>
  <si>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</si>
  <si>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</si>
  <si>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</si>
  <si>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</si>
  <si>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</si>
  <si>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</si>
  <si>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</si>
  <si>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</si>
  <si>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</si>
  <si>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</si>
  <si>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</si>
  <si>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</si>
  <si>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</si>
  <si>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</si>
  <si>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</si>
  <si>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</si>
  <si>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</si>
  <si>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</si>
  <si>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</si>
  <si>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</si>
  <si>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</si>
  <si>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</si>
  <si>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</si>
  <si>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</si>
  <si>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</si>
  <si>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</si>
  <si>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</si>
  <si>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</si>
  <si>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</si>
  <si>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</si>
  <si>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</si>
  <si>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</si>
  <si>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</si>
  <si>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</si>
  <si>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</si>
  <si>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</si>
  <si>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</si>
  <si>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</si>
  <si>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</si>
  <si>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</si>
  <si>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</si>
  <si>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</si>
  <si>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</si>
  <si>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</si>
  <si>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</si>
  <si>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</si>
  <si>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</si>
  <si>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</si>
  <si>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</si>
  <si>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</si>
  <si>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</si>
  <si>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</si>
  <si>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</si>
  <si>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</si>
  <si>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</si>
  <si>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</si>
  <si>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</si>
  <si>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</si>
  <si>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</si>
  <si>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</si>
  <si>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</si>
  <si>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</si>
  <si>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</si>
  <si>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</si>
  <si>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</si>
  <si>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</si>
  <si>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</si>
  <si>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</si>
  <si>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</si>
  <si>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</si>
  <si>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</si>
  <si>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</si>
  <si>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</si>
  <si>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</si>
  <si>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</si>
  <si>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</si>
  <si>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</si>
  <si>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</si>
  <si>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</si>
  <si>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</si>
  <si>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</si>
  <si>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</si>
  <si>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</si>
  <si>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</si>
  <si>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</si>
  <si>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</si>
  <si>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</si>
  <si>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</si>
  <si>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</si>
  <si>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</si>
  <si>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</si>
  <si>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</si>
  <si>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</si>
  <si>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</si>
  <si>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</si>
  <si>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</si>
  <si>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</si>
  <si>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</si>
  <si>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</si>
  <si>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</si>
  <si>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</si>
  <si>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</si>
  <si>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</si>
  <si>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</si>
  <si>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</si>
  <si>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</si>
  <si>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</si>
  <si>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</si>
  <si>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</si>
  <si>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</si>
  <si>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</si>
  <si>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</si>
  <si>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</si>
  <si>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</si>
  <si>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</si>
  <si>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</si>
  <si>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</si>
  <si>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</si>
  <si>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</si>
  <si>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</si>
  <si>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</si>
  <si>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</si>
  <si>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</si>
  <si>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</si>
  <si>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</si>
  <si>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</si>
  <si>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</si>
  <si>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</si>
  <si>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</si>
  <si>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</si>
  <si>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</si>
  <si>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</si>
  <si>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</si>
  <si>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</si>
  <si>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</si>
  <si>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</si>
  <si>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</si>
  <si>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</si>
  <si>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</si>
  <si>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</si>
  <si>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</si>
  <si>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</si>
  <si>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</si>
  <si>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</si>
  <si>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</si>
  <si>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</si>
  <si>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</si>
  <si>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</si>
  <si>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</si>
  <si>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</si>
  <si>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</si>
  <si>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</si>
  <si>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</si>
  <si>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</si>
  <si>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</si>
  <si>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</si>
  <si>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</si>
  <si>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</si>
  <si>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</si>
  <si>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</si>
  <si>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</si>
  <si>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</si>
  <si>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</si>
  <si>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</si>
  <si>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</si>
  <si>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</si>
  <si>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</si>
  <si>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</si>
  <si>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</si>
  <si>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</si>
  <si>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</si>
  <si>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</si>
  <si>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</si>
  <si>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</si>
  <si>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</si>
  <si>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</si>
  <si>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</si>
  <si>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</si>
  <si>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</si>
  <si>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</si>
  <si>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</si>
  <si>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</si>
  <si>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</si>
  <si>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</si>
  <si>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</si>
  <si>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</si>
  <si>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</si>
  <si>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</si>
  <si>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</si>
  <si>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</si>
  <si>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</si>
  <si>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</si>
  <si>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</si>
  <si>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</si>
  <si>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</si>
  <si>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</si>
  <si>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</si>
  <si>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</si>
  <si>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</si>
  <si>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</si>
  <si>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</si>
  <si>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</si>
  <si>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</si>
  <si>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</si>
  <si>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</si>
  <si>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</si>
  <si>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</si>
  <si>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</si>
  <si>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</si>
  <si>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</si>
  <si>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</si>
  <si>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</si>
  <si>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</si>
  <si>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</si>
  <si>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</si>
  <si>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</si>
  <si>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</si>
  <si>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</si>
  <si>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</si>
  <si>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</si>
  <si>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</si>
  <si>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</si>
  <si>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</si>
  <si>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</si>
  <si>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</si>
  <si>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</si>
  <si>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</si>
  <si>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</si>
  <si>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</si>
  <si>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</si>
  <si>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</si>
  <si>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</si>
  <si>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</si>
  <si>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</si>
  <si>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</si>
  <si>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</si>
  <si>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</si>
  <si>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</si>
  <si>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</si>
  <si>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</si>
  <si>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</si>
  <si>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</si>
  <si>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</si>
  <si>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</si>
  <si>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</si>
  <si>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</si>
  <si>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</si>
  <si>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</si>
  <si>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</si>
  <si>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</si>
  <si>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</si>
  <si>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</si>
  <si>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</si>
  <si>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</si>
  <si>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</si>
  <si>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</si>
  <si>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</si>
  <si>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</si>
  <si>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</si>
  <si>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</si>
  <si>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</si>
  <si>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</si>
  <si>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</si>
  <si>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</si>
  <si>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</si>
  <si>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</si>
  <si>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</si>
  <si>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</si>
  <si>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</si>
  <si>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</si>
  <si>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</si>
  <si>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</si>
  <si>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</si>
  <si>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</si>
  <si>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</si>
  <si>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</si>
  <si>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</si>
  <si>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</si>
  <si>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</si>
  <si>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</si>
  <si>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</si>
  <si>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</si>
  <si>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</si>
  <si>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</si>
  <si>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</si>
  <si>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</si>
  <si>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</si>
  <si>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</si>
  <si>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</si>
  <si>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</si>
  <si>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</si>
  <si>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</si>
  <si>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</si>
  <si>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</si>
  <si>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</si>
  <si>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</si>
  <si>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</si>
  <si>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</si>
  <si>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</si>
  <si>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</si>
  <si>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</si>
  <si>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</si>
  <si>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</si>
  <si>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</si>
  <si>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</si>
  <si>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</si>
  <si>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</si>
  <si>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</si>
  <si>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</si>
  <si>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</si>
  <si>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</si>
  <si>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</si>
  <si>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</si>
  <si>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</si>
  <si>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</si>
  <si>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</si>
  <si>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</si>
  <si>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</si>
  <si>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</si>
  <si>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Abastecido</t>
  </si>
  <si>
    <t>Alvarez Eusebio, Wascar Antonio</t>
  </si>
  <si>
    <t>Accion Remota</t>
  </si>
  <si>
    <t>2 Gavetas Vacías y 1 Fallando</t>
  </si>
  <si>
    <t xml:space="preserve">Gil Carrera, Santiago </t>
  </si>
  <si>
    <t>9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</si>
</sst>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4"/>
      <tableStyleElement type="headerRow" dxfId="473"/>
      <tableStyleElement type="totalRow" dxfId="472"/>
      <tableStyleElement type="firstColumn" dxfId="471"/>
      <tableStyleElement type="lastColumn" dxfId="470"/>
      <tableStyleElement type="firstRowStripe" dxfId="469"/>
      <tableStyleElement type="firstColumnStripe" dxfId="4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67"/>
  <sheetViews>
    <sheetView tabSelected="1" zoomScale="80" zoomScaleNormal="80" workbookViewId="0">
      <pane ySplit="4" topLeftCell="A20" activePane="bottomLeft" state="frozen"/>
      <selection pane="bottomLeft" activeCell="G25" sqref="G25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28515625" style="48" bestFit="1" customWidth="1"/>
    <col min="7" max="7" width="57" style="48" bestFit="1" customWidth="1"/>
    <col min="8" max="11" width="7" style="48" bestFit="1" customWidth="1"/>
    <col min="12" max="12" width="49.85546875" style="48" customWidth="1"/>
    <col min="13" max="13" width="19.85546875" style="70" customWidth="1"/>
    <col min="14" max="14" width="18" style="85" bestFit="1" customWidth="1"/>
    <col min="15" max="15" width="37.8554687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2503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2500</v>
      </c>
      <c r="Q4" s="76" t="s">
        <v>2457</v>
      </c>
    </row>
    <row r="5" spans="1:17" ht="18" x14ac:dyDescent="0.25">
      <c r="A5" s="115" t="str">
        <f>VLOOKUP(E5,'LISTADO ATM'!$A$2:$C$896,3,0)</f>
        <v>DISTRITO NACIONAL</v>
      </c>
      <c r="B5" s="109">
        <v>335766639</v>
      </c>
      <c r="C5" s="101">
        <v>44214.57099537037</v>
      </c>
      <c r="D5" s="115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2472</v>
      </c>
      <c r="N5" s="102" t="s">
        <v>2493</v>
      </c>
      <c r="O5" s="115" t="s">
        <v>2482</v>
      </c>
      <c r="P5" s="118"/>
      <c r="Q5" s="103" t="s">
        <v>2228</v>
      </c>
    </row>
    <row r="6" spans="1:17" ht="18" x14ac:dyDescent="0.25">
      <c r="A6" s="115" t="str">
        <f>VLOOKUP(E6,'LISTADO ATM'!$A$2:$C$896,3,0)</f>
        <v>DISTRITO NACIONAL</v>
      </c>
      <c r="B6" s="109">
        <v>335784474</v>
      </c>
      <c r="C6" s="101">
        <v>44233.489502314813</v>
      </c>
      <c r="D6" s="115" t="s">
        <v>2189</v>
      </c>
      <c r="E6" s="99">
        <v>354</v>
      </c>
      <c r="F6" s="84" t="str">
        <f>VLOOKUP(E6,VIP!$A$2:$O11366,2,0)</f>
        <v>DRBR354</v>
      </c>
      <c r="G6" s="98" t="str">
        <f>VLOOKUP(E6,'LISTADO ATM'!$A$2:$B$895,2,0)</f>
        <v xml:space="preserve">ATM Oficina Núñez de Cáceres II </v>
      </c>
      <c r="H6" s="98" t="str">
        <f>VLOOKUP(E6,VIP!$A$2:$O16287,7,FALSE)</f>
        <v>Si</v>
      </c>
      <c r="I6" s="98" t="str">
        <f>VLOOKUP(E6,VIP!$A$2:$O8252,8,FALSE)</f>
        <v>Si</v>
      </c>
      <c r="J6" s="98" t="str">
        <f>VLOOKUP(E6,VIP!$A$2:$O8202,8,FALSE)</f>
        <v>Si</v>
      </c>
      <c r="K6" s="98" t="str">
        <f>VLOOKUP(E6,VIP!$A$2:$O11776,6,0)</f>
        <v>NO</v>
      </c>
      <c r="L6" s="104" t="s">
        <v>2228</v>
      </c>
      <c r="M6" s="103" t="s">
        <v>2472</v>
      </c>
      <c r="N6" s="102" t="s">
        <v>2493</v>
      </c>
      <c r="O6" s="115" t="s">
        <v>2482</v>
      </c>
      <c r="P6" s="118"/>
      <c r="Q6" s="103" t="s">
        <v>2228</v>
      </c>
    </row>
    <row r="7" spans="1:17" ht="18" x14ac:dyDescent="0.25">
      <c r="A7" s="115" t="str">
        <f>VLOOKUP(E7,'LISTADO ATM'!$A$2:$C$896,3,0)</f>
        <v>DISTRITO NACIONAL</v>
      </c>
      <c r="B7" s="109">
        <v>335784579</v>
      </c>
      <c r="C7" s="101">
        <v>44233.908009259256</v>
      </c>
      <c r="D7" s="115" t="s">
        <v>2476</v>
      </c>
      <c r="E7" s="99">
        <v>267</v>
      </c>
      <c r="F7" s="84" t="str">
        <f>VLOOKUP(E7,VIP!$A$2:$O11649,2,0)</f>
        <v>DRBR267</v>
      </c>
      <c r="G7" s="98" t="str">
        <f>VLOOKUP(E7,'LISTADO ATM'!$A$2:$B$895,2,0)</f>
        <v xml:space="preserve">ATM Centro de Caja México </v>
      </c>
      <c r="H7" s="98" t="str">
        <f>VLOOKUP(E7,VIP!$A$2:$O16569,7,FALSE)</f>
        <v>Si</v>
      </c>
      <c r="I7" s="98" t="str">
        <f>VLOOKUP(E7,VIP!$A$2:$O8534,8,FALSE)</f>
        <v>Si</v>
      </c>
      <c r="J7" s="98" t="str">
        <f>VLOOKUP(E7,VIP!$A$2:$O8484,8,FALSE)</f>
        <v>Si</v>
      </c>
      <c r="K7" s="98" t="str">
        <f>VLOOKUP(E7,VIP!$A$2:$O12058,6,0)</f>
        <v>NO</v>
      </c>
      <c r="L7" s="104" t="s">
        <v>2465</v>
      </c>
      <c r="M7" s="103" t="s">
        <v>2472</v>
      </c>
      <c r="N7" s="102" t="s">
        <v>2480</v>
      </c>
      <c r="O7" s="115" t="s">
        <v>2481</v>
      </c>
      <c r="P7" s="118"/>
      <c r="Q7" s="103" t="s">
        <v>2465</v>
      </c>
    </row>
    <row r="8" spans="1:17" s="119" customFormat="1" ht="18" x14ac:dyDescent="0.25">
      <c r="A8" s="115" t="str">
        <f>VLOOKUP(E8,'LISTADO ATM'!$A$2:$C$896,3,0)</f>
        <v>DISTRITO NACIONAL</v>
      </c>
      <c r="B8" s="109">
        <v>335784619</v>
      </c>
      <c r="C8" s="101">
        <v>44234.508101851854</v>
      </c>
      <c r="D8" s="115" t="s">
        <v>2189</v>
      </c>
      <c r="E8" s="99">
        <v>224</v>
      </c>
      <c r="F8" s="84" t="str">
        <f>VLOOKUP(E8,VIP!$A$2:$O11360,2,0)</f>
        <v>DRBR224</v>
      </c>
      <c r="G8" s="98" t="str">
        <f>VLOOKUP(E8,'LISTADO ATM'!$A$2:$B$895,2,0)</f>
        <v xml:space="preserve">ATM S/M Nacional El Millón (Núñez de Cáceres) </v>
      </c>
      <c r="H8" s="98" t="str">
        <f>VLOOKUP(E8,VIP!$A$2:$O16281,7,FALSE)</f>
        <v>Si</v>
      </c>
      <c r="I8" s="98" t="str">
        <f>VLOOKUP(E8,VIP!$A$2:$O8246,8,FALSE)</f>
        <v>Si</v>
      </c>
      <c r="J8" s="98" t="str">
        <f>VLOOKUP(E8,VIP!$A$2:$O8196,8,FALSE)</f>
        <v>Si</v>
      </c>
      <c r="K8" s="98" t="str">
        <f>VLOOKUP(E8,VIP!$A$2:$O11770,6,0)</f>
        <v>SI</v>
      </c>
      <c r="L8" s="104" t="s">
        <v>2228</v>
      </c>
      <c r="M8" s="103" t="s">
        <v>2472</v>
      </c>
      <c r="N8" s="102" t="s">
        <v>2493</v>
      </c>
      <c r="O8" s="115" t="s">
        <v>2482</v>
      </c>
      <c r="P8" s="118"/>
      <c r="Q8" s="103" t="s">
        <v>2228</v>
      </c>
    </row>
    <row r="9" spans="1:17" s="119" customFormat="1" ht="18" x14ac:dyDescent="0.25">
      <c r="A9" s="115" t="str">
        <f>VLOOKUP(E9,'LISTADO ATM'!$A$2:$C$896,3,0)</f>
        <v>DISTRITO NACIONAL</v>
      </c>
      <c r="B9" s="109">
        <v>335784621</v>
      </c>
      <c r="C9" s="101">
        <v>44234.569918981484</v>
      </c>
      <c r="D9" s="115" t="s">
        <v>2189</v>
      </c>
      <c r="E9" s="99">
        <v>476</v>
      </c>
      <c r="F9" s="84" t="str">
        <f>VLOOKUP(E9,VIP!$A$2:$O11358,2,0)</f>
        <v>DRBR476</v>
      </c>
      <c r="G9" s="98" t="str">
        <f>VLOOKUP(E9,'LISTADO ATM'!$A$2:$B$895,2,0)</f>
        <v xml:space="preserve">ATM Multicentro La Sirena Las Caobas </v>
      </c>
      <c r="H9" s="98" t="str">
        <f>VLOOKUP(E9,VIP!$A$2:$O16279,7,FALSE)</f>
        <v>Si</v>
      </c>
      <c r="I9" s="98" t="str">
        <f>VLOOKUP(E9,VIP!$A$2:$O8244,8,FALSE)</f>
        <v>Si</v>
      </c>
      <c r="J9" s="98" t="str">
        <f>VLOOKUP(E9,VIP!$A$2:$O8194,8,FALSE)</f>
        <v>Si</v>
      </c>
      <c r="K9" s="98" t="str">
        <f>VLOOKUP(E9,VIP!$A$2:$O11768,6,0)</f>
        <v>SI</v>
      </c>
      <c r="L9" s="104" t="s">
        <v>2254</v>
      </c>
      <c r="M9" s="103" t="s">
        <v>2472</v>
      </c>
      <c r="N9" s="102" t="s">
        <v>2493</v>
      </c>
      <c r="O9" s="115" t="s">
        <v>2482</v>
      </c>
      <c r="P9" s="118"/>
      <c r="Q9" s="103" t="s">
        <v>2254</v>
      </c>
    </row>
    <row r="10" spans="1:17" s="119" customFormat="1" ht="18" x14ac:dyDescent="0.25">
      <c r="A10" s="115" t="str">
        <f>VLOOKUP(E10,'LISTADO ATM'!$A$2:$C$896,3,0)</f>
        <v>DISTRITO NACIONAL</v>
      </c>
      <c r="B10" s="109">
        <v>335784800</v>
      </c>
      <c r="C10" s="101">
        <v>44235.352777777778</v>
      </c>
      <c r="D10" s="115" t="s">
        <v>2491</v>
      </c>
      <c r="E10" s="99">
        <v>527</v>
      </c>
      <c r="F10" s="84" t="str">
        <f>VLOOKUP(E10,VIP!$A$2:$O11375,2,0)</f>
        <v>DRBR527</v>
      </c>
      <c r="G10" s="98" t="str">
        <f>VLOOKUP(E10,'LISTADO ATM'!$A$2:$B$895,2,0)</f>
        <v>ATM Oficina Zona Oriental II</v>
      </c>
      <c r="H10" s="98" t="str">
        <f>VLOOKUP(E10,VIP!$A$2:$O16296,7,FALSE)</f>
        <v>Si</v>
      </c>
      <c r="I10" s="98" t="str">
        <f>VLOOKUP(E10,VIP!$A$2:$O8261,8,FALSE)</f>
        <v>Si</v>
      </c>
      <c r="J10" s="98" t="str">
        <f>VLOOKUP(E10,VIP!$A$2:$O8211,8,FALSE)</f>
        <v>Si</v>
      </c>
      <c r="K10" s="98" t="str">
        <f>VLOOKUP(E10,VIP!$A$2:$O11785,6,0)</f>
        <v>SI</v>
      </c>
      <c r="L10" s="104" t="s">
        <v>2430</v>
      </c>
      <c r="M10" s="103" t="s">
        <v>2472</v>
      </c>
      <c r="N10" s="102" t="s">
        <v>2480</v>
      </c>
      <c r="O10" s="115" t="s">
        <v>2499</v>
      </c>
      <c r="P10" s="118"/>
      <c r="Q10" s="103" t="s">
        <v>2430</v>
      </c>
    </row>
    <row r="11" spans="1:17" s="119" customFormat="1" ht="18" x14ac:dyDescent="0.25">
      <c r="A11" s="115" t="str">
        <f>VLOOKUP(E11,'LISTADO ATM'!$A$2:$C$896,3,0)</f>
        <v>DISTRITO NACIONAL</v>
      </c>
      <c r="B11" s="109">
        <v>335784908</v>
      </c>
      <c r="C11" s="101">
        <v>44235.370335648149</v>
      </c>
      <c r="D11" s="115" t="s">
        <v>2189</v>
      </c>
      <c r="E11" s="99">
        <v>70</v>
      </c>
      <c r="F11" s="84" t="str">
        <f>VLOOKUP(E11,VIP!$A$2:$O11384,2,0)</f>
        <v>DRBR070</v>
      </c>
      <c r="G11" s="98" t="str">
        <f>VLOOKUP(E11,'LISTADO ATM'!$A$2:$B$895,2,0)</f>
        <v xml:space="preserve">ATM Autoservicio Plaza Lama Zona Oriental </v>
      </c>
      <c r="H11" s="98" t="str">
        <f>VLOOKUP(E11,VIP!$A$2:$O16305,7,FALSE)</f>
        <v>Si</v>
      </c>
      <c r="I11" s="98" t="str">
        <f>VLOOKUP(E11,VIP!$A$2:$O8270,8,FALSE)</f>
        <v>Si</v>
      </c>
      <c r="J11" s="98" t="str">
        <f>VLOOKUP(E11,VIP!$A$2:$O8220,8,FALSE)</f>
        <v>Si</v>
      </c>
      <c r="K11" s="98" t="str">
        <f>VLOOKUP(E11,VIP!$A$2:$O11794,6,0)</f>
        <v>NO</v>
      </c>
      <c r="L11" s="104" t="s">
        <v>2228</v>
      </c>
      <c r="M11" s="103" t="s">
        <v>2472</v>
      </c>
      <c r="N11" s="102" t="s">
        <v>2493</v>
      </c>
      <c r="O11" s="115" t="s">
        <v>2482</v>
      </c>
      <c r="P11" s="118"/>
      <c r="Q11" s="103" t="s">
        <v>2228</v>
      </c>
    </row>
    <row r="12" spans="1:17" s="119" customFormat="1" ht="18" x14ac:dyDescent="0.25">
      <c r="A12" s="115" t="str">
        <f>VLOOKUP(E12,'LISTADO ATM'!$A$2:$C$896,3,0)</f>
        <v>DISTRITO NACIONAL</v>
      </c>
      <c r="B12" s="109">
        <v>335785068</v>
      </c>
      <c r="C12" s="101">
        <v>44235.407037037039</v>
      </c>
      <c r="D12" s="115" t="s">
        <v>2476</v>
      </c>
      <c r="E12" s="99">
        <v>566</v>
      </c>
      <c r="F12" s="84" t="str">
        <f>VLOOKUP(E12,VIP!$A$2:$O11377,2,0)</f>
        <v>DRBR508</v>
      </c>
      <c r="G12" s="98" t="str">
        <f>VLOOKUP(E12,'LISTADO ATM'!$A$2:$B$895,2,0)</f>
        <v xml:space="preserve">ATM Hiper Olé Aut. Duarte </v>
      </c>
      <c r="H12" s="98" t="str">
        <f>VLOOKUP(E12,VIP!$A$2:$O16298,7,FALSE)</f>
        <v>Si</v>
      </c>
      <c r="I12" s="98" t="str">
        <f>VLOOKUP(E12,VIP!$A$2:$O8263,8,FALSE)</f>
        <v>Si</v>
      </c>
      <c r="J12" s="98" t="str">
        <f>VLOOKUP(E12,VIP!$A$2:$O8213,8,FALSE)</f>
        <v>Si</v>
      </c>
      <c r="K12" s="98" t="str">
        <f>VLOOKUP(E12,VIP!$A$2:$O11787,6,0)</f>
        <v>NO</v>
      </c>
      <c r="L12" s="104" t="s">
        <v>2430</v>
      </c>
      <c r="M12" s="103" t="s">
        <v>2472</v>
      </c>
      <c r="N12" s="102" t="s">
        <v>2480</v>
      </c>
      <c r="O12" s="115" t="s">
        <v>2481</v>
      </c>
      <c r="P12" s="118"/>
      <c r="Q12" s="103" t="s">
        <v>2430</v>
      </c>
    </row>
    <row r="13" spans="1:17" s="119" customFormat="1" ht="18" x14ac:dyDescent="0.25">
      <c r="A13" s="115" t="str">
        <f>VLOOKUP(E13,'LISTADO ATM'!$A$2:$C$896,3,0)</f>
        <v>DISTRITO NACIONAL</v>
      </c>
      <c r="B13" s="109">
        <v>335785192</v>
      </c>
      <c r="C13" s="101">
        <v>44235.435335648152</v>
      </c>
      <c r="D13" s="115" t="s">
        <v>2189</v>
      </c>
      <c r="E13" s="99">
        <v>694</v>
      </c>
      <c r="F13" s="84" t="str">
        <f>VLOOKUP(E13,VIP!$A$2:$O11371,2,0)</f>
        <v>DRBR694</v>
      </c>
      <c r="G13" s="98" t="str">
        <f>VLOOKUP(E13,'LISTADO ATM'!$A$2:$B$895,2,0)</f>
        <v>ATM Optica 27 de Febrero</v>
      </c>
      <c r="H13" s="98" t="str">
        <f>VLOOKUP(E13,VIP!$A$2:$O16292,7,FALSE)</f>
        <v>Si</v>
      </c>
      <c r="I13" s="98" t="str">
        <f>VLOOKUP(E13,VIP!$A$2:$O8257,8,FALSE)</f>
        <v>Si</v>
      </c>
      <c r="J13" s="98" t="str">
        <f>VLOOKUP(E13,VIP!$A$2:$O8207,8,FALSE)</f>
        <v>Si</v>
      </c>
      <c r="K13" s="98" t="str">
        <f>VLOOKUP(E13,VIP!$A$2:$O11781,6,0)</f>
        <v>NO</v>
      </c>
      <c r="L13" s="104" t="s">
        <v>2228</v>
      </c>
      <c r="M13" s="103" t="s">
        <v>2472</v>
      </c>
      <c r="N13" s="102" t="s">
        <v>2493</v>
      </c>
      <c r="O13" s="115" t="s">
        <v>2482</v>
      </c>
      <c r="P13" s="118"/>
      <c r="Q13" s="103" t="s">
        <v>2228</v>
      </c>
    </row>
    <row r="14" spans="1:17" s="119" customFormat="1" ht="18" x14ac:dyDescent="0.25">
      <c r="A14" s="115" t="str">
        <f>VLOOKUP(E14,'LISTADO ATM'!$A$2:$C$896,3,0)</f>
        <v>DISTRITO NACIONAL</v>
      </c>
      <c r="B14" s="109">
        <v>335785601</v>
      </c>
      <c r="C14" s="101">
        <v>44235.531689814816</v>
      </c>
      <c r="D14" s="115" t="s">
        <v>2189</v>
      </c>
      <c r="E14" s="99">
        <v>424</v>
      </c>
      <c r="F14" s="84" t="str">
        <f>VLOOKUP(E14,VIP!$A$2:$O11385,2,0)</f>
        <v>DRBR424</v>
      </c>
      <c r="G14" s="98" t="str">
        <f>VLOOKUP(E14,'LISTADO ATM'!$A$2:$B$895,2,0)</f>
        <v xml:space="preserve">ATM UNP Jumbo Luperón I </v>
      </c>
      <c r="H14" s="98" t="str">
        <f>VLOOKUP(E14,VIP!$A$2:$O16306,7,FALSE)</f>
        <v>Si</v>
      </c>
      <c r="I14" s="98" t="str">
        <f>VLOOKUP(E14,VIP!$A$2:$O8271,8,FALSE)</f>
        <v>Si</v>
      </c>
      <c r="J14" s="98" t="str">
        <f>VLOOKUP(E14,VIP!$A$2:$O8221,8,FALSE)</f>
        <v>Si</v>
      </c>
      <c r="K14" s="98" t="str">
        <f>VLOOKUP(E14,VIP!$A$2:$O11795,6,0)</f>
        <v>NO</v>
      </c>
      <c r="L14" s="104" t="s">
        <v>2228</v>
      </c>
      <c r="M14" s="103" t="s">
        <v>2472</v>
      </c>
      <c r="N14" s="102" t="s">
        <v>2480</v>
      </c>
      <c r="O14" s="115" t="s">
        <v>2482</v>
      </c>
      <c r="P14" s="118"/>
      <c r="Q14" s="103" t="s">
        <v>2228</v>
      </c>
    </row>
    <row r="15" spans="1:17" s="119" customFormat="1" ht="18" x14ac:dyDescent="0.25">
      <c r="A15" s="115" t="str">
        <f>VLOOKUP(E15,'LISTADO ATM'!$A$2:$C$896,3,0)</f>
        <v>SUR</v>
      </c>
      <c r="B15" s="109">
        <v>335785605</v>
      </c>
      <c r="C15" s="101">
        <v>44235.533680555556</v>
      </c>
      <c r="D15" s="115" t="s">
        <v>2491</v>
      </c>
      <c r="E15" s="99">
        <v>829</v>
      </c>
      <c r="F15" s="84" t="str">
        <f>VLOOKUP(E15,VIP!$A$2:$O11384,2,0)</f>
        <v>DRBR829</v>
      </c>
      <c r="G15" s="98" t="str">
        <f>VLOOKUP(E15,'LISTADO ATM'!$A$2:$B$895,2,0)</f>
        <v xml:space="preserve">ATM UNP Multicentro Sirena Baní </v>
      </c>
      <c r="H15" s="98" t="str">
        <f>VLOOKUP(E15,VIP!$A$2:$O16305,7,FALSE)</f>
        <v>Si</v>
      </c>
      <c r="I15" s="98" t="str">
        <f>VLOOKUP(E15,VIP!$A$2:$O8270,8,FALSE)</f>
        <v>Si</v>
      </c>
      <c r="J15" s="98" t="str">
        <f>VLOOKUP(E15,VIP!$A$2:$O8220,8,FALSE)</f>
        <v>Si</v>
      </c>
      <c r="K15" s="98" t="str">
        <f>VLOOKUP(E15,VIP!$A$2:$O11794,6,0)</f>
        <v>NO</v>
      </c>
      <c r="L15" s="104" t="s">
        <v>2430</v>
      </c>
      <c r="M15" s="103" t="s">
        <v>2472</v>
      </c>
      <c r="N15" s="102" t="s">
        <v>2480</v>
      </c>
      <c r="O15" s="115" t="s">
        <v>2499</v>
      </c>
      <c r="P15" s="118"/>
      <c r="Q15" s="103" t="s">
        <v>2430</v>
      </c>
    </row>
    <row r="16" spans="1:17" s="119" customFormat="1" ht="18" x14ac:dyDescent="0.25">
      <c r="A16" s="115" t="e">
        <f>VLOOKUP(E16,'LISTADO ATM'!$A$2:$C$896,3,0)</f>
        <v>#N/A</v>
      </c>
      <c r="B16" s="109">
        <v>335785662</v>
      </c>
      <c r="C16" s="101">
        <v>44235.563414351855</v>
      </c>
      <c r="D16" s="115" t="s">
        <v>2476</v>
      </c>
      <c r="E16" s="99">
        <v>797</v>
      </c>
      <c r="F16" s="84" t="e">
        <f>VLOOKUP(E16,VIP!$A$2:$O11382,2,0)</f>
        <v>#N/A</v>
      </c>
      <c r="G16" s="98" t="e">
        <f>VLOOKUP(E16,'LISTADO ATM'!$A$2:$B$895,2,0)</f>
        <v>#N/A</v>
      </c>
      <c r="H16" s="98" t="e">
        <f>VLOOKUP(E16,VIP!$A$2:$O16303,7,FALSE)</f>
        <v>#N/A</v>
      </c>
      <c r="I16" s="98" t="e">
        <f>VLOOKUP(E16,VIP!$A$2:$O8268,8,FALSE)</f>
        <v>#N/A</v>
      </c>
      <c r="J16" s="98" t="e">
        <f>VLOOKUP(E16,VIP!$A$2:$O8218,8,FALSE)</f>
        <v>#N/A</v>
      </c>
      <c r="K16" s="98" t="e">
        <f>VLOOKUP(E16,VIP!$A$2:$O11792,6,0)</f>
        <v>#N/A</v>
      </c>
      <c r="L16" s="104" t="s">
        <v>2430</v>
      </c>
      <c r="M16" s="103" t="s">
        <v>2472</v>
      </c>
      <c r="N16" s="102" t="s">
        <v>2480</v>
      </c>
      <c r="O16" s="115" t="s">
        <v>2481</v>
      </c>
      <c r="P16" s="118"/>
      <c r="Q16" s="103" t="s">
        <v>2430</v>
      </c>
    </row>
    <row r="17" spans="1:17" ht="18" x14ac:dyDescent="0.25">
      <c r="A17" s="115" t="str">
        <f>VLOOKUP(E17,'LISTADO ATM'!$A$2:$C$896,3,0)</f>
        <v>DISTRITO NACIONAL</v>
      </c>
      <c r="B17" s="109">
        <v>335785702</v>
      </c>
      <c r="C17" s="101">
        <v>44235.579942129632</v>
      </c>
      <c r="D17" s="115" t="s">
        <v>2189</v>
      </c>
      <c r="E17" s="99">
        <v>623</v>
      </c>
      <c r="F17" s="84" t="str">
        <f>VLOOKUP(E17,VIP!$A$2:$O11376,2,0)</f>
        <v>DRBR623</v>
      </c>
      <c r="G17" s="98" t="str">
        <f>VLOOKUP(E17,'LISTADO ATM'!$A$2:$B$895,2,0)</f>
        <v xml:space="preserve">ATM Operaciones Especiales (Manoguayabo) </v>
      </c>
      <c r="H17" s="98" t="str">
        <f>VLOOKUP(E17,VIP!$A$2:$O16297,7,FALSE)</f>
        <v>Si</v>
      </c>
      <c r="I17" s="98" t="str">
        <f>VLOOKUP(E17,VIP!$A$2:$O8262,8,FALSE)</f>
        <v>Si</v>
      </c>
      <c r="J17" s="98" t="str">
        <f>VLOOKUP(E17,VIP!$A$2:$O8212,8,FALSE)</f>
        <v>Si</v>
      </c>
      <c r="K17" s="98" t="str">
        <f>VLOOKUP(E17,VIP!$A$2:$O11786,6,0)</f>
        <v>No</v>
      </c>
      <c r="L17" s="104" t="s">
        <v>2228</v>
      </c>
      <c r="M17" s="103" t="s">
        <v>2472</v>
      </c>
      <c r="N17" s="102" t="s">
        <v>2480</v>
      </c>
      <c r="O17" s="115" t="s">
        <v>2482</v>
      </c>
      <c r="P17" s="118"/>
      <c r="Q17" s="103" t="s">
        <v>2228</v>
      </c>
    </row>
    <row r="18" spans="1:17" ht="18" x14ac:dyDescent="0.25">
      <c r="A18" s="115" t="str">
        <f>VLOOKUP(E18,'LISTADO ATM'!$A$2:$C$896,3,0)</f>
        <v>ESTE</v>
      </c>
      <c r="B18" s="109">
        <v>335785788</v>
      </c>
      <c r="C18" s="101">
        <v>44235.600057870368</v>
      </c>
      <c r="D18" s="115" t="s">
        <v>2476</v>
      </c>
      <c r="E18" s="99">
        <v>660</v>
      </c>
      <c r="F18" s="84" t="str">
        <f>VLOOKUP(E18,VIP!$A$2:$O11374,2,0)</f>
        <v>DRBR660</v>
      </c>
      <c r="G18" s="98" t="str">
        <f>VLOOKUP(E18,'LISTADO ATM'!$A$2:$B$895,2,0)</f>
        <v>ATM Oficina Romana Norte II</v>
      </c>
      <c r="H18" s="98" t="str">
        <f>VLOOKUP(E18,VIP!$A$2:$O16295,7,FALSE)</f>
        <v>N/A</v>
      </c>
      <c r="I18" s="98" t="str">
        <f>VLOOKUP(E18,VIP!$A$2:$O8260,8,FALSE)</f>
        <v>N/A</v>
      </c>
      <c r="J18" s="98" t="str">
        <f>VLOOKUP(E18,VIP!$A$2:$O8210,8,FALSE)</f>
        <v>N/A</v>
      </c>
      <c r="K18" s="98" t="str">
        <f>VLOOKUP(E18,VIP!$A$2:$O11784,6,0)</f>
        <v>N/A</v>
      </c>
      <c r="L18" s="104" t="s">
        <v>2430</v>
      </c>
      <c r="M18" s="103" t="s">
        <v>2472</v>
      </c>
      <c r="N18" s="102" t="s">
        <v>2480</v>
      </c>
      <c r="O18" s="115" t="s">
        <v>2481</v>
      </c>
      <c r="P18" s="118"/>
      <c r="Q18" s="103" t="s">
        <v>2430</v>
      </c>
    </row>
    <row r="19" spans="1:17" ht="18" x14ac:dyDescent="0.25">
      <c r="A19" s="115" t="str">
        <f>VLOOKUP(E19,'LISTADO ATM'!$A$2:$C$896,3,0)</f>
        <v>DISTRITO NACIONAL</v>
      </c>
      <c r="B19" s="109">
        <v>335785802</v>
      </c>
      <c r="C19" s="101">
        <v>44235.603275462963</v>
      </c>
      <c r="D19" s="115" t="s">
        <v>2491</v>
      </c>
      <c r="E19" s="99">
        <v>755</v>
      </c>
      <c r="F19" s="84" t="str">
        <f>VLOOKUP(E19,VIP!$A$2:$O11373,2,0)</f>
        <v>DRBR755</v>
      </c>
      <c r="G19" s="98" t="str">
        <f>VLOOKUP(E19,'LISTADO ATM'!$A$2:$B$895,2,0)</f>
        <v xml:space="preserve">ATM Oficina Galería del Este (Plaza) </v>
      </c>
      <c r="H19" s="98" t="str">
        <f>VLOOKUP(E19,VIP!$A$2:$O16294,7,FALSE)</f>
        <v>Si</v>
      </c>
      <c r="I19" s="98" t="str">
        <f>VLOOKUP(E19,VIP!$A$2:$O8259,8,FALSE)</f>
        <v>Si</v>
      </c>
      <c r="J19" s="98" t="str">
        <f>VLOOKUP(E19,VIP!$A$2:$O8209,8,FALSE)</f>
        <v>Si</v>
      </c>
      <c r="K19" s="98" t="str">
        <f>VLOOKUP(E19,VIP!$A$2:$O11783,6,0)</f>
        <v>NO</v>
      </c>
      <c r="L19" s="104" t="s">
        <v>2430</v>
      </c>
      <c r="M19" s="103" t="s">
        <v>2472</v>
      </c>
      <c r="N19" s="102" t="s">
        <v>2480</v>
      </c>
      <c r="O19" s="115" t="s">
        <v>2499</v>
      </c>
      <c r="P19" s="118"/>
      <c r="Q19" s="103" t="s">
        <v>2430</v>
      </c>
    </row>
    <row r="20" spans="1:17" ht="18" x14ac:dyDescent="0.25">
      <c r="A20" s="115" t="str">
        <f>VLOOKUP(E20,'LISTADO ATM'!$A$2:$C$896,3,0)</f>
        <v>DISTRITO NACIONAL</v>
      </c>
      <c r="B20" s="109">
        <v>335785844</v>
      </c>
      <c r="C20" s="101">
        <v>44235.617175925923</v>
      </c>
      <c r="D20" s="115" t="s">
        <v>2476</v>
      </c>
      <c r="E20" s="99">
        <v>318</v>
      </c>
      <c r="F20" s="84" t="str">
        <f>VLOOKUP(E20,VIP!$A$2:$O11372,2,0)</f>
        <v>DRBR318</v>
      </c>
      <c r="G20" s="98" t="str">
        <f>VLOOKUP(E20,'LISTADO ATM'!$A$2:$B$895,2,0)</f>
        <v>ATM Autoservicio Lope de Vega</v>
      </c>
      <c r="H20" s="98" t="str">
        <f>VLOOKUP(E20,VIP!$A$2:$O16293,7,FALSE)</f>
        <v>Si</v>
      </c>
      <c r="I20" s="98" t="str">
        <f>VLOOKUP(E20,VIP!$A$2:$O8258,8,FALSE)</f>
        <v>Si</v>
      </c>
      <c r="J20" s="98" t="str">
        <f>VLOOKUP(E20,VIP!$A$2:$O8208,8,FALSE)</f>
        <v>Si</v>
      </c>
      <c r="K20" s="98" t="str">
        <f>VLOOKUP(E20,VIP!$A$2:$O11782,6,0)</f>
        <v>NO</v>
      </c>
      <c r="L20" s="104" t="s">
        <v>2430</v>
      </c>
      <c r="M20" s="103" t="s">
        <v>2472</v>
      </c>
      <c r="N20" s="102" t="s">
        <v>2480</v>
      </c>
      <c r="O20" s="115" t="s">
        <v>2481</v>
      </c>
      <c r="P20" s="118"/>
      <c r="Q20" s="103" t="s">
        <v>2430</v>
      </c>
    </row>
    <row r="21" spans="1:17" ht="18" x14ac:dyDescent="0.25">
      <c r="A21" s="115" t="str">
        <f>VLOOKUP(E21,'LISTADO ATM'!$A$2:$C$896,3,0)</f>
        <v>DISTRITO NACIONAL</v>
      </c>
      <c r="B21" s="109">
        <v>335785885</v>
      </c>
      <c r="C21" s="101">
        <v>44235.6252662037</v>
      </c>
      <c r="D21" s="115" t="s">
        <v>2189</v>
      </c>
      <c r="E21" s="99">
        <v>929</v>
      </c>
      <c r="F21" s="84" t="str">
        <f>VLOOKUP(E21,VIP!$A$2:$O11371,2,0)</f>
        <v>DRBR929</v>
      </c>
      <c r="G21" s="98" t="str">
        <f>VLOOKUP(E21,'LISTADO ATM'!$A$2:$B$895,2,0)</f>
        <v>ATM Autoservicio Nacional El Conde</v>
      </c>
      <c r="H21" s="98" t="str">
        <f>VLOOKUP(E21,VIP!$A$2:$O16292,7,FALSE)</f>
        <v>Si</v>
      </c>
      <c r="I21" s="98" t="str">
        <f>VLOOKUP(E21,VIP!$A$2:$O8257,8,FALSE)</f>
        <v>Si</v>
      </c>
      <c r="J21" s="98" t="str">
        <f>VLOOKUP(E21,VIP!$A$2:$O8207,8,FALSE)</f>
        <v>Si</v>
      </c>
      <c r="K21" s="98" t="str">
        <f>VLOOKUP(E21,VIP!$A$2:$O11781,6,0)</f>
        <v>NO</v>
      </c>
      <c r="L21" s="104" t="s">
        <v>2228</v>
      </c>
      <c r="M21" s="103" t="s">
        <v>2472</v>
      </c>
      <c r="N21" s="102" t="s">
        <v>2480</v>
      </c>
      <c r="O21" s="115" t="s">
        <v>2482</v>
      </c>
      <c r="P21" s="118"/>
      <c r="Q21" s="103" t="s">
        <v>2228</v>
      </c>
    </row>
    <row r="22" spans="1:17" s="119" customFormat="1" ht="18" x14ac:dyDescent="0.25">
      <c r="A22" s="115" t="str">
        <f>VLOOKUP(E22,'LISTADO ATM'!$A$2:$C$896,3,0)</f>
        <v>DISTRITO NACIONAL</v>
      </c>
      <c r="B22" s="109">
        <v>335785895</v>
      </c>
      <c r="C22" s="101">
        <v>44235.626655092594</v>
      </c>
      <c r="D22" s="115" t="s">
        <v>2189</v>
      </c>
      <c r="E22" s="99">
        <v>507</v>
      </c>
      <c r="F22" s="84" t="str">
        <f>VLOOKUP(E22,VIP!$A$2:$O11370,2,0)</f>
        <v>DRBR507</v>
      </c>
      <c r="G22" s="98" t="str">
        <f>VLOOKUP(E22,'LISTADO ATM'!$A$2:$B$895,2,0)</f>
        <v>ATM Estación Sigma Boca Chica</v>
      </c>
      <c r="H22" s="98" t="str">
        <f>VLOOKUP(E22,VIP!$A$2:$O16291,7,FALSE)</f>
        <v>Si</v>
      </c>
      <c r="I22" s="98" t="str">
        <f>VLOOKUP(E22,VIP!$A$2:$O8256,8,FALSE)</f>
        <v>Si</v>
      </c>
      <c r="J22" s="98" t="str">
        <f>VLOOKUP(E22,VIP!$A$2:$O8206,8,FALSE)</f>
        <v>Si</v>
      </c>
      <c r="K22" s="98" t="str">
        <f>VLOOKUP(E22,VIP!$A$2:$O11780,6,0)</f>
        <v>NO</v>
      </c>
      <c r="L22" s="104" t="s">
        <v>2254</v>
      </c>
      <c r="M22" s="103" t="s">
        <v>2472</v>
      </c>
      <c r="N22" s="102" t="s">
        <v>2480</v>
      </c>
      <c r="O22" s="115" t="s">
        <v>2482</v>
      </c>
      <c r="P22" s="118"/>
      <c r="Q22" s="103" t="s">
        <v>2254</v>
      </c>
    </row>
    <row r="23" spans="1:17" s="119" customFormat="1" ht="18" x14ac:dyDescent="0.25">
      <c r="A23" s="115" t="str">
        <f>VLOOKUP(E23,'LISTADO ATM'!$A$2:$C$896,3,0)</f>
        <v>NORTE</v>
      </c>
      <c r="B23" s="109">
        <v>335785904</v>
      </c>
      <c r="C23" s="101">
        <v>44235.627523148149</v>
      </c>
      <c r="D23" s="115" t="s">
        <v>2190</v>
      </c>
      <c r="E23" s="99">
        <v>285</v>
      </c>
      <c r="F23" s="84" t="str">
        <f>VLOOKUP(E23,VIP!$A$2:$O11369,2,0)</f>
        <v>DRBR285</v>
      </c>
      <c r="G23" s="98" t="str">
        <f>VLOOKUP(E23,'LISTADO ATM'!$A$2:$B$895,2,0)</f>
        <v xml:space="preserve">ATM Oficina Camino Real (Puerto Plata) </v>
      </c>
      <c r="H23" s="98" t="str">
        <f>VLOOKUP(E23,VIP!$A$2:$O16290,7,FALSE)</f>
        <v>Si</v>
      </c>
      <c r="I23" s="98" t="str">
        <f>VLOOKUP(E23,VIP!$A$2:$O8255,8,FALSE)</f>
        <v>Si</v>
      </c>
      <c r="J23" s="98" t="str">
        <f>VLOOKUP(E23,VIP!$A$2:$O8205,8,FALSE)</f>
        <v>Si</v>
      </c>
      <c r="K23" s="98" t="str">
        <f>VLOOKUP(E23,VIP!$A$2:$O11779,6,0)</f>
        <v>NO</v>
      </c>
      <c r="L23" s="104" t="s">
        <v>2254</v>
      </c>
      <c r="M23" s="103" t="s">
        <v>2472</v>
      </c>
      <c r="N23" s="102" t="s">
        <v>2480</v>
      </c>
      <c r="O23" s="115" t="s">
        <v>2496</v>
      </c>
      <c r="P23" s="118"/>
      <c r="Q23" s="103" t="s">
        <v>2254</v>
      </c>
    </row>
    <row r="24" spans="1:17" s="119" customFormat="1" ht="18" x14ac:dyDescent="0.25">
      <c r="A24" s="115" t="str">
        <f>VLOOKUP(E24,'LISTADO ATM'!$A$2:$C$896,3,0)</f>
        <v>DISTRITO NACIONAL</v>
      </c>
      <c r="B24" s="109">
        <v>335785976</v>
      </c>
      <c r="C24" s="101">
        <v>44235.649050925924</v>
      </c>
      <c r="D24" s="115" t="s">
        <v>2189</v>
      </c>
      <c r="E24" s="99">
        <v>487</v>
      </c>
      <c r="F24" s="84" t="str">
        <f>VLOOKUP(E24,VIP!$A$2:$O11395,2,0)</f>
        <v>DRBR487</v>
      </c>
      <c r="G24" s="98" t="str">
        <f>VLOOKUP(E24,'LISTADO ATM'!$A$2:$B$895,2,0)</f>
        <v xml:space="preserve">ATM Olé Hainamosa </v>
      </c>
      <c r="H24" s="98" t="str">
        <f>VLOOKUP(E24,VIP!$A$2:$O16316,7,FALSE)</f>
        <v>Si</v>
      </c>
      <c r="I24" s="98" t="str">
        <f>VLOOKUP(E24,VIP!$A$2:$O8281,8,FALSE)</f>
        <v>Si</v>
      </c>
      <c r="J24" s="98" t="str">
        <f>VLOOKUP(E24,VIP!$A$2:$O8231,8,FALSE)</f>
        <v>Si</v>
      </c>
      <c r="K24" s="98" t="str">
        <f>VLOOKUP(E24,VIP!$A$2:$O11805,6,0)</f>
        <v>SI</v>
      </c>
      <c r="L24" s="104" t="s">
        <v>2228</v>
      </c>
      <c r="M24" s="103" t="s">
        <v>2472</v>
      </c>
      <c r="N24" s="102" t="s">
        <v>2480</v>
      </c>
      <c r="O24" s="115" t="s">
        <v>2482</v>
      </c>
      <c r="P24" s="118"/>
      <c r="Q24" s="103" t="s">
        <v>2228</v>
      </c>
    </row>
    <row r="25" spans="1:17" s="119" customFormat="1" ht="18" x14ac:dyDescent="0.25">
      <c r="A25" s="115" t="str">
        <f>VLOOKUP(E25,'LISTADO ATM'!$A$2:$C$896,3,0)</f>
        <v>DISTRITO NACIONAL</v>
      </c>
      <c r="B25" s="109">
        <v>335785979</v>
      </c>
      <c r="C25" s="101">
        <v>44235.651446759257</v>
      </c>
      <c r="D25" s="115" t="s">
        <v>2189</v>
      </c>
      <c r="E25" s="99">
        <v>884</v>
      </c>
      <c r="F25" s="84" t="str">
        <f>VLOOKUP(E25,VIP!$A$2:$O11394,2,0)</f>
        <v>DRBR884</v>
      </c>
      <c r="G25" s="98" t="str">
        <f>VLOOKUP(E25,'LISTADO ATM'!$A$2:$B$895,2,0)</f>
        <v xml:space="preserve">ATM UNP Olé Sabana Perdida </v>
      </c>
      <c r="H25" s="98" t="str">
        <f>VLOOKUP(E25,VIP!$A$2:$O16315,7,FALSE)</f>
        <v>Si</v>
      </c>
      <c r="I25" s="98" t="str">
        <f>VLOOKUP(E25,VIP!$A$2:$O8280,8,FALSE)</f>
        <v>Si</v>
      </c>
      <c r="J25" s="98" t="str">
        <f>VLOOKUP(E25,VIP!$A$2:$O8230,8,FALSE)</f>
        <v>Si</v>
      </c>
      <c r="K25" s="98" t="str">
        <f>VLOOKUP(E25,VIP!$A$2:$O11804,6,0)</f>
        <v>NO</v>
      </c>
      <c r="L25" s="104" t="s">
        <v>2463</v>
      </c>
      <c r="M25" s="103" t="s">
        <v>2472</v>
      </c>
      <c r="N25" s="102" t="s">
        <v>2480</v>
      </c>
      <c r="O25" s="115" t="s">
        <v>2482</v>
      </c>
      <c r="P25" s="118"/>
      <c r="Q25" s="103" t="s">
        <v>2463</v>
      </c>
    </row>
    <row r="26" spans="1:17" s="119" customFormat="1" ht="18" x14ac:dyDescent="0.25">
      <c r="A26" s="115" t="str">
        <f>VLOOKUP(E26,'LISTADO ATM'!$A$2:$C$896,3,0)</f>
        <v>DISTRITO NACIONAL</v>
      </c>
      <c r="B26" s="109">
        <v>335785991</v>
      </c>
      <c r="C26" s="101">
        <v>44235.654143518521</v>
      </c>
      <c r="D26" s="115" t="s">
        <v>2189</v>
      </c>
      <c r="E26" s="99">
        <v>244</v>
      </c>
      <c r="F26" s="84" t="str">
        <f>VLOOKUP(E26,VIP!$A$2:$O11393,2,0)</f>
        <v>DRBR244</v>
      </c>
      <c r="G26" s="98" t="str">
        <f>VLOOKUP(E26,'LISTADO ATM'!$A$2:$B$895,2,0)</f>
        <v xml:space="preserve">ATM Ministerio de Hacienda (antiguo Finanzas) </v>
      </c>
      <c r="H26" s="98" t="str">
        <f>VLOOKUP(E26,VIP!$A$2:$O16314,7,FALSE)</f>
        <v>Si</v>
      </c>
      <c r="I26" s="98" t="str">
        <f>VLOOKUP(E26,VIP!$A$2:$O8279,8,FALSE)</f>
        <v>Si</v>
      </c>
      <c r="J26" s="98" t="str">
        <f>VLOOKUP(E26,VIP!$A$2:$O8229,8,FALSE)</f>
        <v>Si</v>
      </c>
      <c r="K26" s="98" t="str">
        <f>VLOOKUP(E26,VIP!$A$2:$O11803,6,0)</f>
        <v>NO</v>
      </c>
      <c r="L26" s="104" t="s">
        <v>2228</v>
      </c>
      <c r="M26" s="103" t="s">
        <v>2472</v>
      </c>
      <c r="N26" s="102" t="s">
        <v>2480</v>
      </c>
      <c r="O26" s="115" t="s">
        <v>2482</v>
      </c>
      <c r="P26" s="118"/>
      <c r="Q26" s="103" t="s">
        <v>2228</v>
      </c>
    </row>
    <row r="27" spans="1:17" s="119" customFormat="1" ht="18" x14ac:dyDescent="0.25">
      <c r="A27" s="115" t="str">
        <f>VLOOKUP(E27,'LISTADO ATM'!$A$2:$C$896,3,0)</f>
        <v>NORTE</v>
      </c>
      <c r="B27" s="109">
        <v>335785996</v>
      </c>
      <c r="C27" s="101">
        <v>44235.654733796298</v>
      </c>
      <c r="D27" s="115" t="s">
        <v>2189</v>
      </c>
      <c r="E27" s="99">
        <v>601</v>
      </c>
      <c r="F27" s="84" t="str">
        <f>VLOOKUP(E27,VIP!$A$2:$O11392,2,0)</f>
        <v>DRBR255</v>
      </c>
      <c r="G27" s="98" t="str">
        <f>VLOOKUP(E27,'LISTADO ATM'!$A$2:$B$895,2,0)</f>
        <v xml:space="preserve">ATM Plaza Haché (Santiago) </v>
      </c>
      <c r="H27" s="98" t="str">
        <f>VLOOKUP(E27,VIP!$A$2:$O16313,7,FALSE)</f>
        <v>Si</v>
      </c>
      <c r="I27" s="98" t="str">
        <f>VLOOKUP(E27,VIP!$A$2:$O8278,8,FALSE)</f>
        <v>Si</v>
      </c>
      <c r="J27" s="98" t="str">
        <f>VLOOKUP(E27,VIP!$A$2:$O8228,8,FALSE)</f>
        <v>Si</v>
      </c>
      <c r="K27" s="98" t="str">
        <f>VLOOKUP(E27,VIP!$A$2:$O11802,6,0)</f>
        <v>NO</v>
      </c>
      <c r="L27" s="104" t="s">
        <v>2228</v>
      </c>
      <c r="M27" s="103" t="s">
        <v>2472</v>
      </c>
      <c r="N27" s="102" t="s">
        <v>2480</v>
      </c>
      <c r="O27" s="115" t="s">
        <v>2496</v>
      </c>
      <c r="P27" s="118"/>
      <c r="Q27" s="103" t="s">
        <v>2228</v>
      </c>
    </row>
    <row r="28" spans="1:17" s="119" customFormat="1" ht="18" x14ac:dyDescent="0.25">
      <c r="A28" s="115" t="str">
        <f>VLOOKUP(E28,'LISTADO ATM'!$A$2:$C$896,3,0)</f>
        <v>DISTRITO NACIONAL</v>
      </c>
      <c r="B28" s="109">
        <v>335785997</v>
      </c>
      <c r="C28" s="101">
        <v>44235.655381944445</v>
      </c>
      <c r="D28" s="115" t="s">
        <v>2189</v>
      </c>
      <c r="E28" s="99">
        <v>415</v>
      </c>
      <c r="F28" s="84" t="str">
        <f>VLOOKUP(E28,VIP!$A$2:$O11391,2,0)</f>
        <v>DRBR415</v>
      </c>
      <c r="G28" s="98" t="str">
        <f>VLOOKUP(E28,'LISTADO ATM'!$A$2:$B$895,2,0)</f>
        <v xml:space="preserve">ATM Autobanco San Martín I </v>
      </c>
      <c r="H28" s="98" t="str">
        <f>VLOOKUP(E28,VIP!$A$2:$O16312,7,FALSE)</f>
        <v>Si</v>
      </c>
      <c r="I28" s="98" t="str">
        <f>VLOOKUP(E28,VIP!$A$2:$O8277,8,FALSE)</f>
        <v>Si</v>
      </c>
      <c r="J28" s="98" t="str">
        <f>VLOOKUP(E28,VIP!$A$2:$O8227,8,FALSE)</f>
        <v>Si</v>
      </c>
      <c r="K28" s="98" t="str">
        <f>VLOOKUP(E28,VIP!$A$2:$O11801,6,0)</f>
        <v>NO</v>
      </c>
      <c r="L28" s="104" t="s">
        <v>2228</v>
      </c>
      <c r="M28" s="103" t="s">
        <v>2472</v>
      </c>
      <c r="N28" s="102" t="s">
        <v>2480</v>
      </c>
      <c r="O28" s="115" t="s">
        <v>2482</v>
      </c>
      <c r="P28" s="118"/>
      <c r="Q28" s="103" t="s">
        <v>2228</v>
      </c>
    </row>
    <row r="29" spans="1:17" ht="18" x14ac:dyDescent="0.25">
      <c r="A29" s="115" t="str">
        <f>VLOOKUP(E29,'LISTADO ATM'!$A$2:$C$896,3,0)</f>
        <v>DISTRITO NACIONAL</v>
      </c>
      <c r="B29" s="109">
        <v>335786027</v>
      </c>
      <c r="C29" s="101">
        <v>44235.659305555557</v>
      </c>
      <c r="D29" s="115" t="s">
        <v>2189</v>
      </c>
      <c r="E29" s="99">
        <v>919</v>
      </c>
      <c r="F29" s="84" t="str">
        <f>VLOOKUP(E29,VIP!$A$2:$O11390,2,0)</f>
        <v>DRBR16F</v>
      </c>
      <c r="G29" s="98" t="str">
        <f>VLOOKUP(E29,'LISTADO ATM'!$A$2:$B$895,2,0)</f>
        <v xml:space="preserve">ATM S/M La Cadena Sarasota </v>
      </c>
      <c r="H29" s="98" t="str">
        <f>VLOOKUP(E29,VIP!$A$2:$O16311,7,FALSE)</f>
        <v>Si</v>
      </c>
      <c r="I29" s="98" t="str">
        <f>VLOOKUP(E29,VIP!$A$2:$O8276,8,FALSE)</f>
        <v>Si</v>
      </c>
      <c r="J29" s="98" t="str">
        <f>VLOOKUP(E29,VIP!$A$2:$O8226,8,FALSE)</f>
        <v>Si</v>
      </c>
      <c r="K29" s="98" t="str">
        <f>VLOOKUP(E29,VIP!$A$2:$O11800,6,0)</f>
        <v>SI</v>
      </c>
      <c r="L29" s="104" t="s">
        <v>2228</v>
      </c>
      <c r="M29" s="103" t="s">
        <v>2472</v>
      </c>
      <c r="N29" s="102" t="s">
        <v>2480</v>
      </c>
      <c r="O29" s="115" t="s">
        <v>2482</v>
      </c>
      <c r="P29" s="118"/>
      <c r="Q29" s="103" t="s">
        <v>2228</v>
      </c>
    </row>
    <row r="30" spans="1:17" ht="18" x14ac:dyDescent="0.25">
      <c r="A30" s="115" t="str">
        <f>VLOOKUP(E30,'LISTADO ATM'!$A$2:$C$896,3,0)</f>
        <v>DISTRITO NACIONAL</v>
      </c>
      <c r="B30" s="109">
        <v>335786031</v>
      </c>
      <c r="C30" s="101">
        <v>44235.659895833334</v>
      </c>
      <c r="D30" s="115" t="s">
        <v>2189</v>
      </c>
      <c r="E30" s="99">
        <v>180</v>
      </c>
      <c r="F30" s="84" t="str">
        <f>VLOOKUP(E30,VIP!$A$2:$O11389,2,0)</f>
        <v>DRBR180</v>
      </c>
      <c r="G30" s="98" t="str">
        <f>VLOOKUP(E30,'LISTADO ATM'!$A$2:$B$895,2,0)</f>
        <v xml:space="preserve">ATM Megacentro II </v>
      </c>
      <c r="H30" s="98" t="str">
        <f>VLOOKUP(E30,VIP!$A$2:$O16310,7,FALSE)</f>
        <v>Si</v>
      </c>
      <c r="I30" s="98" t="str">
        <f>VLOOKUP(E30,VIP!$A$2:$O8275,8,FALSE)</f>
        <v>Si</v>
      </c>
      <c r="J30" s="98" t="str">
        <f>VLOOKUP(E30,VIP!$A$2:$O8225,8,FALSE)</f>
        <v>Si</v>
      </c>
      <c r="K30" s="98" t="str">
        <f>VLOOKUP(E30,VIP!$A$2:$O11799,6,0)</f>
        <v>SI</v>
      </c>
      <c r="L30" s="104" t="s">
        <v>2228</v>
      </c>
      <c r="M30" s="103" t="s">
        <v>2472</v>
      </c>
      <c r="N30" s="102" t="s">
        <v>2480</v>
      </c>
      <c r="O30" s="115" t="s">
        <v>2482</v>
      </c>
      <c r="P30" s="118"/>
      <c r="Q30" s="103" t="s">
        <v>2228</v>
      </c>
    </row>
    <row r="31" spans="1:17" ht="18" x14ac:dyDescent="0.25">
      <c r="A31" s="115" t="str">
        <f>VLOOKUP(E31,'LISTADO ATM'!$A$2:$C$896,3,0)</f>
        <v>DISTRITO NACIONAL</v>
      </c>
      <c r="B31" s="109">
        <v>335786042</v>
      </c>
      <c r="C31" s="101">
        <v>44235.662847222222</v>
      </c>
      <c r="D31" s="115" t="s">
        <v>2189</v>
      </c>
      <c r="E31" s="99">
        <v>542</v>
      </c>
      <c r="F31" s="84" t="str">
        <f>VLOOKUP(E31,VIP!$A$2:$O11388,2,0)</f>
        <v>DRBR542</v>
      </c>
      <c r="G31" s="98" t="str">
        <f>VLOOKUP(E31,'LISTADO ATM'!$A$2:$B$895,2,0)</f>
        <v>ATM S/M la Cadena Carretera Mella</v>
      </c>
      <c r="H31" s="98" t="str">
        <f>VLOOKUP(E31,VIP!$A$2:$O16309,7,FALSE)</f>
        <v>NO</v>
      </c>
      <c r="I31" s="98" t="str">
        <f>VLOOKUP(E31,VIP!$A$2:$O8274,8,FALSE)</f>
        <v>SI</v>
      </c>
      <c r="J31" s="98" t="str">
        <f>VLOOKUP(E31,VIP!$A$2:$O8224,8,FALSE)</f>
        <v>SI</v>
      </c>
      <c r="K31" s="98" t="str">
        <f>VLOOKUP(E31,VIP!$A$2:$O11798,6,0)</f>
        <v>NO</v>
      </c>
      <c r="L31" s="104" t="s">
        <v>2228</v>
      </c>
      <c r="M31" s="103" t="s">
        <v>2472</v>
      </c>
      <c r="N31" s="102" t="s">
        <v>2480</v>
      </c>
      <c r="O31" s="115" t="s">
        <v>2482</v>
      </c>
      <c r="P31" s="118"/>
      <c r="Q31" s="103" t="s">
        <v>2228</v>
      </c>
    </row>
    <row r="32" spans="1:17" ht="18" x14ac:dyDescent="0.25">
      <c r="A32" s="115" t="str">
        <f>VLOOKUP(E32,'LISTADO ATM'!$A$2:$C$896,3,0)</f>
        <v>DISTRITO NACIONAL</v>
      </c>
      <c r="B32" s="109">
        <v>335786050</v>
      </c>
      <c r="C32" s="101">
        <v>44235.664895833332</v>
      </c>
      <c r="D32" s="115" t="s">
        <v>2189</v>
      </c>
      <c r="E32" s="99">
        <v>298</v>
      </c>
      <c r="F32" s="84" t="str">
        <f>VLOOKUP(E32,VIP!$A$2:$O11387,2,0)</f>
        <v>DRBR298</v>
      </c>
      <c r="G32" s="98" t="str">
        <f>VLOOKUP(E32,'LISTADO ATM'!$A$2:$B$895,2,0)</f>
        <v xml:space="preserve">ATM S/M Aprezio Engombe </v>
      </c>
      <c r="H32" s="98" t="str">
        <f>VLOOKUP(E32,VIP!$A$2:$O16308,7,FALSE)</f>
        <v>Si</v>
      </c>
      <c r="I32" s="98" t="str">
        <f>VLOOKUP(E32,VIP!$A$2:$O8273,8,FALSE)</f>
        <v>Si</v>
      </c>
      <c r="J32" s="98" t="str">
        <f>VLOOKUP(E32,VIP!$A$2:$O8223,8,FALSE)</f>
        <v>Si</v>
      </c>
      <c r="K32" s="98" t="str">
        <f>VLOOKUP(E32,VIP!$A$2:$O11797,6,0)</f>
        <v>NO</v>
      </c>
      <c r="L32" s="104" t="s">
        <v>2463</v>
      </c>
      <c r="M32" s="103" t="s">
        <v>2472</v>
      </c>
      <c r="N32" s="102" t="s">
        <v>2480</v>
      </c>
      <c r="O32" s="115" t="s">
        <v>2482</v>
      </c>
      <c r="P32" s="118"/>
      <c r="Q32" s="103" t="s">
        <v>2463</v>
      </c>
    </row>
    <row r="33" spans="1:17" ht="18" x14ac:dyDescent="0.25">
      <c r="A33" s="115" t="str">
        <f>VLOOKUP(E33,'LISTADO ATM'!$A$2:$C$896,3,0)</f>
        <v>DISTRITO NACIONAL</v>
      </c>
      <c r="B33" s="109">
        <v>335786054</v>
      </c>
      <c r="C33" s="101">
        <v>44235.667025462964</v>
      </c>
      <c r="D33" s="115" t="s">
        <v>2189</v>
      </c>
      <c r="E33" s="99">
        <v>488</v>
      </c>
      <c r="F33" s="84" t="str">
        <f>VLOOKUP(E33,VIP!$A$2:$O11386,2,0)</f>
        <v>DRBR488</v>
      </c>
      <c r="G33" s="98" t="str">
        <f>VLOOKUP(E33,'LISTADO ATM'!$A$2:$B$895,2,0)</f>
        <v xml:space="preserve">ATM Aeropuerto El Higuero </v>
      </c>
      <c r="H33" s="98" t="str">
        <f>VLOOKUP(E33,VIP!$A$2:$O16307,7,FALSE)</f>
        <v>Si</v>
      </c>
      <c r="I33" s="98" t="str">
        <f>VLOOKUP(E33,VIP!$A$2:$O8272,8,FALSE)</f>
        <v>Si</v>
      </c>
      <c r="J33" s="98" t="str">
        <f>VLOOKUP(E33,VIP!$A$2:$O8222,8,FALSE)</f>
        <v>Si</v>
      </c>
      <c r="K33" s="98" t="str">
        <f>VLOOKUP(E33,VIP!$A$2:$O11796,6,0)</f>
        <v>NO</v>
      </c>
      <c r="L33" s="104" t="s">
        <v>2228</v>
      </c>
      <c r="M33" s="103" t="s">
        <v>2472</v>
      </c>
      <c r="N33" s="102" t="s">
        <v>2480</v>
      </c>
      <c r="O33" s="115" t="s">
        <v>2482</v>
      </c>
      <c r="P33" s="118"/>
      <c r="Q33" s="103" t="s">
        <v>2228</v>
      </c>
    </row>
    <row r="34" spans="1:17" ht="18" x14ac:dyDescent="0.25">
      <c r="A34" s="115" t="str">
        <f>VLOOKUP(E34,'LISTADO ATM'!$A$2:$C$896,3,0)</f>
        <v>DISTRITO NACIONAL</v>
      </c>
      <c r="B34" s="109">
        <v>335786125</v>
      </c>
      <c r="C34" s="101">
        <v>44235.687789351854</v>
      </c>
      <c r="D34" s="115" t="s">
        <v>2189</v>
      </c>
      <c r="E34" s="99">
        <v>394</v>
      </c>
      <c r="F34" s="84" t="str">
        <f>VLOOKUP(E34,VIP!$A$2:$O11385,2,0)</f>
        <v>DRBR394</v>
      </c>
      <c r="G34" s="98" t="str">
        <f>VLOOKUP(E34,'LISTADO ATM'!$A$2:$B$895,2,0)</f>
        <v xml:space="preserve">ATM Multicentro La Sirena Luperón </v>
      </c>
      <c r="H34" s="98" t="str">
        <f>VLOOKUP(E34,VIP!$A$2:$O16306,7,FALSE)</f>
        <v>Si</v>
      </c>
      <c r="I34" s="98" t="str">
        <f>VLOOKUP(E34,VIP!$A$2:$O8271,8,FALSE)</f>
        <v>Si</v>
      </c>
      <c r="J34" s="98" t="str">
        <f>VLOOKUP(E34,VIP!$A$2:$O8221,8,FALSE)</f>
        <v>Si</v>
      </c>
      <c r="K34" s="98" t="str">
        <f>VLOOKUP(E34,VIP!$A$2:$O11795,6,0)</f>
        <v>NO</v>
      </c>
      <c r="L34" s="104" t="s">
        <v>2435</v>
      </c>
      <c r="M34" s="103" t="s">
        <v>2472</v>
      </c>
      <c r="N34" s="102" t="s">
        <v>2480</v>
      </c>
      <c r="O34" s="115" t="s">
        <v>2482</v>
      </c>
      <c r="P34" s="118"/>
      <c r="Q34" s="103" t="s">
        <v>2435</v>
      </c>
    </row>
    <row r="35" spans="1:17" ht="18" x14ac:dyDescent="0.25">
      <c r="A35" s="115" t="str">
        <f>VLOOKUP(E35,'LISTADO ATM'!$A$2:$C$896,3,0)</f>
        <v>NORTE</v>
      </c>
      <c r="B35" s="109">
        <v>335786130</v>
      </c>
      <c r="C35" s="101">
        <v>44235.689305555556</v>
      </c>
      <c r="D35" s="115" t="s">
        <v>2190</v>
      </c>
      <c r="E35" s="99">
        <v>649</v>
      </c>
      <c r="F35" s="84" t="str">
        <f>VLOOKUP(E35,VIP!$A$2:$O11384,2,0)</f>
        <v>DRBR649</v>
      </c>
      <c r="G35" s="98" t="str">
        <f>VLOOKUP(E35,'LISTADO ATM'!$A$2:$B$895,2,0)</f>
        <v xml:space="preserve">ATM Oficina Galería 56 (San Francisco de Macorís) </v>
      </c>
      <c r="H35" s="98" t="str">
        <f>VLOOKUP(E35,VIP!$A$2:$O16305,7,FALSE)</f>
        <v>Si</v>
      </c>
      <c r="I35" s="98" t="str">
        <f>VLOOKUP(E35,VIP!$A$2:$O8270,8,FALSE)</f>
        <v>Si</v>
      </c>
      <c r="J35" s="98" t="str">
        <f>VLOOKUP(E35,VIP!$A$2:$O8220,8,FALSE)</f>
        <v>Si</v>
      </c>
      <c r="K35" s="98" t="str">
        <f>VLOOKUP(E35,VIP!$A$2:$O11794,6,0)</f>
        <v>SI</v>
      </c>
      <c r="L35" s="104" t="s">
        <v>2435</v>
      </c>
      <c r="M35" s="103" t="s">
        <v>2472</v>
      </c>
      <c r="N35" s="102" t="s">
        <v>2480</v>
      </c>
      <c r="O35" s="115" t="s">
        <v>2502</v>
      </c>
      <c r="P35" s="118"/>
      <c r="Q35" s="103" t="s">
        <v>2435</v>
      </c>
    </row>
    <row r="36" spans="1:17" ht="18" x14ac:dyDescent="0.25">
      <c r="A36" s="115" t="str">
        <f>VLOOKUP(E36,'LISTADO ATM'!$A$2:$C$896,3,0)</f>
        <v>ESTE</v>
      </c>
      <c r="B36" s="109">
        <v>335786144</v>
      </c>
      <c r="C36" s="101">
        <v>44235.696087962962</v>
      </c>
      <c r="D36" s="115" t="s">
        <v>2189</v>
      </c>
      <c r="E36" s="99">
        <v>630</v>
      </c>
      <c r="F36" s="84" t="str">
        <f>VLOOKUP(E36,VIP!$A$2:$O11382,2,0)</f>
        <v>DRBR112</v>
      </c>
      <c r="G36" s="98" t="str">
        <f>VLOOKUP(E36,'LISTADO ATM'!$A$2:$B$895,2,0)</f>
        <v xml:space="preserve">ATM Oficina Plaza Zaglul (SPM) </v>
      </c>
      <c r="H36" s="98" t="str">
        <f>VLOOKUP(E36,VIP!$A$2:$O16303,7,FALSE)</f>
        <v>Si</v>
      </c>
      <c r="I36" s="98" t="str">
        <f>VLOOKUP(E36,VIP!$A$2:$O8268,8,FALSE)</f>
        <v>Si</v>
      </c>
      <c r="J36" s="98" t="str">
        <f>VLOOKUP(E36,VIP!$A$2:$O8218,8,FALSE)</f>
        <v>Si</v>
      </c>
      <c r="K36" s="98" t="str">
        <f>VLOOKUP(E36,VIP!$A$2:$O11792,6,0)</f>
        <v>NO</v>
      </c>
      <c r="L36" s="104" t="s">
        <v>2228</v>
      </c>
      <c r="M36" s="103" t="s">
        <v>2472</v>
      </c>
      <c r="N36" s="102" t="s">
        <v>2480</v>
      </c>
      <c r="O36" s="115" t="s">
        <v>2482</v>
      </c>
      <c r="P36" s="118"/>
      <c r="Q36" s="103" t="s">
        <v>2228</v>
      </c>
    </row>
    <row r="37" spans="1:17" ht="18" x14ac:dyDescent="0.25">
      <c r="A37" s="115" t="str">
        <f>VLOOKUP(E37,'LISTADO ATM'!$A$2:$C$896,3,0)</f>
        <v>NORTE</v>
      </c>
      <c r="B37" s="109">
        <v>335786235</v>
      </c>
      <c r="C37" s="101">
        <v>44235.734768518516</v>
      </c>
      <c r="D37" s="115" t="s">
        <v>2190</v>
      </c>
      <c r="E37" s="99">
        <v>208</v>
      </c>
      <c r="F37" s="84" t="str">
        <f>VLOOKUP(E37,VIP!$A$2:$O11381,2,0)</f>
        <v>DRBR208</v>
      </c>
      <c r="G37" s="98" t="str">
        <f>VLOOKUP(E37,'LISTADO ATM'!$A$2:$B$895,2,0)</f>
        <v xml:space="preserve">ATM UNP Tireo </v>
      </c>
      <c r="H37" s="98" t="str">
        <f>VLOOKUP(E37,VIP!$A$2:$O16302,7,FALSE)</f>
        <v>Si</v>
      </c>
      <c r="I37" s="98" t="str">
        <f>VLOOKUP(E37,VIP!$A$2:$O8267,8,FALSE)</f>
        <v>Si</v>
      </c>
      <c r="J37" s="98" t="str">
        <f>VLOOKUP(E37,VIP!$A$2:$O8217,8,FALSE)</f>
        <v>Si</v>
      </c>
      <c r="K37" s="98" t="str">
        <f>VLOOKUP(E37,VIP!$A$2:$O11791,6,0)</f>
        <v>NO</v>
      </c>
      <c r="L37" s="104" t="s">
        <v>2435</v>
      </c>
      <c r="M37" s="103" t="s">
        <v>2472</v>
      </c>
      <c r="N37" s="102" t="s">
        <v>2480</v>
      </c>
      <c r="O37" s="115" t="s">
        <v>2502</v>
      </c>
      <c r="P37" s="118"/>
      <c r="Q37" s="103" t="s">
        <v>2435</v>
      </c>
    </row>
    <row r="38" spans="1:17" ht="18" x14ac:dyDescent="0.25">
      <c r="A38" s="115" t="str">
        <f>VLOOKUP(E38,'LISTADO ATM'!$A$2:$C$896,3,0)</f>
        <v>NORTE</v>
      </c>
      <c r="B38" s="109">
        <v>335786259</v>
      </c>
      <c r="C38" s="101">
        <v>44235.761863425927</v>
      </c>
      <c r="D38" s="115" t="s">
        <v>2491</v>
      </c>
      <c r="E38" s="99">
        <v>990</v>
      </c>
      <c r="F38" s="84" t="str">
        <f>VLOOKUP(E38,VIP!$A$2:$O11380,2,0)</f>
        <v>DRBR742</v>
      </c>
      <c r="G38" s="98" t="str">
        <f>VLOOKUP(E38,'LISTADO ATM'!$A$2:$B$895,2,0)</f>
        <v xml:space="preserve">ATM Autoservicio Bonao II </v>
      </c>
      <c r="H38" s="98" t="str">
        <f>VLOOKUP(E38,VIP!$A$2:$O16301,7,FALSE)</f>
        <v>Si</v>
      </c>
      <c r="I38" s="98" t="str">
        <f>VLOOKUP(E38,VIP!$A$2:$O8266,8,FALSE)</f>
        <v>Si</v>
      </c>
      <c r="J38" s="98" t="str">
        <f>VLOOKUP(E38,VIP!$A$2:$O8216,8,FALSE)</f>
        <v>Si</v>
      </c>
      <c r="K38" s="98" t="str">
        <f>VLOOKUP(E38,VIP!$A$2:$O11790,6,0)</f>
        <v>NO</v>
      </c>
      <c r="L38" s="104" t="s">
        <v>2465</v>
      </c>
      <c r="M38" s="103" t="s">
        <v>2472</v>
      </c>
      <c r="N38" s="102" t="s">
        <v>2480</v>
      </c>
      <c r="O38" s="115" t="s">
        <v>2499</v>
      </c>
      <c r="P38" s="118"/>
      <c r="Q38" s="103" t="s">
        <v>2465</v>
      </c>
    </row>
    <row r="39" spans="1:17" ht="18" x14ac:dyDescent="0.25">
      <c r="A39" s="115" t="str">
        <f>VLOOKUP(E39,'LISTADO ATM'!$A$2:$C$896,3,0)</f>
        <v>DISTRITO NACIONAL</v>
      </c>
      <c r="B39" s="109">
        <v>335786261</v>
      </c>
      <c r="C39" s="101">
        <v>44235.763912037037</v>
      </c>
      <c r="D39" s="115" t="s">
        <v>2476</v>
      </c>
      <c r="E39" s="99">
        <v>165</v>
      </c>
      <c r="F39" s="84" t="str">
        <f>VLOOKUP(E39,VIP!$A$2:$O11379,2,0)</f>
        <v>DRBR165</v>
      </c>
      <c r="G39" s="98" t="str">
        <f>VLOOKUP(E39,'LISTADO ATM'!$A$2:$B$895,2,0)</f>
        <v>ATM Autoservicio Megacentro</v>
      </c>
      <c r="H39" s="98" t="str">
        <f>VLOOKUP(E39,VIP!$A$2:$O16300,7,FALSE)</f>
        <v>Si</v>
      </c>
      <c r="I39" s="98" t="str">
        <f>VLOOKUP(E39,VIP!$A$2:$O8265,8,FALSE)</f>
        <v>Si</v>
      </c>
      <c r="J39" s="98" t="str">
        <f>VLOOKUP(E39,VIP!$A$2:$O8215,8,FALSE)</f>
        <v>Si</v>
      </c>
      <c r="K39" s="98" t="str">
        <f>VLOOKUP(E39,VIP!$A$2:$O11789,6,0)</f>
        <v>SI</v>
      </c>
      <c r="L39" s="104" t="s">
        <v>2430</v>
      </c>
      <c r="M39" s="103" t="s">
        <v>2472</v>
      </c>
      <c r="N39" s="102" t="s">
        <v>2480</v>
      </c>
      <c r="O39" s="115" t="s">
        <v>2481</v>
      </c>
      <c r="P39" s="118"/>
      <c r="Q39" s="103" t="s">
        <v>2430</v>
      </c>
    </row>
    <row r="40" spans="1:17" ht="18" x14ac:dyDescent="0.25">
      <c r="A40" s="115" t="str">
        <f>VLOOKUP(E40,'LISTADO ATM'!$A$2:$C$896,3,0)</f>
        <v>DISTRITO NACIONAL</v>
      </c>
      <c r="B40" s="109">
        <v>335786308</v>
      </c>
      <c r="C40" s="101">
        <v>44235.932233796295</v>
      </c>
      <c r="D40" s="115" t="s">
        <v>2189</v>
      </c>
      <c r="E40" s="99">
        <v>446</v>
      </c>
      <c r="F40" s="84" t="str">
        <f>VLOOKUP(E40,VIP!$A$2:$O11405,2,0)</f>
        <v>DRBR446</v>
      </c>
      <c r="G40" s="98" t="str">
        <f>VLOOKUP(E40,'LISTADO ATM'!$A$2:$B$895,2,0)</f>
        <v>ATM Hipodromo V Centenario</v>
      </c>
      <c r="H40" s="98" t="str">
        <f>VLOOKUP(E40,VIP!$A$2:$O16326,7,FALSE)</f>
        <v>Si</v>
      </c>
      <c r="I40" s="98" t="str">
        <f>VLOOKUP(E40,VIP!$A$2:$O8291,8,FALSE)</f>
        <v>Si</v>
      </c>
      <c r="J40" s="98" t="str">
        <f>VLOOKUP(E40,VIP!$A$2:$O8241,8,FALSE)</f>
        <v>Si</v>
      </c>
      <c r="K40" s="98" t="str">
        <f>VLOOKUP(E40,VIP!$A$2:$O11815,6,0)</f>
        <v>NO</v>
      </c>
      <c r="L40" s="104" t="s">
        <v>2254</v>
      </c>
      <c r="M40" s="103" t="s">
        <v>2472</v>
      </c>
      <c r="N40" s="102" t="s">
        <v>2480</v>
      </c>
      <c r="O40" s="115" t="s">
        <v>2482</v>
      </c>
      <c r="P40" s="118"/>
      <c r="Q40" s="103" t="s">
        <v>2254</v>
      </c>
    </row>
    <row r="41" spans="1:17" ht="18" x14ac:dyDescent="0.25">
      <c r="A41" s="115" t="str">
        <f>VLOOKUP(E41,'LISTADO ATM'!$A$2:$C$896,3,0)</f>
        <v>SUR</v>
      </c>
      <c r="B41" s="109">
        <v>335786309</v>
      </c>
      <c r="C41" s="101">
        <v>44235.933391203704</v>
      </c>
      <c r="D41" s="115" t="s">
        <v>2189</v>
      </c>
      <c r="E41" s="99">
        <v>537</v>
      </c>
      <c r="F41" s="84" t="str">
        <f>VLOOKUP(E41,VIP!$A$2:$O11404,2,0)</f>
        <v>DRBR537</v>
      </c>
      <c r="G41" s="98" t="str">
        <f>VLOOKUP(E41,'LISTADO ATM'!$A$2:$B$895,2,0)</f>
        <v xml:space="preserve">ATM Estación Texaco Enriquillo (Barahona) </v>
      </c>
      <c r="H41" s="98" t="str">
        <f>VLOOKUP(E41,VIP!$A$2:$O16325,7,FALSE)</f>
        <v>Si</v>
      </c>
      <c r="I41" s="98" t="str">
        <f>VLOOKUP(E41,VIP!$A$2:$O8290,8,FALSE)</f>
        <v>Si</v>
      </c>
      <c r="J41" s="98" t="str">
        <f>VLOOKUP(E41,VIP!$A$2:$O8240,8,FALSE)</f>
        <v>Si</v>
      </c>
      <c r="K41" s="98" t="str">
        <f>VLOOKUP(E41,VIP!$A$2:$O11814,6,0)</f>
        <v>NO</v>
      </c>
      <c r="L41" s="104" t="s">
        <v>2254</v>
      </c>
      <c r="M41" s="103" t="s">
        <v>2472</v>
      </c>
      <c r="N41" s="102" t="s">
        <v>2480</v>
      </c>
      <c r="O41" s="115" t="s">
        <v>2482</v>
      </c>
      <c r="P41" s="118"/>
      <c r="Q41" s="103" t="s">
        <v>2254</v>
      </c>
    </row>
    <row r="42" spans="1:17" ht="18" x14ac:dyDescent="0.25">
      <c r="A42" s="115" t="str">
        <f>VLOOKUP(E42,'LISTADO ATM'!$A$2:$C$896,3,0)</f>
        <v>NORTE</v>
      </c>
      <c r="B42" s="109">
        <v>335786310</v>
      </c>
      <c r="C42" s="101">
        <v>44235.944780092592</v>
      </c>
      <c r="D42" s="115" t="s">
        <v>2190</v>
      </c>
      <c r="E42" s="99">
        <v>869</v>
      </c>
      <c r="F42" s="84" t="str">
        <f>VLOOKUP(E42,VIP!$A$2:$O11403,2,0)</f>
        <v>DRBR869</v>
      </c>
      <c r="G42" s="98" t="str">
        <f>VLOOKUP(E42,'LISTADO ATM'!$A$2:$B$895,2,0)</f>
        <v xml:space="preserve">ATM Estación Isla La Cueva (Cotuí) </v>
      </c>
      <c r="H42" s="98" t="str">
        <f>VLOOKUP(E42,VIP!$A$2:$O16324,7,FALSE)</f>
        <v>Si</v>
      </c>
      <c r="I42" s="98" t="str">
        <f>VLOOKUP(E42,VIP!$A$2:$O8289,8,FALSE)</f>
        <v>Si</v>
      </c>
      <c r="J42" s="98" t="str">
        <f>VLOOKUP(E42,VIP!$A$2:$O8239,8,FALSE)</f>
        <v>Si</v>
      </c>
      <c r="K42" s="98" t="str">
        <f>VLOOKUP(E42,VIP!$A$2:$O11813,6,0)</f>
        <v>NO</v>
      </c>
      <c r="L42" s="104" t="s">
        <v>2254</v>
      </c>
      <c r="M42" s="103" t="s">
        <v>2472</v>
      </c>
      <c r="N42" s="102" t="s">
        <v>2480</v>
      </c>
      <c r="O42" s="115" t="s">
        <v>2502</v>
      </c>
      <c r="P42" s="118"/>
      <c r="Q42" s="103" t="s">
        <v>2254</v>
      </c>
    </row>
    <row r="43" spans="1:17" ht="18" x14ac:dyDescent="0.25">
      <c r="A43" s="115" t="str">
        <f>VLOOKUP(E43,'LISTADO ATM'!$A$2:$C$896,3,0)</f>
        <v>DISTRITO NACIONAL</v>
      </c>
      <c r="B43" s="109">
        <v>335786313</v>
      </c>
      <c r="C43" s="101">
        <v>44235.979675925926</v>
      </c>
      <c r="D43" s="115" t="s">
        <v>2476</v>
      </c>
      <c r="E43" s="99">
        <v>541</v>
      </c>
      <c r="F43" s="84" t="str">
        <f>VLOOKUP(E43,VIP!$A$2:$O11402,2,0)</f>
        <v>DRBR541</v>
      </c>
      <c r="G43" s="98" t="str">
        <f>VLOOKUP(E43,'LISTADO ATM'!$A$2:$B$895,2,0)</f>
        <v xml:space="preserve">ATM Oficina Sambil II </v>
      </c>
      <c r="H43" s="98" t="str">
        <f>VLOOKUP(E43,VIP!$A$2:$O16323,7,FALSE)</f>
        <v>Si</v>
      </c>
      <c r="I43" s="98" t="str">
        <f>VLOOKUP(E43,VIP!$A$2:$O8288,8,FALSE)</f>
        <v>Si</v>
      </c>
      <c r="J43" s="98" t="str">
        <f>VLOOKUP(E43,VIP!$A$2:$O8238,8,FALSE)</f>
        <v>Si</v>
      </c>
      <c r="K43" s="98" t="str">
        <f>VLOOKUP(E43,VIP!$A$2:$O11812,6,0)</f>
        <v>SI</v>
      </c>
      <c r="L43" s="104" t="s">
        <v>2465</v>
      </c>
      <c r="M43" s="103" t="s">
        <v>2472</v>
      </c>
      <c r="N43" s="102" t="s">
        <v>2480</v>
      </c>
      <c r="O43" s="115" t="s">
        <v>2481</v>
      </c>
      <c r="P43" s="118"/>
      <c r="Q43" s="103" t="s">
        <v>2465</v>
      </c>
    </row>
    <row r="44" spans="1:17" ht="18" x14ac:dyDescent="0.25">
      <c r="A44" s="115" t="str">
        <f>VLOOKUP(E44,'LISTADO ATM'!$A$2:$C$896,3,0)</f>
        <v>DISTRITO NACIONAL</v>
      </c>
      <c r="B44" s="109">
        <v>335786316</v>
      </c>
      <c r="C44" s="101">
        <v>44236.013749999998</v>
      </c>
      <c r="D44" s="115" t="s">
        <v>2189</v>
      </c>
      <c r="E44" s="99">
        <v>169</v>
      </c>
      <c r="F44" s="84" t="str">
        <f>VLOOKUP(E44,VIP!$A$2:$O11401,2,0)</f>
        <v>DRBR169</v>
      </c>
      <c r="G44" s="98" t="str">
        <f>VLOOKUP(E44,'LISTADO ATM'!$A$2:$B$895,2,0)</f>
        <v xml:space="preserve">ATM Oficina Caonabo </v>
      </c>
      <c r="H44" s="98" t="str">
        <f>VLOOKUP(E44,VIP!$A$2:$O16322,7,FALSE)</f>
        <v>Si</v>
      </c>
      <c r="I44" s="98" t="str">
        <f>VLOOKUP(E44,VIP!$A$2:$O8287,8,FALSE)</f>
        <v>Si</v>
      </c>
      <c r="J44" s="98" t="str">
        <f>VLOOKUP(E44,VIP!$A$2:$O8237,8,FALSE)</f>
        <v>Si</v>
      </c>
      <c r="K44" s="98" t="str">
        <f>VLOOKUP(E44,VIP!$A$2:$O11811,6,0)</f>
        <v>NO</v>
      </c>
      <c r="L44" s="104" t="s">
        <v>2228</v>
      </c>
      <c r="M44" s="103" t="s">
        <v>2472</v>
      </c>
      <c r="N44" s="102" t="s">
        <v>2480</v>
      </c>
      <c r="O44" s="115" t="s">
        <v>2482</v>
      </c>
      <c r="P44" s="118"/>
      <c r="Q44" s="103" t="s">
        <v>2228</v>
      </c>
    </row>
    <row r="45" spans="1:17" ht="18" x14ac:dyDescent="0.25">
      <c r="A45" s="115" t="str">
        <f>VLOOKUP(E45,'LISTADO ATM'!$A$2:$C$896,3,0)</f>
        <v>DISTRITO NACIONAL</v>
      </c>
      <c r="B45" s="109">
        <v>335786317</v>
      </c>
      <c r="C45" s="101">
        <v>44236.015127314815</v>
      </c>
      <c r="D45" s="115" t="s">
        <v>2189</v>
      </c>
      <c r="E45" s="99">
        <v>568</v>
      </c>
      <c r="F45" s="84" t="str">
        <f>VLOOKUP(E45,VIP!$A$2:$O11400,2,0)</f>
        <v>DRBR01F</v>
      </c>
      <c r="G45" s="98" t="str">
        <f>VLOOKUP(E45,'LISTADO ATM'!$A$2:$B$895,2,0)</f>
        <v xml:space="preserve">ATM Ministerio de Educación </v>
      </c>
      <c r="H45" s="98" t="str">
        <f>VLOOKUP(E45,VIP!$A$2:$O16321,7,FALSE)</f>
        <v>Si</v>
      </c>
      <c r="I45" s="98" t="str">
        <f>VLOOKUP(E45,VIP!$A$2:$O8286,8,FALSE)</f>
        <v>Si</v>
      </c>
      <c r="J45" s="98" t="str">
        <f>VLOOKUP(E45,VIP!$A$2:$O8236,8,FALSE)</f>
        <v>Si</v>
      </c>
      <c r="K45" s="98" t="str">
        <f>VLOOKUP(E45,VIP!$A$2:$O11810,6,0)</f>
        <v>NO</v>
      </c>
      <c r="L45" s="104" t="s">
        <v>2254</v>
      </c>
      <c r="M45" s="103" t="s">
        <v>2472</v>
      </c>
      <c r="N45" s="102" t="s">
        <v>2480</v>
      </c>
      <c r="O45" s="115" t="s">
        <v>2482</v>
      </c>
      <c r="P45" s="118"/>
      <c r="Q45" s="103" t="s">
        <v>2254</v>
      </c>
    </row>
    <row r="46" spans="1:17" ht="18" x14ac:dyDescent="0.25">
      <c r="A46" s="115" t="str">
        <f>VLOOKUP(E46,'LISTADO ATM'!$A$2:$C$896,3,0)</f>
        <v>DISTRITO NACIONAL</v>
      </c>
      <c r="B46" s="109">
        <v>335786318</v>
      </c>
      <c r="C46" s="101">
        <v>44236.016064814816</v>
      </c>
      <c r="D46" s="115" t="s">
        <v>2189</v>
      </c>
      <c r="E46" s="99">
        <v>239</v>
      </c>
      <c r="F46" s="84" t="str">
        <f>VLOOKUP(E46,VIP!$A$2:$O11399,2,0)</f>
        <v>DRBR239</v>
      </c>
      <c r="G46" s="98" t="str">
        <f>VLOOKUP(E46,'LISTADO ATM'!$A$2:$B$895,2,0)</f>
        <v xml:space="preserve">ATM Autobanco Charles de Gaulle </v>
      </c>
      <c r="H46" s="98" t="str">
        <f>VLOOKUP(E46,VIP!$A$2:$O16320,7,FALSE)</f>
        <v>Si</v>
      </c>
      <c r="I46" s="98" t="str">
        <f>VLOOKUP(E46,VIP!$A$2:$O8285,8,FALSE)</f>
        <v>Si</v>
      </c>
      <c r="J46" s="98" t="str">
        <f>VLOOKUP(E46,VIP!$A$2:$O8235,8,FALSE)</f>
        <v>Si</v>
      </c>
      <c r="K46" s="98" t="str">
        <f>VLOOKUP(E46,VIP!$A$2:$O11809,6,0)</f>
        <v>SI</v>
      </c>
      <c r="L46" s="104" t="s">
        <v>2228</v>
      </c>
      <c r="M46" s="103" t="s">
        <v>2472</v>
      </c>
      <c r="N46" s="102" t="s">
        <v>2480</v>
      </c>
      <c r="O46" s="115" t="s">
        <v>2482</v>
      </c>
      <c r="P46" s="118"/>
      <c r="Q46" s="103" t="s">
        <v>2228</v>
      </c>
    </row>
    <row r="47" spans="1:17" ht="18" x14ac:dyDescent="0.25">
      <c r="A47" s="115" t="str">
        <f>VLOOKUP(E47,'LISTADO ATM'!$A$2:$C$896,3,0)</f>
        <v>DISTRITO NACIONAL</v>
      </c>
      <c r="B47" s="109">
        <v>335786319</v>
      </c>
      <c r="C47" s="101">
        <v>44236.017256944448</v>
      </c>
      <c r="D47" s="115" t="s">
        <v>2189</v>
      </c>
      <c r="E47" s="99">
        <v>943</v>
      </c>
      <c r="F47" s="84" t="str">
        <f>VLOOKUP(E47,VIP!$A$2:$O11398,2,0)</f>
        <v>DRBR16K</v>
      </c>
      <c r="G47" s="98" t="str">
        <f>VLOOKUP(E47,'LISTADO ATM'!$A$2:$B$895,2,0)</f>
        <v xml:space="preserve">ATM Oficina Tránsito Terreste </v>
      </c>
      <c r="H47" s="98" t="str">
        <f>VLOOKUP(E47,VIP!$A$2:$O16319,7,FALSE)</f>
        <v>Si</v>
      </c>
      <c r="I47" s="98" t="str">
        <f>VLOOKUP(E47,VIP!$A$2:$O8284,8,FALSE)</f>
        <v>Si</v>
      </c>
      <c r="J47" s="98" t="str">
        <f>VLOOKUP(E47,VIP!$A$2:$O8234,8,FALSE)</f>
        <v>Si</v>
      </c>
      <c r="K47" s="98" t="str">
        <f>VLOOKUP(E47,VIP!$A$2:$O11808,6,0)</f>
        <v>NO</v>
      </c>
      <c r="L47" s="104" t="s">
        <v>2228</v>
      </c>
      <c r="M47" s="103" t="s">
        <v>2472</v>
      </c>
      <c r="N47" s="102" t="s">
        <v>2480</v>
      </c>
      <c r="O47" s="115" t="s">
        <v>2482</v>
      </c>
      <c r="P47" s="118"/>
      <c r="Q47" s="103" t="s">
        <v>2228</v>
      </c>
    </row>
    <row r="48" spans="1:17" ht="18" x14ac:dyDescent="0.25">
      <c r="A48" s="115" t="str">
        <f>VLOOKUP(E48,'LISTADO ATM'!$A$2:$C$896,3,0)</f>
        <v>NORTE</v>
      </c>
      <c r="B48" s="109">
        <v>335786320</v>
      </c>
      <c r="C48" s="101">
        <v>44236.023680555554</v>
      </c>
      <c r="D48" s="115" t="s">
        <v>2491</v>
      </c>
      <c r="E48" s="99">
        <v>950</v>
      </c>
      <c r="F48" s="84" t="str">
        <f>VLOOKUP(E48,VIP!$A$2:$O11397,2,0)</f>
        <v>DRBR12G</v>
      </c>
      <c r="G48" s="98" t="str">
        <f>VLOOKUP(E48,'LISTADO ATM'!$A$2:$B$895,2,0)</f>
        <v xml:space="preserve">ATM Oficina Monterrico </v>
      </c>
      <c r="H48" s="98" t="str">
        <f>VLOOKUP(E48,VIP!$A$2:$O16318,7,FALSE)</f>
        <v>Si</v>
      </c>
      <c r="I48" s="98" t="str">
        <f>VLOOKUP(E48,VIP!$A$2:$O8283,8,FALSE)</f>
        <v>Si</v>
      </c>
      <c r="J48" s="98" t="str">
        <f>VLOOKUP(E48,VIP!$A$2:$O8233,8,FALSE)</f>
        <v>Si</v>
      </c>
      <c r="K48" s="98" t="str">
        <f>VLOOKUP(E48,VIP!$A$2:$O11807,6,0)</f>
        <v>SI</v>
      </c>
      <c r="L48" s="104" t="s">
        <v>2430</v>
      </c>
      <c r="M48" s="103" t="s">
        <v>2472</v>
      </c>
      <c r="N48" s="102" t="s">
        <v>2480</v>
      </c>
      <c r="O48" s="115" t="s">
        <v>2499</v>
      </c>
      <c r="P48" s="118"/>
      <c r="Q48" s="103" t="s">
        <v>2430</v>
      </c>
    </row>
    <row r="49" spans="1:17" ht="18" x14ac:dyDescent="0.25">
      <c r="A49" s="115" t="str">
        <f>VLOOKUP(E49,'LISTADO ATM'!$A$2:$C$896,3,0)</f>
        <v>DISTRITO NACIONAL</v>
      </c>
      <c r="B49" s="109">
        <v>335786321</v>
      </c>
      <c r="C49" s="101">
        <v>44236.025393518517</v>
      </c>
      <c r="D49" s="115" t="s">
        <v>2491</v>
      </c>
      <c r="E49" s="99">
        <v>946</v>
      </c>
      <c r="F49" s="84" t="str">
        <f>VLOOKUP(E49,VIP!$A$2:$O11396,2,0)</f>
        <v>DRBR24R</v>
      </c>
      <c r="G49" s="98" t="str">
        <f>VLOOKUP(E49,'LISTADO ATM'!$A$2:$B$895,2,0)</f>
        <v xml:space="preserve">ATM Oficina Núñez de Cáceres I </v>
      </c>
      <c r="H49" s="98" t="str">
        <f>VLOOKUP(E49,VIP!$A$2:$O16317,7,FALSE)</f>
        <v>Si</v>
      </c>
      <c r="I49" s="98" t="str">
        <f>VLOOKUP(E49,VIP!$A$2:$O8282,8,FALSE)</f>
        <v>Si</v>
      </c>
      <c r="J49" s="98" t="str">
        <f>VLOOKUP(E49,VIP!$A$2:$O8232,8,FALSE)</f>
        <v>Si</v>
      </c>
      <c r="K49" s="98" t="str">
        <f>VLOOKUP(E49,VIP!$A$2:$O11806,6,0)</f>
        <v>NO</v>
      </c>
      <c r="L49" s="104" t="s">
        <v>2430</v>
      </c>
      <c r="M49" s="103" t="s">
        <v>2472</v>
      </c>
      <c r="N49" s="102" t="s">
        <v>2480</v>
      </c>
      <c r="O49" s="115" t="s">
        <v>2499</v>
      </c>
      <c r="P49" s="118"/>
      <c r="Q49" s="103" t="s">
        <v>2430</v>
      </c>
    </row>
    <row r="50" spans="1:17" ht="18" x14ac:dyDescent="0.25">
      <c r="A50" s="115" t="str">
        <f>VLOOKUP(E50,'LISTADO ATM'!$A$2:$C$896,3,0)</f>
        <v>DISTRITO NACIONAL</v>
      </c>
      <c r="B50" s="109">
        <v>335786322</v>
      </c>
      <c r="C50" s="101">
        <v>44236.031469907408</v>
      </c>
      <c r="D50" s="115" t="s">
        <v>2476</v>
      </c>
      <c r="E50" s="99">
        <v>738</v>
      </c>
      <c r="F50" s="84" t="str">
        <f>VLOOKUP(E50,VIP!$A$2:$O11395,2,0)</f>
        <v>DRBR24S</v>
      </c>
      <c r="G50" s="98" t="str">
        <f>VLOOKUP(E50,'LISTADO ATM'!$A$2:$B$895,2,0)</f>
        <v xml:space="preserve">ATM Zona Franca Los Alcarrizos </v>
      </c>
      <c r="H50" s="98" t="str">
        <f>VLOOKUP(E50,VIP!$A$2:$O16316,7,FALSE)</f>
        <v>Si</v>
      </c>
      <c r="I50" s="98" t="str">
        <f>VLOOKUP(E50,VIP!$A$2:$O8281,8,FALSE)</f>
        <v>Si</v>
      </c>
      <c r="J50" s="98" t="str">
        <f>VLOOKUP(E50,VIP!$A$2:$O8231,8,FALSE)</f>
        <v>Si</v>
      </c>
      <c r="K50" s="98" t="str">
        <f>VLOOKUP(E50,VIP!$A$2:$O11805,6,0)</f>
        <v>NO</v>
      </c>
      <c r="L50" s="104" t="s">
        <v>2430</v>
      </c>
      <c r="M50" s="103" t="s">
        <v>2472</v>
      </c>
      <c r="N50" s="102" t="s">
        <v>2480</v>
      </c>
      <c r="O50" s="115" t="s">
        <v>2481</v>
      </c>
      <c r="P50" s="118"/>
      <c r="Q50" s="103" t="s">
        <v>2430</v>
      </c>
    </row>
    <row r="51" spans="1:17" ht="18" x14ac:dyDescent="0.25">
      <c r="A51" s="115" t="str">
        <f>VLOOKUP(E51,'LISTADO ATM'!$A$2:$C$896,3,0)</f>
        <v>NORTE</v>
      </c>
      <c r="B51" s="109">
        <v>335786323</v>
      </c>
      <c r="C51" s="101">
        <v>44236.032881944448</v>
      </c>
      <c r="D51" s="115" t="s">
        <v>2494</v>
      </c>
      <c r="E51" s="99">
        <v>683</v>
      </c>
      <c r="F51" s="84" t="str">
        <f>VLOOKUP(E51,VIP!$A$2:$O11394,2,0)</f>
        <v>DRBR683</v>
      </c>
      <c r="G51" s="98" t="str">
        <f>VLOOKUP(E51,'LISTADO ATM'!$A$2:$B$895,2,0)</f>
        <v>ATM INCARNA El Pino (la Vega)</v>
      </c>
      <c r="H51" s="98" t="str">
        <f>VLOOKUP(E51,VIP!$A$2:$O16315,7,FALSE)</f>
        <v>Si</v>
      </c>
      <c r="I51" s="98" t="str">
        <f>VLOOKUP(E51,VIP!$A$2:$O8280,8,FALSE)</f>
        <v>Si</v>
      </c>
      <c r="J51" s="98" t="str">
        <f>VLOOKUP(E51,VIP!$A$2:$O8230,8,FALSE)</f>
        <v>Si</v>
      </c>
      <c r="K51" s="98" t="str">
        <f>VLOOKUP(E51,VIP!$A$2:$O11804,6,0)</f>
        <v>NO</v>
      </c>
      <c r="L51" s="104" t="s">
        <v>2430</v>
      </c>
      <c r="M51" s="103" t="s">
        <v>2472</v>
      </c>
      <c r="N51" s="102" t="s">
        <v>2480</v>
      </c>
      <c r="O51" s="115" t="s">
        <v>2495</v>
      </c>
      <c r="P51" s="118"/>
      <c r="Q51" s="103" t="s">
        <v>2430</v>
      </c>
    </row>
    <row r="52" spans="1:17" ht="18" x14ac:dyDescent="0.25">
      <c r="A52" s="115" t="str">
        <f>VLOOKUP(E52,'LISTADO ATM'!$A$2:$C$896,3,0)</f>
        <v>ESTE</v>
      </c>
      <c r="B52" s="109">
        <v>335786324</v>
      </c>
      <c r="C52" s="101">
        <v>44236.052025462966</v>
      </c>
      <c r="D52" s="115" t="s">
        <v>2476</v>
      </c>
      <c r="E52" s="99">
        <v>386</v>
      </c>
      <c r="F52" s="84" t="str">
        <f>VLOOKUP(E52,VIP!$A$2:$O11393,2,0)</f>
        <v>DRBR386</v>
      </c>
      <c r="G52" s="98" t="str">
        <f>VLOOKUP(E52,'LISTADO ATM'!$A$2:$B$895,2,0)</f>
        <v xml:space="preserve">ATM Plaza Verón II </v>
      </c>
      <c r="H52" s="98" t="str">
        <f>VLOOKUP(E52,VIP!$A$2:$O16314,7,FALSE)</f>
        <v>Si</v>
      </c>
      <c r="I52" s="98" t="str">
        <f>VLOOKUP(E52,VIP!$A$2:$O8279,8,FALSE)</f>
        <v>Si</v>
      </c>
      <c r="J52" s="98" t="str">
        <f>VLOOKUP(E52,VIP!$A$2:$O8229,8,FALSE)</f>
        <v>Si</v>
      </c>
      <c r="K52" s="98" t="str">
        <f>VLOOKUP(E52,VIP!$A$2:$O11803,6,0)</f>
        <v>NO</v>
      </c>
      <c r="L52" s="104" t="s">
        <v>2465</v>
      </c>
      <c r="M52" s="103" t="s">
        <v>2472</v>
      </c>
      <c r="N52" s="102" t="s">
        <v>2480</v>
      </c>
      <c r="O52" s="115" t="s">
        <v>2481</v>
      </c>
      <c r="P52" s="118"/>
      <c r="Q52" s="103" t="s">
        <v>2465</v>
      </c>
    </row>
    <row r="53" spans="1:17" ht="18" x14ac:dyDescent="0.25">
      <c r="A53" s="115" t="str">
        <f>VLOOKUP(E53,'LISTADO ATM'!$A$2:$C$896,3,0)</f>
        <v>ESTE</v>
      </c>
      <c r="B53" s="109">
        <v>335786325</v>
      </c>
      <c r="C53" s="101">
        <v>44236.053402777776</v>
      </c>
      <c r="D53" s="115" t="s">
        <v>2189</v>
      </c>
      <c r="E53" s="99">
        <v>385</v>
      </c>
      <c r="F53" s="84" t="str">
        <f>VLOOKUP(E53,VIP!$A$2:$O11392,2,0)</f>
        <v>DRBR385</v>
      </c>
      <c r="G53" s="98" t="str">
        <f>VLOOKUP(E53,'LISTADO ATM'!$A$2:$B$895,2,0)</f>
        <v xml:space="preserve">ATM Plaza Verón I </v>
      </c>
      <c r="H53" s="98" t="str">
        <f>VLOOKUP(E53,VIP!$A$2:$O16313,7,FALSE)</f>
        <v>Si</v>
      </c>
      <c r="I53" s="98" t="str">
        <f>VLOOKUP(E53,VIP!$A$2:$O8278,8,FALSE)</f>
        <v>Si</v>
      </c>
      <c r="J53" s="98" t="str">
        <f>VLOOKUP(E53,VIP!$A$2:$O8228,8,FALSE)</f>
        <v>Si</v>
      </c>
      <c r="K53" s="98" t="str">
        <f>VLOOKUP(E53,VIP!$A$2:$O11802,6,0)</f>
        <v>NO</v>
      </c>
      <c r="L53" s="104" t="s">
        <v>2228</v>
      </c>
      <c r="M53" s="103" t="s">
        <v>2472</v>
      </c>
      <c r="N53" s="102" t="s">
        <v>2480</v>
      </c>
      <c r="O53" s="115" t="s">
        <v>2482</v>
      </c>
      <c r="P53" s="118"/>
      <c r="Q53" s="103" t="s">
        <v>2228</v>
      </c>
    </row>
    <row r="54" spans="1:17" ht="18" x14ac:dyDescent="0.25">
      <c r="A54" s="115" t="str">
        <f>VLOOKUP(E54,'LISTADO ATM'!$A$2:$C$896,3,0)</f>
        <v>DISTRITO NACIONAL</v>
      </c>
      <c r="B54" s="109">
        <v>335786326</v>
      </c>
      <c r="C54" s="101">
        <v>44236.0546412037</v>
      </c>
      <c r="D54" s="115" t="s">
        <v>2476</v>
      </c>
      <c r="E54" s="99">
        <v>355</v>
      </c>
      <c r="F54" s="84" t="str">
        <f>VLOOKUP(E54,VIP!$A$2:$O11391,2,0)</f>
        <v>DRBR355</v>
      </c>
      <c r="G54" s="98" t="str">
        <f>VLOOKUP(E54,'LISTADO ATM'!$A$2:$B$895,2,0)</f>
        <v xml:space="preserve">ATM UNP Metro II </v>
      </c>
      <c r="H54" s="98" t="str">
        <f>VLOOKUP(E54,VIP!$A$2:$O16312,7,FALSE)</f>
        <v>Si</v>
      </c>
      <c r="I54" s="98" t="str">
        <f>VLOOKUP(E54,VIP!$A$2:$O8277,8,FALSE)</f>
        <v>Si</v>
      </c>
      <c r="J54" s="98" t="str">
        <f>VLOOKUP(E54,VIP!$A$2:$O8227,8,FALSE)</f>
        <v>Si</v>
      </c>
      <c r="K54" s="98" t="str">
        <f>VLOOKUP(E54,VIP!$A$2:$O11801,6,0)</f>
        <v>SI</v>
      </c>
      <c r="L54" s="104" t="s">
        <v>2465</v>
      </c>
      <c r="M54" s="103" t="s">
        <v>2472</v>
      </c>
      <c r="N54" s="102" t="s">
        <v>2480</v>
      </c>
      <c r="O54" s="115" t="s">
        <v>2481</v>
      </c>
      <c r="P54" s="118"/>
      <c r="Q54" s="103" t="s">
        <v>2465</v>
      </c>
    </row>
    <row r="55" spans="1:17" ht="18" x14ac:dyDescent="0.25">
      <c r="A55" s="115" t="str">
        <f>VLOOKUP(E55,'LISTADO ATM'!$A$2:$C$896,3,0)</f>
        <v>ESTE</v>
      </c>
      <c r="B55" s="109">
        <v>335786327</v>
      </c>
      <c r="C55" s="101">
        <v>44236.057002314818</v>
      </c>
      <c r="D55" s="115" t="s">
        <v>2476</v>
      </c>
      <c r="E55" s="99">
        <v>294</v>
      </c>
      <c r="F55" s="84" t="str">
        <f>VLOOKUP(E55,VIP!$A$2:$O11390,2,0)</f>
        <v>DRBR294</v>
      </c>
      <c r="G55" s="98" t="str">
        <f>VLOOKUP(E55,'LISTADO ATM'!$A$2:$B$895,2,0)</f>
        <v xml:space="preserve">ATM Plaza Zaglul San Pedro II </v>
      </c>
      <c r="H55" s="98" t="str">
        <f>VLOOKUP(E55,VIP!$A$2:$O16311,7,FALSE)</f>
        <v>Si</v>
      </c>
      <c r="I55" s="98" t="str">
        <f>VLOOKUP(E55,VIP!$A$2:$O8276,8,FALSE)</f>
        <v>Si</v>
      </c>
      <c r="J55" s="98" t="str">
        <f>VLOOKUP(E55,VIP!$A$2:$O8226,8,FALSE)</f>
        <v>Si</v>
      </c>
      <c r="K55" s="98" t="str">
        <f>VLOOKUP(E55,VIP!$A$2:$O11800,6,0)</f>
        <v>NO</v>
      </c>
      <c r="L55" s="104" t="s">
        <v>2465</v>
      </c>
      <c r="M55" s="103" t="s">
        <v>2472</v>
      </c>
      <c r="N55" s="102" t="s">
        <v>2480</v>
      </c>
      <c r="O55" s="115" t="s">
        <v>2481</v>
      </c>
      <c r="P55" s="118"/>
      <c r="Q55" s="103" t="s">
        <v>2465</v>
      </c>
    </row>
    <row r="56" spans="1:17" ht="18" x14ac:dyDescent="0.25">
      <c r="A56" s="115" t="str">
        <f>VLOOKUP(E56,'LISTADO ATM'!$A$2:$C$896,3,0)</f>
        <v>DISTRITO NACIONAL</v>
      </c>
      <c r="B56" s="109">
        <v>335786328</v>
      </c>
      <c r="C56" s="101">
        <v>44236.058425925927</v>
      </c>
      <c r="D56" s="115" t="s">
        <v>2476</v>
      </c>
      <c r="E56" s="99">
        <v>194</v>
      </c>
      <c r="F56" s="84" t="str">
        <f>VLOOKUP(E56,VIP!$A$2:$O11389,2,0)</f>
        <v>DRBR194</v>
      </c>
      <c r="G56" s="98" t="str">
        <f>VLOOKUP(E56,'LISTADO ATM'!$A$2:$B$895,2,0)</f>
        <v xml:space="preserve">ATM UNP Pantoja </v>
      </c>
      <c r="H56" s="98" t="str">
        <f>VLOOKUP(E56,VIP!$A$2:$O16310,7,FALSE)</f>
        <v>Si</v>
      </c>
      <c r="I56" s="98" t="str">
        <f>VLOOKUP(E56,VIP!$A$2:$O8275,8,FALSE)</f>
        <v>No</v>
      </c>
      <c r="J56" s="98" t="str">
        <f>VLOOKUP(E56,VIP!$A$2:$O8225,8,FALSE)</f>
        <v>No</v>
      </c>
      <c r="K56" s="98" t="str">
        <f>VLOOKUP(E56,VIP!$A$2:$O11799,6,0)</f>
        <v>NO</v>
      </c>
      <c r="L56" s="104" t="s">
        <v>2465</v>
      </c>
      <c r="M56" s="103" t="s">
        <v>2472</v>
      </c>
      <c r="N56" s="102" t="s">
        <v>2480</v>
      </c>
      <c r="O56" s="115" t="s">
        <v>2481</v>
      </c>
      <c r="P56" s="118"/>
      <c r="Q56" s="103" t="s">
        <v>2465</v>
      </c>
    </row>
    <row r="57" spans="1:17" ht="18" x14ac:dyDescent="0.25">
      <c r="A57" s="115" t="str">
        <f>VLOOKUP(E57,'LISTADO ATM'!$A$2:$C$896,3,0)</f>
        <v>DISTRITO NACIONAL</v>
      </c>
      <c r="B57" s="109">
        <v>335786329</v>
      </c>
      <c r="C57" s="101">
        <v>44236.063773148147</v>
      </c>
      <c r="D57" s="115" t="s">
        <v>2189</v>
      </c>
      <c r="E57" s="99">
        <v>35</v>
      </c>
      <c r="F57" s="84" t="str">
        <f>VLOOKUP(E57,VIP!$A$2:$O11388,2,0)</f>
        <v>DRBR035</v>
      </c>
      <c r="G57" s="98" t="str">
        <f>VLOOKUP(E57,'LISTADO ATM'!$A$2:$B$895,2,0)</f>
        <v xml:space="preserve">ATM Dirección General de Aduanas I </v>
      </c>
      <c r="H57" s="98" t="str">
        <f>VLOOKUP(E57,VIP!$A$2:$O16309,7,FALSE)</f>
        <v>Si</v>
      </c>
      <c r="I57" s="98" t="str">
        <f>VLOOKUP(E57,VIP!$A$2:$O8274,8,FALSE)</f>
        <v>Si</v>
      </c>
      <c r="J57" s="98" t="str">
        <f>VLOOKUP(E57,VIP!$A$2:$O8224,8,FALSE)</f>
        <v>Si</v>
      </c>
      <c r="K57" s="98" t="str">
        <f>VLOOKUP(E57,VIP!$A$2:$O11798,6,0)</f>
        <v>NO</v>
      </c>
      <c r="L57" s="104" t="s">
        <v>2228</v>
      </c>
      <c r="M57" s="103" t="s">
        <v>2472</v>
      </c>
      <c r="N57" s="102" t="s">
        <v>2480</v>
      </c>
      <c r="O57" s="115" t="s">
        <v>2482</v>
      </c>
      <c r="P57" s="118"/>
      <c r="Q57" s="103" t="s">
        <v>2228</v>
      </c>
    </row>
    <row r="58" spans="1:17" ht="18" x14ac:dyDescent="0.25">
      <c r="A58" s="115" t="str">
        <f>VLOOKUP(E58,'LISTADO ATM'!$A$2:$C$896,3,0)</f>
        <v>DISTRITO NACIONAL</v>
      </c>
      <c r="B58" s="109">
        <v>335786330</v>
      </c>
      <c r="C58" s="101">
        <v>44236.090428240743</v>
      </c>
      <c r="D58" s="115" t="s">
        <v>2189</v>
      </c>
      <c r="E58" s="99">
        <v>13</v>
      </c>
      <c r="F58" s="84" t="str">
        <f>VLOOKUP(E58,VIP!$A$2:$O11401,2,0)</f>
        <v>DRBR013</v>
      </c>
      <c r="G58" s="98" t="str">
        <f>VLOOKUP(E58,'LISTADO ATM'!$A$2:$B$895,2,0)</f>
        <v xml:space="preserve">ATM CDEEE </v>
      </c>
      <c r="H58" s="98" t="str">
        <f>VLOOKUP(E58,VIP!$A$2:$O16322,7,FALSE)</f>
        <v>Si</v>
      </c>
      <c r="I58" s="98" t="str">
        <f>VLOOKUP(E58,VIP!$A$2:$O8287,8,FALSE)</f>
        <v>Si</v>
      </c>
      <c r="J58" s="98" t="str">
        <f>VLOOKUP(E58,VIP!$A$2:$O8237,8,FALSE)</f>
        <v>Si</v>
      </c>
      <c r="K58" s="98" t="str">
        <f>VLOOKUP(E58,VIP!$A$2:$O11811,6,0)</f>
        <v>NO</v>
      </c>
      <c r="L58" s="104" t="s">
        <v>2254</v>
      </c>
      <c r="M58" s="103" t="s">
        <v>2472</v>
      </c>
      <c r="N58" s="102" t="s">
        <v>2480</v>
      </c>
      <c r="O58" s="115" t="s">
        <v>2482</v>
      </c>
      <c r="P58" s="118"/>
      <c r="Q58" s="103" t="s">
        <v>2254</v>
      </c>
    </row>
    <row r="59" spans="1:17" ht="18" x14ac:dyDescent="0.25">
      <c r="A59" s="115" t="str">
        <f>VLOOKUP(E59,'LISTADO ATM'!$A$2:$C$896,3,0)</f>
        <v>DISTRITO NACIONAL</v>
      </c>
      <c r="B59" s="109">
        <v>335786331</v>
      </c>
      <c r="C59" s="101">
        <v>44236.090995370374</v>
      </c>
      <c r="D59" s="115" t="s">
        <v>2189</v>
      </c>
      <c r="E59" s="99">
        <v>708</v>
      </c>
      <c r="F59" s="84" t="str">
        <f>VLOOKUP(E59,VIP!$A$2:$O11400,2,0)</f>
        <v>DRBR505</v>
      </c>
      <c r="G59" s="98" t="str">
        <f>VLOOKUP(E59,'LISTADO ATM'!$A$2:$B$895,2,0)</f>
        <v xml:space="preserve">ATM El Vestir De Hoy </v>
      </c>
      <c r="H59" s="98" t="str">
        <f>VLOOKUP(E59,VIP!$A$2:$O16321,7,FALSE)</f>
        <v>Si</v>
      </c>
      <c r="I59" s="98" t="str">
        <f>VLOOKUP(E59,VIP!$A$2:$O8286,8,FALSE)</f>
        <v>Si</v>
      </c>
      <c r="J59" s="98" t="str">
        <f>VLOOKUP(E59,VIP!$A$2:$O8236,8,FALSE)</f>
        <v>Si</v>
      </c>
      <c r="K59" s="98" t="str">
        <f>VLOOKUP(E59,VIP!$A$2:$O11810,6,0)</f>
        <v>NO</v>
      </c>
      <c r="L59" s="104" t="s">
        <v>2254</v>
      </c>
      <c r="M59" s="103" t="s">
        <v>2472</v>
      </c>
      <c r="N59" s="102" t="s">
        <v>2480</v>
      </c>
      <c r="O59" s="115" t="s">
        <v>2482</v>
      </c>
      <c r="P59" s="118"/>
      <c r="Q59" s="103" t="s">
        <v>2254</v>
      </c>
    </row>
    <row r="60" spans="1:17" ht="18" x14ac:dyDescent="0.25">
      <c r="A60" s="115" t="str">
        <f>VLOOKUP(E60,'LISTADO ATM'!$A$2:$C$896,3,0)</f>
        <v>DISTRITO NACIONAL</v>
      </c>
      <c r="B60" s="109">
        <v>335786332</v>
      </c>
      <c r="C60" s="101">
        <v>44236.091469907406</v>
      </c>
      <c r="D60" s="115" t="s">
        <v>2189</v>
      </c>
      <c r="E60" s="99">
        <v>231</v>
      </c>
      <c r="F60" s="84" t="str">
        <f>VLOOKUP(E60,VIP!$A$2:$O11399,2,0)</f>
        <v>DRBR231</v>
      </c>
      <c r="G60" s="98" t="str">
        <f>VLOOKUP(E60,'LISTADO ATM'!$A$2:$B$895,2,0)</f>
        <v xml:space="preserve">ATM Oficina Zona Oriental </v>
      </c>
      <c r="H60" s="98" t="str">
        <f>VLOOKUP(E60,VIP!$A$2:$O16320,7,FALSE)</f>
        <v>Si</v>
      </c>
      <c r="I60" s="98" t="str">
        <f>VLOOKUP(E60,VIP!$A$2:$O8285,8,FALSE)</f>
        <v>Si</v>
      </c>
      <c r="J60" s="98" t="str">
        <f>VLOOKUP(E60,VIP!$A$2:$O8235,8,FALSE)</f>
        <v>Si</v>
      </c>
      <c r="K60" s="98" t="str">
        <f>VLOOKUP(E60,VIP!$A$2:$O11809,6,0)</f>
        <v>SI</v>
      </c>
      <c r="L60" s="104" t="s">
        <v>2254</v>
      </c>
      <c r="M60" s="103" t="s">
        <v>2472</v>
      </c>
      <c r="N60" s="102" t="s">
        <v>2480</v>
      </c>
      <c r="O60" s="115" t="s">
        <v>2482</v>
      </c>
      <c r="P60" s="118"/>
      <c r="Q60" s="103" t="s">
        <v>2254</v>
      </c>
    </row>
    <row r="61" spans="1:17" ht="18" x14ac:dyDescent="0.25">
      <c r="A61" s="115" t="str">
        <f>VLOOKUP(E61,'LISTADO ATM'!$A$2:$C$896,3,0)</f>
        <v>DISTRITO NACIONAL</v>
      </c>
      <c r="B61" s="109">
        <v>335786333</v>
      </c>
      <c r="C61" s="101">
        <v>44236.092222222222</v>
      </c>
      <c r="D61" s="115" t="s">
        <v>2189</v>
      </c>
      <c r="E61" s="99">
        <v>527</v>
      </c>
      <c r="F61" s="84" t="str">
        <f>VLOOKUP(E61,VIP!$A$2:$O11398,2,0)</f>
        <v>DRBR527</v>
      </c>
      <c r="G61" s="98" t="str">
        <f>VLOOKUP(E61,'LISTADO ATM'!$A$2:$B$895,2,0)</f>
        <v>ATM Oficina Zona Oriental II</v>
      </c>
      <c r="H61" s="98" t="str">
        <f>VLOOKUP(E61,VIP!$A$2:$O16319,7,FALSE)</f>
        <v>Si</v>
      </c>
      <c r="I61" s="98" t="str">
        <f>VLOOKUP(E61,VIP!$A$2:$O8284,8,FALSE)</f>
        <v>Si</v>
      </c>
      <c r="J61" s="98" t="str">
        <f>VLOOKUP(E61,VIP!$A$2:$O8234,8,FALSE)</f>
        <v>Si</v>
      </c>
      <c r="K61" s="98" t="str">
        <f>VLOOKUP(E61,VIP!$A$2:$O11808,6,0)</f>
        <v>SI</v>
      </c>
      <c r="L61" s="104" t="s">
        <v>2254</v>
      </c>
      <c r="M61" s="103" t="s">
        <v>2472</v>
      </c>
      <c r="N61" s="102" t="s">
        <v>2480</v>
      </c>
      <c r="O61" s="115" t="s">
        <v>2482</v>
      </c>
      <c r="P61" s="118"/>
      <c r="Q61" s="103" t="s">
        <v>2254</v>
      </c>
    </row>
    <row r="62" spans="1:17" ht="18" x14ac:dyDescent="0.25">
      <c r="A62" s="115" t="str">
        <f>VLOOKUP(E62,'LISTADO ATM'!$A$2:$C$896,3,0)</f>
        <v>DISTRITO NACIONAL</v>
      </c>
      <c r="B62" s="109">
        <v>335786334</v>
      </c>
      <c r="C62" s="101">
        <v>44236.092847222222</v>
      </c>
      <c r="D62" s="115" t="s">
        <v>2189</v>
      </c>
      <c r="E62" s="99">
        <v>621</v>
      </c>
      <c r="F62" s="84" t="str">
        <f>VLOOKUP(E62,VIP!$A$2:$O11397,2,0)</f>
        <v>DRBR621</v>
      </c>
      <c r="G62" s="98" t="str">
        <f>VLOOKUP(E62,'LISTADO ATM'!$A$2:$B$895,2,0)</f>
        <v xml:space="preserve">ATM CESAC  </v>
      </c>
      <c r="H62" s="98" t="str">
        <f>VLOOKUP(E62,VIP!$A$2:$O16318,7,FALSE)</f>
        <v>Si</v>
      </c>
      <c r="I62" s="98" t="str">
        <f>VLOOKUP(E62,VIP!$A$2:$O8283,8,FALSE)</f>
        <v>Si</v>
      </c>
      <c r="J62" s="98" t="str">
        <f>VLOOKUP(E62,VIP!$A$2:$O8233,8,FALSE)</f>
        <v>Si</v>
      </c>
      <c r="K62" s="98" t="str">
        <f>VLOOKUP(E62,VIP!$A$2:$O11807,6,0)</f>
        <v>NO</v>
      </c>
      <c r="L62" s="104" t="s">
        <v>2254</v>
      </c>
      <c r="M62" s="103" t="s">
        <v>2472</v>
      </c>
      <c r="N62" s="102" t="s">
        <v>2480</v>
      </c>
      <c r="O62" s="115" t="s">
        <v>2482</v>
      </c>
      <c r="P62" s="118"/>
      <c r="Q62" s="103" t="s">
        <v>2254</v>
      </c>
    </row>
    <row r="63" spans="1:17" ht="18" x14ac:dyDescent="0.25">
      <c r="A63" s="115" t="str">
        <f>VLOOKUP(E63,'LISTADO ATM'!$A$2:$C$896,3,0)</f>
        <v>DISTRITO NACIONAL</v>
      </c>
      <c r="B63" s="109">
        <v>335786335</v>
      </c>
      <c r="C63" s="101">
        <v>44236.094537037039</v>
      </c>
      <c r="D63" s="115" t="s">
        <v>2189</v>
      </c>
      <c r="E63" s="99">
        <v>745</v>
      </c>
      <c r="F63" s="84" t="str">
        <f>VLOOKUP(E63,VIP!$A$2:$O11396,2,0)</f>
        <v>DRBR027</v>
      </c>
      <c r="G63" s="98" t="str">
        <f>VLOOKUP(E63,'LISTADO ATM'!$A$2:$B$895,2,0)</f>
        <v xml:space="preserve">ATM Oficina Ave. Duarte </v>
      </c>
      <c r="H63" s="98" t="str">
        <f>VLOOKUP(E63,VIP!$A$2:$O16317,7,FALSE)</f>
        <v>No</v>
      </c>
      <c r="I63" s="98" t="str">
        <f>VLOOKUP(E63,VIP!$A$2:$O8282,8,FALSE)</f>
        <v>No</v>
      </c>
      <c r="J63" s="98" t="str">
        <f>VLOOKUP(E63,VIP!$A$2:$O8232,8,FALSE)</f>
        <v>No</v>
      </c>
      <c r="K63" s="98" t="str">
        <f>VLOOKUP(E63,VIP!$A$2:$O11806,6,0)</f>
        <v>NO</v>
      </c>
      <c r="L63" s="104" t="s">
        <v>2254</v>
      </c>
      <c r="M63" s="103" t="s">
        <v>2472</v>
      </c>
      <c r="N63" s="102" t="s">
        <v>2480</v>
      </c>
      <c r="O63" s="115" t="s">
        <v>2482</v>
      </c>
      <c r="P63" s="118"/>
      <c r="Q63" s="103" t="s">
        <v>2254</v>
      </c>
    </row>
    <row r="64" spans="1:17" ht="18" x14ac:dyDescent="0.25">
      <c r="A64" s="115" t="str">
        <f>VLOOKUP(E64,'LISTADO ATM'!$A$2:$C$896,3,0)</f>
        <v>DISTRITO NACIONAL</v>
      </c>
      <c r="B64" s="109">
        <v>335786336</v>
      </c>
      <c r="C64" s="101">
        <v>44236.096087962964</v>
      </c>
      <c r="D64" s="115" t="s">
        <v>2189</v>
      </c>
      <c r="E64" s="99">
        <v>21</v>
      </c>
      <c r="F64" s="84" t="str">
        <f>VLOOKUP(E64,VIP!$A$2:$O11395,2,0)</f>
        <v>DRBR021</v>
      </c>
      <c r="G64" s="98" t="str">
        <f>VLOOKUP(E64,'LISTADO ATM'!$A$2:$B$895,2,0)</f>
        <v xml:space="preserve">ATM Oficina Mella </v>
      </c>
      <c r="H64" s="98" t="str">
        <f>VLOOKUP(E64,VIP!$A$2:$O16316,7,FALSE)</f>
        <v>Si</v>
      </c>
      <c r="I64" s="98" t="str">
        <f>VLOOKUP(E64,VIP!$A$2:$O8281,8,FALSE)</f>
        <v>No</v>
      </c>
      <c r="J64" s="98" t="str">
        <f>VLOOKUP(E64,VIP!$A$2:$O8231,8,FALSE)</f>
        <v>No</v>
      </c>
      <c r="K64" s="98" t="str">
        <f>VLOOKUP(E64,VIP!$A$2:$O11805,6,0)</f>
        <v>NO</v>
      </c>
      <c r="L64" s="104" t="s">
        <v>2254</v>
      </c>
      <c r="M64" s="103" t="s">
        <v>2472</v>
      </c>
      <c r="N64" s="102" t="s">
        <v>2480</v>
      </c>
      <c r="O64" s="115" t="s">
        <v>2482</v>
      </c>
      <c r="P64" s="118"/>
      <c r="Q64" s="103" t="s">
        <v>2254</v>
      </c>
    </row>
    <row r="65" spans="1:17" ht="18" x14ac:dyDescent="0.25">
      <c r="A65" s="115" t="str">
        <f>VLOOKUP(E65,'LISTADO ATM'!$A$2:$C$896,3,0)</f>
        <v>DISTRITO NACIONAL</v>
      </c>
      <c r="B65" s="109">
        <v>335786337</v>
      </c>
      <c r="C65" s="101">
        <v>44236.09684027778</v>
      </c>
      <c r="D65" s="115" t="s">
        <v>2189</v>
      </c>
      <c r="E65" s="99">
        <v>719</v>
      </c>
      <c r="F65" s="84" t="str">
        <f>VLOOKUP(E65,VIP!$A$2:$O11394,2,0)</f>
        <v>DRBR419</v>
      </c>
      <c r="G65" s="98" t="str">
        <f>VLOOKUP(E65,'LISTADO ATM'!$A$2:$B$895,2,0)</f>
        <v xml:space="preserve">ATM Ayuntamiento Municipal San Luís </v>
      </c>
      <c r="H65" s="98" t="str">
        <f>VLOOKUP(E65,VIP!$A$2:$O16315,7,FALSE)</f>
        <v>Si</v>
      </c>
      <c r="I65" s="98" t="str">
        <f>VLOOKUP(E65,VIP!$A$2:$O8280,8,FALSE)</f>
        <v>Si</v>
      </c>
      <c r="J65" s="98" t="str">
        <f>VLOOKUP(E65,VIP!$A$2:$O8230,8,FALSE)</f>
        <v>Si</v>
      </c>
      <c r="K65" s="98" t="str">
        <f>VLOOKUP(E65,VIP!$A$2:$O11804,6,0)</f>
        <v>NO</v>
      </c>
      <c r="L65" s="104" t="s">
        <v>2254</v>
      </c>
      <c r="M65" s="103" t="s">
        <v>2472</v>
      </c>
      <c r="N65" s="102" t="s">
        <v>2480</v>
      </c>
      <c r="O65" s="115" t="s">
        <v>2482</v>
      </c>
      <c r="P65" s="118"/>
      <c r="Q65" s="103" t="s">
        <v>2254</v>
      </c>
    </row>
    <row r="66" spans="1:17" ht="18" x14ac:dyDescent="0.25">
      <c r="A66" s="115" t="str">
        <f>VLOOKUP(E66,'LISTADO ATM'!$A$2:$C$896,3,0)</f>
        <v>DISTRITO NACIONAL</v>
      </c>
      <c r="B66" s="109">
        <v>335786338</v>
      </c>
      <c r="C66" s="101">
        <v>44236.099652777775</v>
      </c>
      <c r="D66" s="115" t="s">
        <v>2189</v>
      </c>
      <c r="E66" s="99">
        <v>534</v>
      </c>
      <c r="F66" s="84" t="str">
        <f>VLOOKUP(E66,VIP!$A$2:$O11393,2,0)</f>
        <v>DRBR534</v>
      </c>
      <c r="G66" s="98" t="str">
        <f>VLOOKUP(E66,'LISTADO ATM'!$A$2:$B$895,2,0)</f>
        <v xml:space="preserve">ATM Oficina Torre II </v>
      </c>
      <c r="H66" s="98" t="str">
        <f>VLOOKUP(E66,VIP!$A$2:$O16314,7,FALSE)</f>
        <v>Si</v>
      </c>
      <c r="I66" s="98" t="str">
        <f>VLOOKUP(E66,VIP!$A$2:$O8279,8,FALSE)</f>
        <v>No</v>
      </c>
      <c r="J66" s="98" t="str">
        <f>VLOOKUP(E66,VIP!$A$2:$O8229,8,FALSE)</f>
        <v>No</v>
      </c>
      <c r="K66" s="98" t="str">
        <f>VLOOKUP(E66,VIP!$A$2:$O11803,6,0)</f>
        <v>SI</v>
      </c>
      <c r="L66" s="104" t="s">
        <v>2228</v>
      </c>
      <c r="M66" s="103" t="s">
        <v>2472</v>
      </c>
      <c r="N66" s="102" t="s">
        <v>2480</v>
      </c>
      <c r="O66" s="115" t="s">
        <v>2482</v>
      </c>
      <c r="P66" s="118"/>
      <c r="Q66" s="103" t="s">
        <v>2228</v>
      </c>
    </row>
    <row r="67" spans="1:17" ht="18" x14ac:dyDescent="0.25">
      <c r="A67" s="115" t="str">
        <f>VLOOKUP(E67,'LISTADO ATM'!$A$2:$C$896,3,0)</f>
        <v>DISTRITO NACIONAL</v>
      </c>
      <c r="B67" s="109">
        <v>335786339</v>
      </c>
      <c r="C67" s="101">
        <v>44236.128101851849</v>
      </c>
      <c r="D67" s="115" t="s">
        <v>2189</v>
      </c>
      <c r="E67" s="99">
        <v>146</v>
      </c>
      <c r="F67" s="84" t="str">
        <f>VLOOKUP(E67,VIP!$A$2:$O11392,2,0)</f>
        <v>DRBR146</v>
      </c>
      <c r="G67" s="98" t="str">
        <f>VLOOKUP(E67,'LISTADO ATM'!$A$2:$B$895,2,0)</f>
        <v xml:space="preserve">ATM Tribunal Superior Constitucional </v>
      </c>
      <c r="H67" s="98" t="str">
        <f>VLOOKUP(E67,VIP!$A$2:$O16313,7,FALSE)</f>
        <v>Si</v>
      </c>
      <c r="I67" s="98" t="str">
        <f>VLOOKUP(E67,VIP!$A$2:$O8278,8,FALSE)</f>
        <v>Si</v>
      </c>
      <c r="J67" s="98" t="str">
        <f>VLOOKUP(E67,VIP!$A$2:$O8228,8,FALSE)</f>
        <v>Si</v>
      </c>
      <c r="K67" s="98" t="str">
        <f>VLOOKUP(E67,VIP!$A$2:$O11802,6,0)</f>
        <v>NO</v>
      </c>
      <c r="L67" s="104" t="s">
        <v>2228</v>
      </c>
      <c r="M67" s="103" t="s">
        <v>2472</v>
      </c>
      <c r="N67" s="102" t="s">
        <v>2480</v>
      </c>
      <c r="O67" s="115" t="s">
        <v>2482</v>
      </c>
      <c r="P67" s="118"/>
      <c r="Q67" s="103" t="s">
        <v>2228</v>
      </c>
    </row>
    <row r="68" spans="1:17" ht="18" x14ac:dyDescent="0.25">
      <c r="A68" s="115" t="str">
        <f>VLOOKUP(E68,'LISTADO ATM'!$A$2:$C$896,3,0)</f>
        <v>DISTRITO NACIONAL</v>
      </c>
      <c r="B68" s="109">
        <v>335786340</v>
      </c>
      <c r="C68" s="101">
        <v>44236.130671296298</v>
      </c>
      <c r="D68" s="115" t="s">
        <v>2189</v>
      </c>
      <c r="E68" s="99">
        <v>935</v>
      </c>
      <c r="F68" s="84" t="str">
        <f>VLOOKUP(E68,VIP!$A$2:$O11391,2,0)</f>
        <v>DRBR16J</v>
      </c>
      <c r="G68" s="98" t="str">
        <f>VLOOKUP(E68,'LISTADO ATM'!$A$2:$B$895,2,0)</f>
        <v xml:space="preserve">ATM Oficina John F. Kennedy </v>
      </c>
      <c r="H68" s="98" t="str">
        <f>VLOOKUP(E68,VIP!$A$2:$O16312,7,FALSE)</f>
        <v>Si</v>
      </c>
      <c r="I68" s="98" t="str">
        <f>VLOOKUP(E68,VIP!$A$2:$O8277,8,FALSE)</f>
        <v>Si</v>
      </c>
      <c r="J68" s="98" t="str">
        <f>VLOOKUP(E68,VIP!$A$2:$O8227,8,FALSE)</f>
        <v>Si</v>
      </c>
      <c r="K68" s="98" t="str">
        <f>VLOOKUP(E68,VIP!$A$2:$O11801,6,0)</f>
        <v>SI</v>
      </c>
      <c r="L68" s="104" t="s">
        <v>2228</v>
      </c>
      <c r="M68" s="103" t="s">
        <v>2472</v>
      </c>
      <c r="N68" s="102" t="s">
        <v>2480</v>
      </c>
      <c r="O68" s="115" t="s">
        <v>2482</v>
      </c>
      <c r="P68" s="118"/>
      <c r="Q68" s="103" t="s">
        <v>2228</v>
      </c>
    </row>
    <row r="69" spans="1:17" ht="18" x14ac:dyDescent="0.25">
      <c r="A69" s="115" t="str">
        <f>VLOOKUP(E69,'LISTADO ATM'!$A$2:$C$896,3,0)</f>
        <v>SUR</v>
      </c>
      <c r="B69" s="109">
        <v>335786341</v>
      </c>
      <c r="C69" s="101">
        <v>44236.139456018522</v>
      </c>
      <c r="D69" s="115" t="s">
        <v>2189</v>
      </c>
      <c r="E69" s="99">
        <v>615</v>
      </c>
      <c r="F69" s="84" t="str">
        <f>VLOOKUP(E69,VIP!$A$2:$O11390,2,0)</f>
        <v>DRBR418</v>
      </c>
      <c r="G69" s="98" t="str">
        <f>VLOOKUP(E69,'LISTADO ATM'!$A$2:$B$895,2,0)</f>
        <v xml:space="preserve">ATM Estación Sunix Cabral (Barahona) </v>
      </c>
      <c r="H69" s="98" t="str">
        <f>VLOOKUP(E69,VIP!$A$2:$O16311,7,FALSE)</f>
        <v>Si</v>
      </c>
      <c r="I69" s="98" t="str">
        <f>VLOOKUP(E69,VIP!$A$2:$O8276,8,FALSE)</f>
        <v>Si</v>
      </c>
      <c r="J69" s="98" t="str">
        <f>VLOOKUP(E69,VIP!$A$2:$O8226,8,FALSE)</f>
        <v>Si</v>
      </c>
      <c r="K69" s="98" t="str">
        <f>VLOOKUP(E69,VIP!$A$2:$O11800,6,0)</f>
        <v>NO</v>
      </c>
      <c r="L69" s="104" t="s">
        <v>2228</v>
      </c>
      <c r="M69" s="103" t="s">
        <v>2472</v>
      </c>
      <c r="N69" s="102" t="s">
        <v>2480</v>
      </c>
      <c r="O69" s="115" t="s">
        <v>2482</v>
      </c>
      <c r="P69" s="118"/>
      <c r="Q69" s="103" t="s">
        <v>2228</v>
      </c>
    </row>
    <row r="70" spans="1:17" ht="18" x14ac:dyDescent="0.25">
      <c r="A70" s="115" t="str">
        <f>VLOOKUP(E70,'LISTADO ATM'!$A$2:$C$896,3,0)</f>
        <v>DISTRITO NACIONAL</v>
      </c>
      <c r="B70" s="109">
        <v>335786342</v>
      </c>
      <c r="C70" s="101">
        <v>44236.141712962963</v>
      </c>
      <c r="D70" s="115" t="s">
        <v>2189</v>
      </c>
      <c r="E70" s="99">
        <v>672</v>
      </c>
      <c r="F70" s="84" t="str">
        <f>VLOOKUP(E70,VIP!$A$2:$O11389,2,0)</f>
        <v>DRBR672</v>
      </c>
      <c r="G70" s="98" t="str">
        <f>VLOOKUP(E70,'LISTADO ATM'!$A$2:$B$895,2,0)</f>
        <v>ATM Destacamento Policía Nacional La Victoria</v>
      </c>
      <c r="H70" s="98" t="str">
        <f>VLOOKUP(E70,VIP!$A$2:$O16310,7,FALSE)</f>
        <v>Si</v>
      </c>
      <c r="I70" s="98" t="str">
        <f>VLOOKUP(E70,VIP!$A$2:$O8275,8,FALSE)</f>
        <v>Si</v>
      </c>
      <c r="J70" s="98" t="str">
        <f>VLOOKUP(E70,VIP!$A$2:$O8225,8,FALSE)</f>
        <v>Si</v>
      </c>
      <c r="K70" s="98" t="str">
        <f>VLOOKUP(E70,VIP!$A$2:$O11799,6,0)</f>
        <v>SI</v>
      </c>
      <c r="L70" s="104" t="s">
        <v>2254</v>
      </c>
      <c r="M70" s="103" t="s">
        <v>2472</v>
      </c>
      <c r="N70" s="102" t="s">
        <v>2480</v>
      </c>
      <c r="O70" s="115" t="s">
        <v>2482</v>
      </c>
      <c r="P70" s="118"/>
      <c r="Q70" s="103" t="s">
        <v>2254</v>
      </c>
    </row>
    <row r="71" spans="1:17" x14ac:dyDescent="0.25">
      <c r="B71" s="86"/>
    </row>
    <row r="72" spans="1:17" x14ac:dyDescent="0.25">
      <c r="B72" s="86"/>
    </row>
    <row r="73" spans="1:17" x14ac:dyDescent="0.25">
      <c r="B73" s="86"/>
    </row>
    <row r="74" spans="1:17" x14ac:dyDescent="0.25">
      <c r="B74" s="86"/>
    </row>
    <row r="75" spans="1:17" x14ac:dyDescent="0.25">
      <c r="B75" s="86"/>
    </row>
    <row r="76" spans="1:17" x14ac:dyDescent="0.25">
      <c r="B76" s="86"/>
    </row>
    <row r="77" spans="1:17" x14ac:dyDescent="0.25">
      <c r="B77" s="86"/>
    </row>
    <row r="78" spans="1:17" x14ac:dyDescent="0.25">
      <c r="B78" s="86"/>
    </row>
    <row r="79" spans="1:17" x14ac:dyDescent="0.25">
      <c r="B79" s="86"/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</sheetData>
  <autoFilter ref="A4:Q38">
    <sortState ref="A5:Q70">
      <sortCondition ref="C4:C3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8">
    <cfRule type="duplicateValues" dxfId="467" priority="594"/>
  </conditionalFormatting>
  <conditionalFormatting sqref="E8">
    <cfRule type="duplicateValues" dxfId="466" priority="593"/>
  </conditionalFormatting>
  <conditionalFormatting sqref="E8">
    <cfRule type="duplicateValues" dxfId="465" priority="591"/>
    <cfRule type="duplicateValues" dxfId="464" priority="592"/>
  </conditionalFormatting>
  <conditionalFormatting sqref="E8">
    <cfRule type="duplicateValues" dxfId="463" priority="588"/>
    <cfRule type="duplicateValues" dxfId="462" priority="589"/>
    <cfRule type="duplicateValues" dxfId="461" priority="590"/>
  </conditionalFormatting>
  <conditionalFormatting sqref="E8">
    <cfRule type="duplicateValues" dxfId="460" priority="587"/>
  </conditionalFormatting>
  <conditionalFormatting sqref="E8">
    <cfRule type="duplicateValues" dxfId="459" priority="586"/>
  </conditionalFormatting>
  <conditionalFormatting sqref="E8">
    <cfRule type="duplicateValues" dxfId="458" priority="584"/>
    <cfRule type="duplicateValues" dxfId="457" priority="585"/>
  </conditionalFormatting>
  <conditionalFormatting sqref="B8">
    <cfRule type="duplicateValues" dxfId="456" priority="583"/>
  </conditionalFormatting>
  <conditionalFormatting sqref="B8">
    <cfRule type="duplicateValues" dxfId="455" priority="582"/>
  </conditionalFormatting>
  <conditionalFormatting sqref="B8">
    <cfRule type="duplicateValues" dxfId="454" priority="579"/>
    <cfRule type="duplicateValues" dxfId="453" priority="580"/>
    <cfRule type="duplicateValues" dxfId="452" priority="581"/>
  </conditionalFormatting>
  <conditionalFormatting sqref="B8">
    <cfRule type="duplicateValues" dxfId="451" priority="577"/>
    <cfRule type="duplicateValues" dxfId="450" priority="578"/>
  </conditionalFormatting>
  <conditionalFormatting sqref="B8">
    <cfRule type="duplicateValues" dxfId="449" priority="574"/>
    <cfRule type="duplicateValues" dxfId="448" priority="575"/>
    <cfRule type="duplicateValues" dxfId="447" priority="576"/>
  </conditionalFormatting>
  <conditionalFormatting sqref="B8">
    <cfRule type="duplicateValues" dxfId="446" priority="572"/>
    <cfRule type="duplicateValues" dxfId="445" priority="573"/>
  </conditionalFormatting>
  <conditionalFormatting sqref="B8">
    <cfRule type="duplicateValues" dxfId="444" priority="571"/>
  </conditionalFormatting>
  <conditionalFormatting sqref="B8">
    <cfRule type="duplicateValues" dxfId="443" priority="570"/>
  </conditionalFormatting>
  <conditionalFormatting sqref="B8">
    <cfRule type="duplicateValues" dxfId="442" priority="569"/>
  </conditionalFormatting>
  <conditionalFormatting sqref="B8">
    <cfRule type="duplicateValues" dxfId="441" priority="568"/>
  </conditionalFormatting>
  <conditionalFormatting sqref="B8">
    <cfRule type="duplicateValues" dxfId="440" priority="565"/>
    <cfRule type="duplicateValues" dxfId="439" priority="566"/>
    <cfRule type="duplicateValues" dxfId="438" priority="567"/>
  </conditionalFormatting>
  <conditionalFormatting sqref="B8">
    <cfRule type="duplicateValues" dxfId="437" priority="563"/>
    <cfRule type="duplicateValues" dxfId="436" priority="564"/>
  </conditionalFormatting>
  <conditionalFormatting sqref="E16">
    <cfRule type="duplicateValues" dxfId="435" priority="498"/>
  </conditionalFormatting>
  <conditionalFormatting sqref="E16">
    <cfRule type="duplicateValues" dxfId="434" priority="497"/>
  </conditionalFormatting>
  <conditionalFormatting sqref="E16">
    <cfRule type="duplicateValues" dxfId="433" priority="495"/>
    <cfRule type="duplicateValues" dxfId="432" priority="496"/>
  </conditionalFormatting>
  <conditionalFormatting sqref="E16">
    <cfRule type="duplicateValues" dxfId="431" priority="492"/>
    <cfRule type="duplicateValues" dxfId="430" priority="493"/>
    <cfRule type="duplicateValues" dxfId="429" priority="494"/>
  </conditionalFormatting>
  <conditionalFormatting sqref="E16">
    <cfRule type="duplicateValues" dxfId="428" priority="491"/>
  </conditionalFormatting>
  <conditionalFormatting sqref="E16">
    <cfRule type="duplicateValues" dxfId="427" priority="490"/>
  </conditionalFormatting>
  <conditionalFormatting sqref="E16">
    <cfRule type="duplicateValues" dxfId="426" priority="488"/>
    <cfRule type="duplicateValues" dxfId="425" priority="489"/>
  </conditionalFormatting>
  <conditionalFormatting sqref="B16">
    <cfRule type="duplicateValues" dxfId="424" priority="487"/>
  </conditionalFormatting>
  <conditionalFormatting sqref="B16">
    <cfRule type="duplicateValues" dxfId="423" priority="486"/>
  </conditionalFormatting>
  <conditionalFormatting sqref="B16">
    <cfRule type="duplicateValues" dxfId="422" priority="483"/>
    <cfRule type="duplicateValues" dxfId="421" priority="484"/>
    <cfRule type="duplicateValues" dxfId="420" priority="485"/>
  </conditionalFormatting>
  <conditionalFormatting sqref="B16">
    <cfRule type="duplicateValues" dxfId="419" priority="481"/>
    <cfRule type="duplicateValues" dxfId="418" priority="482"/>
  </conditionalFormatting>
  <conditionalFormatting sqref="B16">
    <cfRule type="duplicateValues" dxfId="417" priority="478"/>
    <cfRule type="duplicateValues" dxfId="416" priority="479"/>
    <cfRule type="duplicateValues" dxfId="415" priority="480"/>
  </conditionalFormatting>
  <conditionalFormatting sqref="B16">
    <cfRule type="duplicateValues" dxfId="414" priority="476"/>
    <cfRule type="duplicateValues" dxfId="413" priority="477"/>
  </conditionalFormatting>
  <conditionalFormatting sqref="B16">
    <cfRule type="duplicateValues" dxfId="412" priority="475"/>
  </conditionalFormatting>
  <conditionalFormatting sqref="B16">
    <cfRule type="duplicateValues" dxfId="411" priority="474"/>
  </conditionalFormatting>
  <conditionalFormatting sqref="B16">
    <cfRule type="duplicateValues" dxfId="410" priority="473"/>
  </conditionalFormatting>
  <conditionalFormatting sqref="B16">
    <cfRule type="duplicateValues" dxfId="409" priority="472"/>
  </conditionalFormatting>
  <conditionalFormatting sqref="B16">
    <cfRule type="duplicateValues" dxfId="408" priority="469"/>
    <cfRule type="duplicateValues" dxfId="407" priority="470"/>
    <cfRule type="duplicateValues" dxfId="406" priority="471"/>
  </conditionalFormatting>
  <conditionalFormatting sqref="B16">
    <cfRule type="duplicateValues" dxfId="405" priority="467"/>
    <cfRule type="duplicateValues" dxfId="404" priority="468"/>
  </conditionalFormatting>
  <conditionalFormatting sqref="B6:B7">
    <cfRule type="duplicateValues" dxfId="403" priority="367551"/>
  </conditionalFormatting>
  <conditionalFormatting sqref="B6:B7">
    <cfRule type="duplicateValues" dxfId="402" priority="367553"/>
    <cfRule type="duplicateValues" dxfId="401" priority="367554"/>
    <cfRule type="duplicateValues" dxfId="400" priority="367555"/>
  </conditionalFormatting>
  <conditionalFormatting sqref="B6:B7">
    <cfRule type="duplicateValues" dxfId="399" priority="367556"/>
    <cfRule type="duplicateValues" dxfId="398" priority="367557"/>
  </conditionalFormatting>
  <conditionalFormatting sqref="B71:B1048576 B29:B38 B1:B5">
    <cfRule type="duplicateValues" dxfId="397" priority="372391"/>
  </conditionalFormatting>
  <conditionalFormatting sqref="B71:B1048576 B29:B38 B5">
    <cfRule type="duplicateValues" dxfId="396" priority="372395"/>
  </conditionalFormatting>
  <conditionalFormatting sqref="B71:B1048576 B29:B38 B1:B5">
    <cfRule type="duplicateValues" dxfId="395" priority="372399"/>
    <cfRule type="duplicateValues" dxfId="394" priority="372400"/>
    <cfRule type="duplicateValues" dxfId="393" priority="372401"/>
  </conditionalFormatting>
  <conditionalFormatting sqref="B71:B1048576 B29:B38 B1:B5">
    <cfRule type="duplicateValues" dxfId="392" priority="372411"/>
    <cfRule type="duplicateValues" dxfId="391" priority="372412"/>
  </conditionalFormatting>
  <conditionalFormatting sqref="B71:B1048576 B29:B38 B5">
    <cfRule type="duplicateValues" dxfId="390" priority="372419"/>
    <cfRule type="duplicateValues" dxfId="389" priority="372420"/>
    <cfRule type="duplicateValues" dxfId="388" priority="372421"/>
  </conditionalFormatting>
  <conditionalFormatting sqref="B71:B1048576 B29:B38 B5">
    <cfRule type="duplicateValues" dxfId="387" priority="372431"/>
    <cfRule type="duplicateValues" dxfId="386" priority="372432"/>
  </conditionalFormatting>
  <conditionalFormatting sqref="E1:E1048576">
    <cfRule type="duplicateValues" dxfId="385" priority="372439"/>
  </conditionalFormatting>
  <conditionalFormatting sqref="E5:E1048576">
    <cfRule type="duplicateValues" dxfId="384" priority="372443"/>
  </conditionalFormatting>
  <conditionalFormatting sqref="E1:E1048576">
    <cfRule type="duplicateValues" dxfId="383" priority="372447"/>
    <cfRule type="duplicateValues" dxfId="382" priority="372448"/>
  </conditionalFormatting>
  <conditionalFormatting sqref="E1:E1048576">
    <cfRule type="duplicateValues" dxfId="381" priority="372455"/>
    <cfRule type="duplicateValues" dxfId="380" priority="372456"/>
    <cfRule type="duplicateValues" dxfId="379" priority="372457"/>
  </conditionalFormatting>
  <conditionalFormatting sqref="E15">
    <cfRule type="duplicateValues" dxfId="378" priority="372505"/>
  </conditionalFormatting>
  <conditionalFormatting sqref="E15">
    <cfRule type="duplicateValues" dxfId="377" priority="372506"/>
    <cfRule type="duplicateValues" dxfId="376" priority="372507"/>
  </conditionalFormatting>
  <conditionalFormatting sqref="E15">
    <cfRule type="duplicateValues" dxfId="375" priority="372508"/>
    <cfRule type="duplicateValues" dxfId="374" priority="372509"/>
    <cfRule type="duplicateValues" dxfId="373" priority="372510"/>
  </conditionalFormatting>
  <conditionalFormatting sqref="B15">
    <cfRule type="duplicateValues" dxfId="372" priority="372511"/>
  </conditionalFormatting>
  <conditionalFormatting sqref="B15">
    <cfRule type="duplicateValues" dxfId="371" priority="372512"/>
    <cfRule type="duplicateValues" dxfId="370" priority="372513"/>
    <cfRule type="duplicateValues" dxfId="369" priority="372514"/>
  </conditionalFormatting>
  <conditionalFormatting sqref="B15">
    <cfRule type="duplicateValues" dxfId="368" priority="372515"/>
    <cfRule type="duplicateValues" dxfId="367" priority="372516"/>
  </conditionalFormatting>
  <conditionalFormatting sqref="E9:E14">
    <cfRule type="duplicateValues" dxfId="366" priority="373915"/>
  </conditionalFormatting>
  <conditionalFormatting sqref="E9:E14">
    <cfRule type="duplicateValues" dxfId="365" priority="373917"/>
    <cfRule type="duplicateValues" dxfId="364" priority="373918"/>
  </conditionalFormatting>
  <conditionalFormatting sqref="E9:E14">
    <cfRule type="duplicateValues" dxfId="363" priority="373921"/>
    <cfRule type="duplicateValues" dxfId="362" priority="373922"/>
    <cfRule type="duplicateValues" dxfId="361" priority="373923"/>
  </conditionalFormatting>
  <conditionalFormatting sqref="B9:B14">
    <cfRule type="duplicateValues" dxfId="360" priority="373927"/>
  </conditionalFormatting>
  <conditionalFormatting sqref="B9:B14">
    <cfRule type="duplicateValues" dxfId="359" priority="373929"/>
    <cfRule type="duplicateValues" dxfId="358" priority="373930"/>
    <cfRule type="duplicateValues" dxfId="357" priority="373931"/>
  </conditionalFormatting>
  <conditionalFormatting sqref="B9:B14">
    <cfRule type="duplicateValues" dxfId="356" priority="373935"/>
    <cfRule type="duplicateValues" dxfId="355" priority="373936"/>
  </conditionalFormatting>
  <conditionalFormatting sqref="B5">
    <cfRule type="duplicateValues" dxfId="354" priority="373975"/>
  </conditionalFormatting>
  <conditionalFormatting sqref="B5">
    <cfRule type="duplicateValues" dxfId="353" priority="373976"/>
    <cfRule type="duplicateValues" dxfId="352" priority="373977"/>
    <cfRule type="duplicateValues" dxfId="351" priority="373978"/>
  </conditionalFormatting>
  <conditionalFormatting sqref="B5">
    <cfRule type="duplicateValues" dxfId="350" priority="373979"/>
    <cfRule type="duplicateValues" dxfId="349" priority="373980"/>
  </conditionalFormatting>
  <conditionalFormatting sqref="E5:E7">
    <cfRule type="duplicateValues" dxfId="348" priority="373981"/>
  </conditionalFormatting>
  <conditionalFormatting sqref="E5:E7">
    <cfRule type="duplicateValues" dxfId="347" priority="373982"/>
    <cfRule type="duplicateValues" dxfId="346" priority="373983"/>
  </conditionalFormatting>
  <conditionalFormatting sqref="B39">
    <cfRule type="duplicateValues" dxfId="345" priority="63"/>
  </conditionalFormatting>
  <conditionalFormatting sqref="B39">
    <cfRule type="duplicateValues" dxfId="344" priority="62"/>
  </conditionalFormatting>
  <conditionalFormatting sqref="B39">
    <cfRule type="duplicateValues" dxfId="343" priority="59"/>
    <cfRule type="duplicateValues" dxfId="342" priority="60"/>
    <cfRule type="duplicateValues" dxfId="341" priority="61"/>
  </conditionalFormatting>
  <conditionalFormatting sqref="B39">
    <cfRule type="duplicateValues" dxfId="340" priority="57"/>
    <cfRule type="duplicateValues" dxfId="339" priority="58"/>
  </conditionalFormatting>
  <conditionalFormatting sqref="B39">
    <cfRule type="duplicateValues" dxfId="338" priority="54"/>
    <cfRule type="duplicateValues" dxfId="337" priority="55"/>
    <cfRule type="duplicateValues" dxfId="336" priority="56"/>
  </conditionalFormatting>
  <conditionalFormatting sqref="B39">
    <cfRule type="duplicateValues" dxfId="335" priority="52"/>
    <cfRule type="duplicateValues" dxfId="334" priority="53"/>
  </conditionalFormatting>
  <conditionalFormatting sqref="B39">
    <cfRule type="duplicateValues" dxfId="333" priority="51"/>
  </conditionalFormatting>
  <conditionalFormatting sqref="B39">
    <cfRule type="duplicateValues" dxfId="332" priority="48"/>
    <cfRule type="duplicateValues" dxfId="331" priority="49"/>
    <cfRule type="duplicateValues" dxfId="330" priority="50"/>
  </conditionalFormatting>
  <conditionalFormatting sqref="B39">
    <cfRule type="duplicateValues" dxfId="329" priority="46"/>
    <cfRule type="duplicateValues" dxfId="328" priority="47"/>
  </conditionalFormatting>
  <conditionalFormatting sqref="E39">
    <cfRule type="duplicateValues" dxfId="327" priority="45"/>
  </conditionalFormatting>
  <conditionalFormatting sqref="E39">
    <cfRule type="duplicateValues" dxfId="326" priority="43"/>
    <cfRule type="duplicateValues" dxfId="325" priority="44"/>
  </conditionalFormatting>
  <conditionalFormatting sqref="E39">
    <cfRule type="duplicateValues" dxfId="324" priority="40"/>
    <cfRule type="duplicateValues" dxfId="323" priority="41"/>
    <cfRule type="duplicateValues" dxfId="322" priority="42"/>
  </conditionalFormatting>
  <conditionalFormatting sqref="E17:E21">
    <cfRule type="duplicateValues" dxfId="321" priority="374823"/>
  </conditionalFormatting>
  <conditionalFormatting sqref="E17:E21">
    <cfRule type="duplicateValues" dxfId="320" priority="374825"/>
    <cfRule type="duplicateValues" dxfId="319" priority="374826"/>
  </conditionalFormatting>
  <conditionalFormatting sqref="E17:E21">
    <cfRule type="duplicateValues" dxfId="318" priority="374829"/>
    <cfRule type="duplicateValues" dxfId="317" priority="374830"/>
    <cfRule type="duplicateValues" dxfId="316" priority="374831"/>
  </conditionalFormatting>
  <conditionalFormatting sqref="B17:B21">
    <cfRule type="duplicateValues" dxfId="315" priority="374835"/>
  </conditionalFormatting>
  <conditionalFormatting sqref="B17:B21">
    <cfRule type="duplicateValues" dxfId="314" priority="374837"/>
    <cfRule type="duplicateValues" dxfId="313" priority="374838"/>
    <cfRule type="duplicateValues" dxfId="312" priority="374839"/>
  </conditionalFormatting>
  <conditionalFormatting sqref="B17:B21">
    <cfRule type="duplicateValues" dxfId="311" priority="374843"/>
    <cfRule type="duplicateValues" dxfId="310" priority="374844"/>
  </conditionalFormatting>
  <conditionalFormatting sqref="E22:E24">
    <cfRule type="duplicateValues" dxfId="309" priority="374883"/>
  </conditionalFormatting>
  <conditionalFormatting sqref="E22:E24">
    <cfRule type="duplicateValues" dxfId="308" priority="374885"/>
    <cfRule type="duplicateValues" dxfId="307" priority="374886"/>
  </conditionalFormatting>
  <conditionalFormatting sqref="E22:E24">
    <cfRule type="duplicateValues" dxfId="306" priority="374889"/>
    <cfRule type="duplicateValues" dxfId="305" priority="374890"/>
    <cfRule type="duplicateValues" dxfId="304" priority="374891"/>
  </conditionalFormatting>
  <conditionalFormatting sqref="B22:B24">
    <cfRule type="duplicateValues" dxfId="303" priority="374895"/>
  </conditionalFormatting>
  <conditionalFormatting sqref="B22:B24">
    <cfRule type="duplicateValues" dxfId="302" priority="374897"/>
    <cfRule type="duplicateValues" dxfId="301" priority="374898"/>
    <cfRule type="duplicateValues" dxfId="300" priority="374899"/>
  </conditionalFormatting>
  <conditionalFormatting sqref="B22:B24">
    <cfRule type="duplicateValues" dxfId="299" priority="374903"/>
    <cfRule type="duplicateValues" dxfId="298" priority="374904"/>
  </conditionalFormatting>
  <conditionalFormatting sqref="E25:E26">
    <cfRule type="duplicateValues" dxfId="297" priority="375143"/>
  </conditionalFormatting>
  <conditionalFormatting sqref="E25:E26">
    <cfRule type="duplicateValues" dxfId="296" priority="375144"/>
    <cfRule type="duplicateValues" dxfId="295" priority="375145"/>
  </conditionalFormatting>
  <conditionalFormatting sqref="E25:E26">
    <cfRule type="duplicateValues" dxfId="294" priority="375146"/>
    <cfRule type="duplicateValues" dxfId="293" priority="375147"/>
    <cfRule type="duplicateValues" dxfId="292" priority="375148"/>
  </conditionalFormatting>
  <conditionalFormatting sqref="B25:B26">
    <cfRule type="duplicateValues" dxfId="291" priority="375149"/>
  </conditionalFormatting>
  <conditionalFormatting sqref="B25:B26">
    <cfRule type="duplicateValues" dxfId="290" priority="375150"/>
    <cfRule type="duplicateValues" dxfId="289" priority="375151"/>
    <cfRule type="duplicateValues" dxfId="288" priority="375152"/>
  </conditionalFormatting>
  <conditionalFormatting sqref="B25:B26">
    <cfRule type="duplicateValues" dxfId="287" priority="375153"/>
    <cfRule type="duplicateValues" dxfId="286" priority="375154"/>
  </conditionalFormatting>
  <conditionalFormatting sqref="B27:B38">
    <cfRule type="duplicateValues" dxfId="285" priority="375229"/>
  </conditionalFormatting>
  <conditionalFormatting sqref="B27:B38">
    <cfRule type="duplicateValues" dxfId="284" priority="375231"/>
    <cfRule type="duplicateValues" dxfId="283" priority="375232"/>
    <cfRule type="duplicateValues" dxfId="282" priority="375233"/>
  </conditionalFormatting>
  <conditionalFormatting sqref="B27:B38">
    <cfRule type="duplicateValues" dxfId="281" priority="375237"/>
    <cfRule type="duplicateValues" dxfId="280" priority="375238"/>
  </conditionalFormatting>
  <conditionalFormatting sqref="E5:E70">
    <cfRule type="duplicateValues" dxfId="279" priority="375241"/>
  </conditionalFormatting>
  <conditionalFormatting sqref="E5:E70">
    <cfRule type="duplicateValues" dxfId="278" priority="375243"/>
    <cfRule type="duplicateValues" dxfId="277" priority="375244"/>
  </conditionalFormatting>
  <conditionalFormatting sqref="E5:E70">
    <cfRule type="duplicateValues" dxfId="276" priority="375247"/>
    <cfRule type="duplicateValues" dxfId="275" priority="375248"/>
    <cfRule type="duplicateValues" dxfId="274" priority="375249"/>
  </conditionalFormatting>
  <conditionalFormatting sqref="B1:B39 B71:B1048576">
    <cfRule type="duplicateValues" dxfId="273" priority="39"/>
  </conditionalFormatting>
  <conditionalFormatting sqref="B40:B57">
    <cfRule type="duplicateValues" dxfId="272" priority="38"/>
  </conditionalFormatting>
  <conditionalFormatting sqref="B40:B57">
    <cfRule type="duplicateValues" dxfId="271" priority="37"/>
  </conditionalFormatting>
  <conditionalFormatting sqref="B40:B57">
    <cfRule type="duplicateValues" dxfId="270" priority="34"/>
    <cfRule type="duplicateValues" dxfId="269" priority="35"/>
    <cfRule type="duplicateValues" dxfId="268" priority="36"/>
  </conditionalFormatting>
  <conditionalFormatting sqref="B40:B57">
    <cfRule type="duplicateValues" dxfId="267" priority="32"/>
    <cfRule type="duplicateValues" dxfId="266" priority="33"/>
  </conditionalFormatting>
  <conditionalFormatting sqref="B40:B57">
    <cfRule type="duplicateValues" dxfId="265" priority="29"/>
    <cfRule type="duplicateValues" dxfId="264" priority="30"/>
    <cfRule type="duplicateValues" dxfId="263" priority="31"/>
  </conditionalFormatting>
  <conditionalFormatting sqref="B40:B57">
    <cfRule type="duplicateValues" dxfId="262" priority="27"/>
    <cfRule type="duplicateValues" dxfId="261" priority="28"/>
  </conditionalFormatting>
  <conditionalFormatting sqref="B40:B57">
    <cfRule type="duplicateValues" dxfId="260" priority="26"/>
  </conditionalFormatting>
  <conditionalFormatting sqref="B40:B57">
    <cfRule type="duplicateValues" dxfId="259" priority="23"/>
    <cfRule type="duplicateValues" dxfId="258" priority="24"/>
    <cfRule type="duplicateValues" dxfId="257" priority="25"/>
  </conditionalFormatting>
  <conditionalFormatting sqref="B40:B57">
    <cfRule type="duplicateValues" dxfId="256" priority="21"/>
    <cfRule type="duplicateValues" dxfId="255" priority="22"/>
  </conditionalFormatting>
  <conditionalFormatting sqref="B40:B57">
    <cfRule type="duplicateValues" dxfId="254" priority="20"/>
  </conditionalFormatting>
  <conditionalFormatting sqref="B58:B70">
    <cfRule type="duplicateValues" dxfId="18" priority="19"/>
  </conditionalFormatting>
  <conditionalFormatting sqref="B58:B70">
    <cfRule type="duplicateValues" dxfId="17" priority="18"/>
  </conditionalFormatting>
  <conditionalFormatting sqref="B58:B70">
    <cfRule type="duplicateValues" dxfId="16" priority="15"/>
    <cfRule type="duplicateValues" dxfId="15" priority="16"/>
    <cfRule type="duplicateValues" dxfId="14" priority="17"/>
  </conditionalFormatting>
  <conditionalFormatting sqref="B58:B70">
    <cfRule type="duplicateValues" dxfId="13" priority="13"/>
    <cfRule type="duplicateValues" dxfId="12" priority="14"/>
  </conditionalFormatting>
  <conditionalFormatting sqref="B58:B70">
    <cfRule type="duplicateValues" dxfId="11" priority="10"/>
    <cfRule type="duplicateValues" dxfId="10" priority="11"/>
    <cfRule type="duplicateValues" dxfId="9" priority="12"/>
  </conditionalFormatting>
  <conditionalFormatting sqref="B58:B70">
    <cfRule type="duplicateValues" dxfId="8" priority="8"/>
    <cfRule type="duplicateValues" dxfId="7" priority="9"/>
  </conditionalFormatting>
  <conditionalFormatting sqref="B58:B70">
    <cfRule type="duplicateValues" dxfId="6" priority="7"/>
  </conditionalFormatting>
  <conditionalFormatting sqref="B58:B70">
    <cfRule type="duplicateValues" dxfId="5" priority="4"/>
    <cfRule type="duplicateValues" dxfId="4" priority="5"/>
    <cfRule type="duplicateValues" dxfId="3" priority="6"/>
  </conditionalFormatting>
  <conditionalFormatting sqref="B58:B70">
    <cfRule type="duplicateValues" dxfId="2" priority="2"/>
    <cfRule type="duplicateValues" dxfId="1" priority="3"/>
  </conditionalFormatting>
  <conditionalFormatting sqref="B58:B7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36" zoomScale="80" zoomScaleNormal="80" workbookViewId="0">
      <selection activeCell="F71" sqref="F71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53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x14ac:dyDescent="0.25">
      <c r="A1" s="141" t="s">
        <v>2478</v>
      </c>
      <c r="B1" s="142"/>
      <c r="C1" s="142"/>
      <c r="D1" s="142"/>
      <c r="E1" s="143"/>
    </row>
    <row r="2" spans="1:5" ht="22.5" customHeight="1" x14ac:dyDescent="0.25">
      <c r="A2" s="141" t="s">
        <v>2158</v>
      </c>
      <c r="B2" s="142"/>
      <c r="C2" s="142"/>
      <c r="D2" s="142"/>
      <c r="E2" s="143"/>
    </row>
    <row r="3" spans="1:5" ht="25.5" x14ac:dyDescent="0.25">
      <c r="A3" s="144" t="s">
        <v>2478</v>
      </c>
      <c r="B3" s="145"/>
      <c r="C3" s="145"/>
      <c r="D3" s="145"/>
      <c r="E3" s="146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44235.708333333336</v>
      </c>
      <c r="C5" s="88"/>
      <c r="D5" s="89"/>
      <c r="E5" s="90"/>
    </row>
    <row r="6" spans="1:5" ht="18.75" thickBot="1" x14ac:dyDescent="0.3">
      <c r="A6" s="87" t="s">
        <v>2424</v>
      </c>
      <c r="B6" s="105">
        <v>44236.25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e">
        <f>VLOOKUP(B10,'[1]LISTADO ATM'!$A$2:$C$817,3,0)</f>
        <v>#N/A</v>
      </c>
      <c r="B10" s="120"/>
      <c r="C10" s="120" t="e">
        <f>VLOOKUP(B10,'[1]LISTADO ATM'!$A$2:$B$816,2,0)</f>
        <v>#N/A</v>
      </c>
      <c r="D10" s="125" t="s">
        <v>2498</v>
      </c>
      <c r="E10" s="124"/>
    </row>
    <row r="11" spans="1:5" ht="18.75" thickBot="1" x14ac:dyDescent="0.3">
      <c r="A11" s="95" t="s">
        <v>2428</v>
      </c>
      <c r="B11" s="123">
        <f>COUNT(B10:B10)</f>
        <v>0</v>
      </c>
      <c r="C11" s="135"/>
      <c r="D11" s="136"/>
      <c r="E11" s="137"/>
    </row>
    <row r="12" spans="1:5" ht="15.75" thickBot="1" x14ac:dyDescent="0.3">
      <c r="A12" s="119"/>
      <c r="B12" s="106"/>
      <c r="C12" s="119"/>
      <c r="D12" s="119"/>
      <c r="E12" s="106"/>
    </row>
    <row r="13" spans="1:5" ht="18.75" thickBot="1" x14ac:dyDescent="0.3">
      <c r="A13" s="138" t="s">
        <v>2430</v>
      </c>
      <c r="B13" s="139"/>
      <c r="C13" s="139"/>
      <c r="D13" s="139"/>
      <c r="E13" s="140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120" t="str">
        <f>VLOOKUP(B15,'[1]LISTADO ATM'!$A$2:$C$817,3,0)</f>
        <v>DISTRITO NACIONAL</v>
      </c>
      <c r="B15" s="120">
        <v>566</v>
      </c>
      <c r="C15" s="121" t="str">
        <f>VLOOKUP(B15,'[1]LISTADO ATM'!$A$2:$B$816,2,0)</f>
        <v xml:space="preserve">ATM Hiper Olé Aut. Duarte </v>
      </c>
      <c r="D15" s="122" t="s">
        <v>2455</v>
      </c>
      <c r="E15" s="124">
        <v>335785068</v>
      </c>
    </row>
    <row r="16" spans="1:5" ht="18" x14ac:dyDescent="0.25">
      <c r="A16" s="120" t="str">
        <f>VLOOKUP(B16,'[1]LISTADO ATM'!$A$2:$C$817,3,0)</f>
        <v>SUR</v>
      </c>
      <c r="B16" s="120">
        <v>829</v>
      </c>
      <c r="C16" s="121" t="str">
        <f>VLOOKUP(B16,'[1]LISTADO ATM'!$A$2:$B$816,2,0)</f>
        <v xml:space="preserve">ATM UNP Multicentro Sirena Baní </v>
      </c>
      <c r="D16" s="122" t="s">
        <v>2455</v>
      </c>
      <c r="E16" s="120">
        <v>335785605</v>
      </c>
    </row>
    <row r="17" spans="1:6" ht="18" x14ac:dyDescent="0.25">
      <c r="A17" s="120" t="str">
        <f>VLOOKUP(B17,'[1]LISTADO ATM'!$A$2:$C$817,3,0)</f>
        <v>ESTE</v>
      </c>
      <c r="B17" s="120">
        <v>660</v>
      </c>
      <c r="C17" s="121" t="str">
        <f>VLOOKUP(B17,'[1]LISTADO ATM'!$A$2:$B$816,2,0)</f>
        <v>ATM Oficina Romana Norte II</v>
      </c>
      <c r="D17" s="122" t="s">
        <v>2455</v>
      </c>
      <c r="E17" s="120">
        <v>335785788</v>
      </c>
    </row>
    <row r="18" spans="1:6" ht="18" x14ac:dyDescent="0.25">
      <c r="A18" s="120" t="str">
        <f>VLOOKUP(B18,'[1]LISTADO ATM'!$A$2:$C$817,3,0)</f>
        <v>DISTRITO NACIONAL</v>
      </c>
      <c r="B18" s="120">
        <v>755</v>
      </c>
      <c r="C18" s="121" t="str">
        <f>VLOOKUP(B18,'[1]LISTADO ATM'!$A$2:$B$816,2,0)</f>
        <v xml:space="preserve">ATM Oficina Galería del Este (Plaza) </v>
      </c>
      <c r="D18" s="122" t="s">
        <v>2455</v>
      </c>
      <c r="E18" s="120">
        <v>335785802</v>
      </c>
      <c r="F18" s="167"/>
    </row>
    <row r="19" spans="1:6" ht="18.75" customHeight="1" x14ac:dyDescent="0.25">
      <c r="A19" s="120" t="str">
        <f>VLOOKUP(B19,'[1]LISTADO ATM'!$A$2:$C$817,3,0)</f>
        <v>DISTRITO NACIONAL</v>
      </c>
      <c r="B19" s="120">
        <v>318</v>
      </c>
      <c r="C19" s="121" t="str">
        <f>VLOOKUP(B19,'[1]LISTADO ATM'!$A$2:$B$816,2,0)</f>
        <v>ATM Autoservicio Lope de Vega</v>
      </c>
      <c r="D19" s="122" t="s">
        <v>2455</v>
      </c>
      <c r="E19" s="120">
        <v>335785844</v>
      </c>
      <c r="F19" s="167"/>
    </row>
    <row r="20" spans="1:6" ht="18" x14ac:dyDescent="0.25">
      <c r="A20" s="120" t="str">
        <f>VLOOKUP(B20,'[1]LISTADO ATM'!$A$2:$C$817,3,0)</f>
        <v>DISTRITO NACIONAL</v>
      </c>
      <c r="B20" s="120">
        <v>165</v>
      </c>
      <c r="C20" s="121" t="str">
        <f>VLOOKUP(B20,'[1]LISTADO ATM'!$A$2:$B$816,2,0)</f>
        <v>ATM Autoservicio Megacentro</v>
      </c>
      <c r="D20" s="122" t="s">
        <v>2455</v>
      </c>
      <c r="E20" s="109">
        <v>335786261</v>
      </c>
      <c r="F20" s="167"/>
    </row>
    <row r="21" spans="1:6" s="119" customFormat="1" ht="18" x14ac:dyDescent="0.25">
      <c r="A21" s="120" t="e">
        <f>VLOOKUP(B21,'[1]LISTADO ATM'!$A$2:$C$817,3,0)</f>
        <v>#N/A</v>
      </c>
      <c r="B21" s="120">
        <v>797</v>
      </c>
      <c r="C21" s="121" t="e">
        <f>VLOOKUP(B21,'[1]LISTADO ATM'!$A$2:$B$816,2,0)</f>
        <v>#N/A</v>
      </c>
      <c r="D21" s="122" t="s">
        <v>2455</v>
      </c>
      <c r="E21" s="126">
        <v>335785662</v>
      </c>
      <c r="F21" s="167"/>
    </row>
    <row r="22" spans="1:6" s="119" customFormat="1" ht="18" x14ac:dyDescent="0.25">
      <c r="A22" s="120" t="str">
        <f>VLOOKUP(B22,'[1]LISTADO ATM'!$A$2:$C$817,3,0)</f>
        <v>NORTE</v>
      </c>
      <c r="B22" s="120">
        <v>950</v>
      </c>
      <c r="C22" s="121" t="str">
        <f>VLOOKUP(B22,'[1]LISTADO ATM'!$A$2:$B$816,2,0)</f>
        <v xml:space="preserve">ATM Oficina Monterrico </v>
      </c>
      <c r="D22" s="122" t="s">
        <v>2455</v>
      </c>
      <c r="E22" s="126">
        <v>335786320</v>
      </c>
    </row>
    <row r="23" spans="1:6" s="119" customFormat="1" ht="18" x14ac:dyDescent="0.25">
      <c r="A23" s="120" t="str">
        <f>VLOOKUP(B23,'[1]LISTADO ATM'!$A$2:$C$817,3,0)</f>
        <v>DISTRITO NACIONAL</v>
      </c>
      <c r="B23" s="120">
        <v>946</v>
      </c>
      <c r="C23" s="121" t="str">
        <f>VLOOKUP(B23,'[1]LISTADO ATM'!$A$2:$B$816,2,0)</f>
        <v xml:space="preserve">ATM Oficina Núñez de Cáceres I </v>
      </c>
      <c r="D23" s="122" t="s">
        <v>2455</v>
      </c>
      <c r="E23" s="126">
        <v>335786321</v>
      </c>
    </row>
    <row r="24" spans="1:6" s="119" customFormat="1" ht="18" x14ac:dyDescent="0.25">
      <c r="A24" s="120" t="str">
        <f>VLOOKUP(B24,'[1]LISTADO ATM'!$A$2:$C$817,3,0)</f>
        <v>DISTRITO NACIONAL</v>
      </c>
      <c r="B24" s="120">
        <v>738</v>
      </c>
      <c r="C24" s="121" t="str">
        <f>VLOOKUP(B24,'[1]LISTADO ATM'!$A$2:$B$816,2,0)</f>
        <v xml:space="preserve">ATM Zona Franca Los Alcarrizos </v>
      </c>
      <c r="D24" s="122" t="s">
        <v>2455</v>
      </c>
      <c r="E24" s="126">
        <v>335786322</v>
      </c>
    </row>
    <row r="25" spans="1:6" s="119" customFormat="1" ht="18" x14ac:dyDescent="0.25">
      <c r="A25" s="120" t="str">
        <f>VLOOKUP(B25,'[1]LISTADO ATM'!$A$2:$C$817,3,0)</f>
        <v>NORTE</v>
      </c>
      <c r="B25" s="120">
        <v>683</v>
      </c>
      <c r="C25" s="121" t="str">
        <f>VLOOKUP(B25,'[1]LISTADO ATM'!$A$2:$B$816,2,0)</f>
        <v>ATM INCARNA El Pino (la Vega)</v>
      </c>
      <c r="D25" s="122" t="s">
        <v>2455</v>
      </c>
      <c r="E25" s="126">
        <v>335786323</v>
      </c>
    </row>
    <row r="26" spans="1:6" s="119" customFormat="1" ht="18" x14ac:dyDescent="0.25">
      <c r="A26" s="120" t="str">
        <f>VLOOKUP(B26,'[1]LISTADO ATM'!$A$2:$C$817,3,0)</f>
        <v>DISTRITO NACIONAL</v>
      </c>
      <c r="B26" s="120">
        <v>527</v>
      </c>
      <c r="C26" s="121" t="str">
        <f>VLOOKUP(B26,'[1]LISTADO ATM'!$A$2:$B$816,2,0)</f>
        <v>ATM Oficina Zona Oriental II</v>
      </c>
      <c r="D26" s="122" t="s">
        <v>2455</v>
      </c>
      <c r="E26" s="126">
        <v>335784800</v>
      </c>
    </row>
    <row r="27" spans="1:6" s="119" customFormat="1" ht="18" x14ac:dyDescent="0.25">
      <c r="A27" s="120" t="e">
        <f>VLOOKUP(B27,'[1]LISTADO ATM'!$A$2:$C$817,3,0)</f>
        <v>#N/A</v>
      </c>
      <c r="B27" s="120"/>
      <c r="C27" s="121" t="e">
        <f>VLOOKUP(B27,'[1]LISTADO ATM'!$A$2:$B$816,2,0)</f>
        <v>#N/A</v>
      </c>
      <c r="D27" s="122" t="s">
        <v>2455</v>
      </c>
      <c r="E27" s="126"/>
    </row>
    <row r="28" spans="1:6" s="119" customFormat="1" ht="18" x14ac:dyDescent="0.25">
      <c r="A28" s="120" t="e">
        <f>VLOOKUP(B28,'[1]LISTADO ATM'!$A$2:$C$817,3,0)</f>
        <v>#N/A</v>
      </c>
      <c r="B28" s="120"/>
      <c r="C28" s="121" t="e">
        <f>VLOOKUP(B28,'[1]LISTADO ATM'!$A$2:$B$816,2,0)</f>
        <v>#N/A</v>
      </c>
      <c r="D28" s="122" t="s">
        <v>2455</v>
      </c>
      <c r="E28" s="126"/>
    </row>
    <row r="29" spans="1:6" s="119" customFormat="1" ht="18" x14ac:dyDescent="0.25">
      <c r="A29" s="120" t="e">
        <f>VLOOKUP(B29,'[1]LISTADO ATM'!$A$2:$C$817,3,0)</f>
        <v>#N/A</v>
      </c>
      <c r="B29" s="120"/>
      <c r="C29" s="121" t="e">
        <f>VLOOKUP(B29,'[1]LISTADO ATM'!$A$2:$B$816,2,0)</f>
        <v>#N/A</v>
      </c>
      <c r="D29" s="122" t="s">
        <v>2455</v>
      </c>
      <c r="E29" s="126"/>
    </row>
    <row r="30" spans="1:6" s="119" customFormat="1" ht="18" x14ac:dyDescent="0.25">
      <c r="A30" s="120" t="e">
        <f>VLOOKUP(B30,'[1]LISTADO ATM'!$A$2:$C$817,3,0)</f>
        <v>#N/A</v>
      </c>
      <c r="B30" s="120"/>
      <c r="C30" s="121" t="e">
        <f>VLOOKUP(B30,'[1]LISTADO ATM'!$A$2:$B$816,2,0)</f>
        <v>#N/A</v>
      </c>
      <c r="D30" s="122" t="s">
        <v>2455</v>
      </c>
      <c r="E30" s="126"/>
    </row>
    <row r="31" spans="1:6" s="119" customFormat="1" ht="18" x14ac:dyDescent="0.25">
      <c r="A31" s="120" t="e">
        <f>VLOOKUP(B31,'[1]LISTADO ATM'!$A$2:$C$817,3,0)</f>
        <v>#N/A</v>
      </c>
      <c r="B31" s="120"/>
      <c r="C31" s="121" t="e">
        <f>VLOOKUP(B31,'[1]LISTADO ATM'!$A$2:$B$816,2,0)</f>
        <v>#N/A</v>
      </c>
      <c r="D31" s="122" t="s">
        <v>2455</v>
      </c>
      <c r="E31" s="126"/>
    </row>
    <row r="32" spans="1:6" s="119" customFormat="1" ht="18" x14ac:dyDescent="0.25">
      <c r="A32" s="120" t="e">
        <f>VLOOKUP(B32,'[1]LISTADO ATM'!$A$2:$C$817,3,0)</f>
        <v>#N/A</v>
      </c>
      <c r="B32" s="120"/>
      <c r="C32" s="121" t="e">
        <f>VLOOKUP(B32,'[1]LISTADO ATM'!$A$2:$B$816,2,0)</f>
        <v>#N/A</v>
      </c>
      <c r="D32" s="122" t="s">
        <v>2455</v>
      </c>
      <c r="E32" s="126"/>
    </row>
    <row r="33" spans="1:5" s="119" customFormat="1" ht="18" x14ac:dyDescent="0.25">
      <c r="A33" s="120" t="e">
        <f>VLOOKUP(B33,'[1]LISTADO ATM'!$A$2:$C$817,3,0)</f>
        <v>#N/A</v>
      </c>
      <c r="B33" s="120"/>
      <c r="C33" s="121" t="e">
        <f>VLOOKUP(B33,'[1]LISTADO ATM'!$A$2:$B$816,2,0)</f>
        <v>#N/A</v>
      </c>
      <c r="D33" s="122" t="s">
        <v>2455</v>
      </c>
      <c r="E33" s="126"/>
    </row>
    <row r="34" spans="1:5" s="119" customFormat="1" ht="18" x14ac:dyDescent="0.25">
      <c r="A34" s="120" t="e">
        <f>VLOOKUP(B34,'[1]LISTADO ATM'!$A$2:$C$817,3,0)</f>
        <v>#N/A</v>
      </c>
      <c r="B34" s="120"/>
      <c r="C34" s="121" t="e">
        <f>VLOOKUP(B34,'[1]LISTADO ATM'!$A$2:$B$816,2,0)</f>
        <v>#N/A</v>
      </c>
      <c r="D34" s="122" t="s">
        <v>2455</v>
      </c>
      <c r="E34" s="126"/>
    </row>
    <row r="35" spans="1:5" ht="18.75" thickBot="1" x14ac:dyDescent="0.3">
      <c r="A35" s="116" t="s">
        <v>2428</v>
      </c>
      <c r="B35" s="123">
        <f>COUNT(B15:B27)</f>
        <v>12</v>
      </c>
      <c r="C35" s="117"/>
      <c r="D35" s="117"/>
      <c r="E35" s="117"/>
    </row>
    <row r="36" spans="1:5" ht="15.75" thickBot="1" x14ac:dyDescent="0.3">
      <c r="A36" s="119"/>
      <c r="B36" s="106"/>
      <c r="C36" s="119"/>
      <c r="D36" s="119"/>
      <c r="E36" s="106"/>
    </row>
    <row r="37" spans="1:5" ht="18.75" thickBot="1" x14ac:dyDescent="0.3">
      <c r="A37" s="138" t="s">
        <v>2431</v>
      </c>
      <c r="B37" s="139"/>
      <c r="C37" s="139"/>
      <c r="D37" s="139"/>
      <c r="E37" s="140"/>
    </row>
    <row r="38" spans="1:5" ht="18" x14ac:dyDescent="0.25">
      <c r="A38" s="91" t="s">
        <v>15</v>
      </c>
      <c r="B38" s="91" t="s">
        <v>2426</v>
      </c>
      <c r="C38" s="92" t="s">
        <v>46</v>
      </c>
      <c r="D38" s="92" t="s">
        <v>2433</v>
      </c>
      <c r="E38" s="92" t="s">
        <v>2427</v>
      </c>
    </row>
    <row r="39" spans="1:5" ht="18" x14ac:dyDescent="0.25">
      <c r="A39" s="121" t="str">
        <f>VLOOKUP(B39,'[1]LISTADO ATM'!$A$2:$C$817,3,0)</f>
        <v>DISTRITO NACIONAL</v>
      </c>
      <c r="B39" s="120">
        <v>267</v>
      </c>
      <c r="C39" s="121" t="str">
        <f>VLOOKUP(B39,'[1]LISTADO ATM'!$A$2:$B$816,2,0)</f>
        <v xml:space="preserve">ATM Centro de Caja México </v>
      </c>
      <c r="D39" s="121" t="s">
        <v>2459</v>
      </c>
      <c r="E39" s="126">
        <v>335784579</v>
      </c>
    </row>
    <row r="40" spans="1:5" ht="18" x14ac:dyDescent="0.25">
      <c r="A40" s="121" t="str">
        <f>VLOOKUP(B40,'[1]LISTADO ATM'!$A$2:$C$817,3,0)</f>
        <v>DISTRITO NACIONAL</v>
      </c>
      <c r="B40" s="120">
        <v>541</v>
      </c>
      <c r="C40" s="121" t="str">
        <f>VLOOKUP(B40,'[1]LISTADO ATM'!$A$2:$B$816,2,0)</f>
        <v xml:space="preserve">ATM Oficina Sambil II </v>
      </c>
      <c r="D40" s="121" t="s">
        <v>2459</v>
      </c>
      <c r="E40" s="126">
        <v>335786313</v>
      </c>
    </row>
    <row r="41" spans="1:5" s="119" customFormat="1" ht="18" x14ac:dyDescent="0.25">
      <c r="A41" s="121" t="str">
        <f>VLOOKUP(B41,'[1]LISTADO ATM'!$A$2:$C$817,3,0)</f>
        <v>NORTE</v>
      </c>
      <c r="B41" s="120">
        <v>990</v>
      </c>
      <c r="C41" s="121" t="str">
        <f>VLOOKUP(B41,'[1]LISTADO ATM'!$A$2:$B$816,2,0)</f>
        <v xml:space="preserve">ATM Autoservicio Bonao II </v>
      </c>
      <c r="D41" s="121" t="s">
        <v>2459</v>
      </c>
      <c r="E41" s="109">
        <v>335786259</v>
      </c>
    </row>
    <row r="42" spans="1:5" s="119" customFormat="1" ht="18" x14ac:dyDescent="0.25">
      <c r="A42" s="121" t="str">
        <f>VLOOKUP(B42,'[1]LISTADO ATM'!$A$2:$C$817,3,0)</f>
        <v>ESTE</v>
      </c>
      <c r="B42" s="120">
        <v>386</v>
      </c>
      <c r="C42" s="121" t="str">
        <f>VLOOKUP(B42,'[1]LISTADO ATM'!$A$2:$B$816,2,0)</f>
        <v xml:space="preserve">ATM Plaza Verón II </v>
      </c>
      <c r="D42" s="121" t="s">
        <v>2459</v>
      </c>
      <c r="E42" s="126">
        <v>335786324</v>
      </c>
    </row>
    <row r="43" spans="1:5" s="119" customFormat="1" ht="18" x14ac:dyDescent="0.25">
      <c r="A43" s="121" t="str">
        <f>VLOOKUP(B43,'[1]LISTADO ATM'!$A$2:$C$817,3,0)</f>
        <v>DISTRITO NACIONAL</v>
      </c>
      <c r="B43" s="120">
        <v>355</v>
      </c>
      <c r="C43" s="121" t="str">
        <f>VLOOKUP(B43,'[1]LISTADO ATM'!$A$2:$B$816,2,0)</f>
        <v xml:space="preserve">ATM UNP Metro II </v>
      </c>
      <c r="D43" s="121" t="s">
        <v>2459</v>
      </c>
      <c r="E43" s="126">
        <v>335786326</v>
      </c>
    </row>
    <row r="44" spans="1:5" s="119" customFormat="1" ht="18" x14ac:dyDescent="0.25">
      <c r="A44" s="121" t="str">
        <f>VLOOKUP(B44,'[1]LISTADO ATM'!$A$2:$C$817,3,0)</f>
        <v>ESTE</v>
      </c>
      <c r="B44" s="120">
        <v>294</v>
      </c>
      <c r="C44" s="121" t="str">
        <f>VLOOKUP(B44,'[1]LISTADO ATM'!$A$2:$B$816,2,0)</f>
        <v xml:space="preserve">ATM Plaza Zaglul San Pedro II </v>
      </c>
      <c r="D44" s="121" t="s">
        <v>2459</v>
      </c>
      <c r="E44" s="126">
        <v>335786327</v>
      </c>
    </row>
    <row r="45" spans="1:5" s="119" customFormat="1" ht="18" x14ac:dyDescent="0.25">
      <c r="A45" s="121" t="str">
        <f>VLOOKUP(B45,'[1]LISTADO ATM'!$A$2:$C$817,3,0)</f>
        <v>DISTRITO NACIONAL</v>
      </c>
      <c r="B45" s="120">
        <v>194</v>
      </c>
      <c r="C45" s="121" t="str">
        <f>VLOOKUP(B45,'[1]LISTADO ATM'!$A$2:$B$816,2,0)</f>
        <v xml:space="preserve">ATM UNP Pantoja </v>
      </c>
      <c r="D45" s="121" t="s">
        <v>2459</v>
      </c>
      <c r="E45" s="126">
        <v>335786328</v>
      </c>
    </row>
    <row r="46" spans="1:5" s="119" customFormat="1" ht="18" x14ac:dyDescent="0.25">
      <c r="A46" s="121" t="e">
        <f>VLOOKUP(B46,'[1]LISTADO ATM'!$A$2:$C$817,3,0)</f>
        <v>#N/A</v>
      </c>
      <c r="B46" s="120"/>
      <c r="C46" s="121" t="e">
        <f>VLOOKUP(B46,'[1]LISTADO ATM'!$A$2:$B$816,2,0)</f>
        <v>#N/A</v>
      </c>
      <c r="D46" s="121" t="s">
        <v>2459</v>
      </c>
      <c r="E46" s="126"/>
    </row>
    <row r="47" spans="1:5" s="119" customFormat="1" ht="18" x14ac:dyDescent="0.25">
      <c r="A47" s="121" t="e">
        <f>VLOOKUP(B47,'[1]LISTADO ATM'!$A$2:$C$817,3,0)</f>
        <v>#N/A</v>
      </c>
      <c r="B47" s="120"/>
      <c r="C47" s="121" t="e">
        <f>VLOOKUP(B47,'[1]LISTADO ATM'!$A$2:$B$816,2,0)</f>
        <v>#N/A</v>
      </c>
      <c r="D47" s="121" t="s">
        <v>2459</v>
      </c>
      <c r="E47" s="126"/>
    </row>
    <row r="48" spans="1:5" s="119" customFormat="1" ht="18" x14ac:dyDescent="0.25">
      <c r="A48" s="121" t="e">
        <f>VLOOKUP(B48,'[1]LISTADO ATM'!$A$2:$C$817,3,0)</f>
        <v>#N/A</v>
      </c>
      <c r="B48" s="120"/>
      <c r="C48" s="121" t="e">
        <f>VLOOKUP(B48,'[1]LISTADO ATM'!$A$2:$B$816,2,0)</f>
        <v>#N/A</v>
      </c>
      <c r="D48" s="121" t="s">
        <v>2459</v>
      </c>
      <c r="E48" s="126"/>
    </row>
    <row r="49" spans="1:5" s="119" customFormat="1" ht="18" x14ac:dyDescent="0.25">
      <c r="A49" s="121" t="e">
        <f>VLOOKUP(B49,'[1]LISTADO ATM'!$A$2:$C$817,3,0)</f>
        <v>#N/A</v>
      </c>
      <c r="B49" s="120"/>
      <c r="C49" s="121" t="e">
        <f>VLOOKUP(B49,'[1]LISTADO ATM'!$A$2:$B$816,2,0)</f>
        <v>#N/A</v>
      </c>
      <c r="D49" s="121" t="s">
        <v>2459</v>
      </c>
      <c r="E49" s="126"/>
    </row>
    <row r="50" spans="1:5" s="119" customFormat="1" ht="18" x14ac:dyDescent="0.25">
      <c r="A50" s="121" t="e">
        <f>VLOOKUP(B50,'[1]LISTADO ATM'!$A$2:$C$817,3,0)</f>
        <v>#N/A</v>
      </c>
      <c r="B50" s="120"/>
      <c r="C50" s="121" t="e">
        <f>VLOOKUP(B50,'[1]LISTADO ATM'!$A$2:$B$816,2,0)</f>
        <v>#N/A</v>
      </c>
      <c r="D50" s="121" t="s">
        <v>2459</v>
      </c>
      <c r="E50" s="126"/>
    </row>
    <row r="51" spans="1:5" s="119" customFormat="1" ht="18" x14ac:dyDescent="0.25">
      <c r="A51" s="121" t="e">
        <f>VLOOKUP(B51,'[1]LISTADO ATM'!$A$2:$C$817,3,0)</f>
        <v>#N/A</v>
      </c>
      <c r="B51" s="120"/>
      <c r="C51" s="121" t="e">
        <f>VLOOKUP(B51,'[1]LISTADO ATM'!$A$2:$B$816,2,0)</f>
        <v>#N/A</v>
      </c>
      <c r="D51" s="121" t="s">
        <v>2459</v>
      </c>
      <c r="E51" s="126"/>
    </row>
    <row r="52" spans="1:5" s="119" customFormat="1" ht="18" x14ac:dyDescent="0.25">
      <c r="A52" s="121" t="e">
        <f>VLOOKUP(B52,'[1]LISTADO ATM'!$A$2:$C$817,3,0)</f>
        <v>#N/A</v>
      </c>
      <c r="B52" s="120"/>
      <c r="C52" s="121" t="e">
        <f>VLOOKUP(B52,'[1]LISTADO ATM'!$A$2:$B$816,2,0)</f>
        <v>#N/A</v>
      </c>
      <c r="D52" s="121" t="s">
        <v>2459</v>
      </c>
      <c r="E52" s="126"/>
    </row>
    <row r="53" spans="1:5" ht="18" x14ac:dyDescent="0.25">
      <c r="A53" s="121" t="e">
        <f>VLOOKUP(B53,'[1]LISTADO ATM'!$A$2:$C$817,3,0)</f>
        <v>#N/A</v>
      </c>
      <c r="B53" s="120"/>
      <c r="C53" s="121" t="e">
        <f>VLOOKUP(B53,'[1]LISTADO ATM'!$A$2:$B$816,2,0)</f>
        <v>#N/A</v>
      </c>
      <c r="D53" s="121" t="s">
        <v>2459</v>
      </c>
      <c r="E53" s="126"/>
    </row>
    <row r="54" spans="1:5" ht="18.75" thickBot="1" x14ac:dyDescent="0.3">
      <c r="A54" s="95" t="s">
        <v>2428</v>
      </c>
      <c r="B54" s="123">
        <f>COUNT(B39:B53)</f>
        <v>7</v>
      </c>
      <c r="C54" s="117"/>
      <c r="D54" s="93"/>
      <c r="E54" s="94"/>
    </row>
    <row r="55" spans="1:5" ht="15.75" thickBot="1" x14ac:dyDescent="0.3">
      <c r="A55" s="119"/>
      <c r="B55" s="106"/>
      <c r="C55" s="119"/>
      <c r="D55" s="119"/>
      <c r="E55" s="106"/>
    </row>
    <row r="56" spans="1:5" ht="18.75" thickBot="1" x14ac:dyDescent="0.3">
      <c r="A56" s="147" t="s">
        <v>2429</v>
      </c>
      <c r="B56" s="148"/>
      <c r="C56" s="119"/>
      <c r="D56" s="119"/>
      <c r="E56" s="106"/>
    </row>
    <row r="57" spans="1:5" ht="18.75" thickBot="1" x14ac:dyDescent="0.3">
      <c r="A57" s="149">
        <f>+B35+B54</f>
        <v>19</v>
      </c>
      <c r="B57" s="150"/>
      <c r="C57" s="119"/>
      <c r="D57" s="119"/>
      <c r="E57" s="106"/>
    </row>
    <row r="58" spans="1:5" ht="15.75" thickBot="1" x14ac:dyDescent="0.3">
      <c r="A58" s="119"/>
      <c r="B58" s="106"/>
      <c r="C58" s="119"/>
      <c r="D58" s="119"/>
      <c r="E58" s="106"/>
    </row>
    <row r="59" spans="1:5" ht="18.75" thickBot="1" x14ac:dyDescent="0.3">
      <c r="A59" s="138" t="s">
        <v>2432</v>
      </c>
      <c r="B59" s="139"/>
      <c r="C59" s="139"/>
      <c r="D59" s="139"/>
      <c r="E59" s="140"/>
    </row>
    <row r="60" spans="1:5" ht="18" x14ac:dyDescent="0.25">
      <c r="A60" s="91" t="s">
        <v>15</v>
      </c>
      <c r="B60" s="91" t="s">
        <v>2426</v>
      </c>
      <c r="C60" s="96" t="s">
        <v>46</v>
      </c>
      <c r="D60" s="151" t="s">
        <v>2433</v>
      </c>
      <c r="E60" s="152"/>
    </row>
    <row r="61" spans="1:5" s="119" customFormat="1" ht="18" x14ac:dyDescent="0.25">
      <c r="A61" s="120" t="str">
        <f>VLOOKUP(B61,'[1]LISTADO ATM'!$A$2:$C$817,3,0)</f>
        <v>SUR</v>
      </c>
      <c r="B61" s="120">
        <v>871</v>
      </c>
      <c r="C61" s="121" t="str">
        <f>VLOOKUP(B61,'[1]LISTADO ATM'!$A$2:$B$816,2,0)</f>
        <v>ATM Plaza Cultural San Juan</v>
      </c>
      <c r="D61" s="153" t="s">
        <v>2501</v>
      </c>
      <c r="E61" s="154"/>
    </row>
    <row r="62" spans="1:5" s="119" customFormat="1" ht="18" x14ac:dyDescent="0.25">
      <c r="A62" s="120" t="str">
        <f>VLOOKUP(B62,'[1]LISTADO ATM'!$A$2:$C$817,3,0)</f>
        <v>SUR</v>
      </c>
      <c r="B62" s="120">
        <v>817</v>
      </c>
      <c r="C62" s="121" t="str">
        <f>VLOOKUP(B62,'[1]LISTADO ATM'!$A$2:$B$816,2,0)</f>
        <v xml:space="preserve">ATM Ayuntamiento Sabana Larga (San José de Ocoa) </v>
      </c>
      <c r="D62" s="153" t="s">
        <v>2501</v>
      </c>
      <c r="E62" s="154"/>
    </row>
    <row r="63" spans="1:5" s="119" customFormat="1" ht="18" x14ac:dyDescent="0.25">
      <c r="A63" s="120" t="str">
        <f>VLOOKUP(B63,'[1]LISTADO ATM'!$A$2:$C$817,3,0)</f>
        <v>DISTRITO NACIONAL</v>
      </c>
      <c r="B63" s="120">
        <v>812</v>
      </c>
      <c r="C63" s="121" t="str">
        <f>VLOOKUP(B63,'[1]LISTADO ATM'!$A$2:$B$816,2,0)</f>
        <v xml:space="preserve">ATM Canasta del Pueblo </v>
      </c>
      <c r="D63" s="153" t="s">
        <v>2475</v>
      </c>
      <c r="E63" s="154"/>
    </row>
    <row r="64" spans="1:5" s="119" customFormat="1" ht="18" x14ac:dyDescent="0.25">
      <c r="A64" s="120" t="str">
        <f>VLOOKUP(B64,'[1]LISTADO ATM'!$A$2:$C$817,3,0)</f>
        <v>NORTE</v>
      </c>
      <c r="B64" s="120">
        <v>758</v>
      </c>
      <c r="C64" s="121" t="str">
        <f>VLOOKUP(B64,'[1]LISTADO ATM'!$A$2:$B$816,2,0)</f>
        <v>ATM S/M Nacional El Embrujo</v>
      </c>
      <c r="D64" s="153" t="s">
        <v>2501</v>
      </c>
      <c r="E64" s="154"/>
    </row>
    <row r="65" spans="1:5" s="119" customFormat="1" ht="18" x14ac:dyDescent="0.25">
      <c r="A65" s="120" t="str">
        <f>VLOOKUP(B65,'[1]LISTADO ATM'!$A$2:$C$817,3,0)</f>
        <v>DISTRITO NACIONAL</v>
      </c>
      <c r="B65" s="120">
        <v>672</v>
      </c>
      <c r="C65" s="121" t="str">
        <f>VLOOKUP(B65,'[1]LISTADO ATM'!$A$2:$B$816,2,0)</f>
        <v>ATM Destacamento Policía Nacional La Victoria</v>
      </c>
      <c r="D65" s="153" t="s">
        <v>2475</v>
      </c>
      <c r="E65" s="154"/>
    </row>
    <row r="66" spans="1:5" s="119" customFormat="1" ht="18" x14ac:dyDescent="0.25">
      <c r="A66" s="120" t="str">
        <f>VLOOKUP(B66,'[1]LISTADO ATM'!$A$2:$C$817,3,0)</f>
        <v>DISTRITO NACIONAL</v>
      </c>
      <c r="B66" s="120">
        <v>577</v>
      </c>
      <c r="C66" s="121" t="str">
        <f>VLOOKUP(B66,'[1]LISTADO ATM'!$A$2:$B$816,2,0)</f>
        <v xml:space="preserve">ATM Olé Ave. Duarte </v>
      </c>
      <c r="D66" s="153" t="s">
        <v>2475</v>
      </c>
      <c r="E66" s="154"/>
    </row>
    <row r="67" spans="1:5" s="119" customFormat="1" ht="18" x14ac:dyDescent="0.25">
      <c r="A67" s="120" t="str">
        <f>VLOOKUP(B67,'[1]LISTADO ATM'!$A$2:$C$817,3,0)</f>
        <v>ESTE</v>
      </c>
      <c r="B67" s="120">
        <v>385</v>
      </c>
      <c r="C67" s="121" t="str">
        <f>VLOOKUP(B67,'[1]LISTADO ATM'!$A$2:$B$816,2,0)</f>
        <v xml:space="preserve">ATM Plaza Verón I </v>
      </c>
      <c r="D67" s="153" t="s">
        <v>2475</v>
      </c>
      <c r="E67" s="154"/>
    </row>
    <row r="68" spans="1:5" s="119" customFormat="1" ht="18" x14ac:dyDescent="0.25">
      <c r="A68" s="120" t="str">
        <f>VLOOKUP(B68,'[1]LISTADO ATM'!$A$2:$C$817,3,0)</f>
        <v>DISTRITO NACIONAL</v>
      </c>
      <c r="B68" s="120">
        <v>336</v>
      </c>
      <c r="C68" s="121" t="str">
        <f>VLOOKUP(B68,'[1]LISTADO ATM'!$A$2:$B$816,2,0)</f>
        <v>ATM Instituto Nacional de Cancer (incart)</v>
      </c>
      <c r="D68" s="153" t="s">
        <v>2475</v>
      </c>
      <c r="E68" s="154"/>
    </row>
    <row r="69" spans="1:5" s="119" customFormat="1" ht="18" x14ac:dyDescent="0.25">
      <c r="A69" s="120" t="str">
        <f>VLOOKUP(B69,'[1]LISTADO ATM'!$A$2:$C$817,3,0)</f>
        <v>SUR</v>
      </c>
      <c r="B69" s="120">
        <v>45</v>
      </c>
      <c r="C69" s="121" t="str">
        <f>VLOOKUP(B69,'[1]LISTADO ATM'!$A$2:$B$816,2,0)</f>
        <v xml:space="preserve">ATM Oficina Tamayo </v>
      </c>
      <c r="D69" s="153" t="s">
        <v>2475</v>
      </c>
      <c r="E69" s="154"/>
    </row>
    <row r="70" spans="1:5" s="119" customFormat="1" ht="18" x14ac:dyDescent="0.25">
      <c r="A70" s="120" t="str">
        <f>VLOOKUP(B70,'[1]LISTADO ATM'!$A$2:$C$817,3,0)</f>
        <v>DISTRITO NACIONAL</v>
      </c>
      <c r="B70" s="120">
        <v>971</v>
      </c>
      <c r="C70" s="121" t="str">
        <f>VLOOKUP(B70,'[1]LISTADO ATM'!$A$2:$B$816,2,0)</f>
        <v xml:space="preserve">ATM Club Banreservas I </v>
      </c>
      <c r="D70" s="153" t="s">
        <v>2475</v>
      </c>
      <c r="E70" s="154"/>
    </row>
    <row r="71" spans="1:5" s="119" customFormat="1" ht="18" x14ac:dyDescent="0.25">
      <c r="A71" s="120" t="e">
        <f>VLOOKUP(B71,'[1]LISTADO ATM'!$A$2:$C$817,3,0)</f>
        <v>#N/A</v>
      </c>
      <c r="B71" s="120"/>
      <c r="C71" s="121" t="e">
        <f>VLOOKUP(B71,'[1]LISTADO ATM'!$A$2:$B$816,2,0)</f>
        <v>#N/A</v>
      </c>
      <c r="D71" s="127"/>
      <c r="E71" s="128"/>
    </row>
    <row r="72" spans="1:5" s="119" customFormat="1" ht="18" x14ac:dyDescent="0.25">
      <c r="A72" s="120" t="e">
        <f>VLOOKUP(B72,'[1]LISTADO ATM'!$A$2:$C$817,3,0)</f>
        <v>#N/A</v>
      </c>
      <c r="B72" s="120"/>
      <c r="C72" s="121" t="e">
        <f>VLOOKUP(B72,'[1]LISTADO ATM'!$A$2:$B$816,2,0)</f>
        <v>#N/A</v>
      </c>
      <c r="D72" s="127"/>
      <c r="E72" s="128"/>
    </row>
    <row r="73" spans="1:5" s="119" customFormat="1" ht="18" x14ac:dyDescent="0.25">
      <c r="A73" s="120" t="e">
        <f>VLOOKUP(B73,'[1]LISTADO ATM'!$A$2:$C$817,3,0)</f>
        <v>#N/A</v>
      </c>
      <c r="B73" s="120"/>
      <c r="C73" s="121" t="e">
        <f>VLOOKUP(B73,'[1]LISTADO ATM'!$A$2:$B$816,2,0)</f>
        <v>#N/A</v>
      </c>
      <c r="D73" s="127"/>
      <c r="E73" s="128"/>
    </row>
    <row r="74" spans="1:5" s="119" customFormat="1" ht="18" x14ac:dyDescent="0.25">
      <c r="A74" s="120" t="e">
        <f>VLOOKUP(B74,'[1]LISTADO ATM'!$A$2:$C$817,3,0)</f>
        <v>#N/A</v>
      </c>
      <c r="B74" s="120"/>
      <c r="C74" s="121" t="e">
        <f>VLOOKUP(B74,'[1]LISTADO ATM'!$A$2:$B$816,2,0)</f>
        <v>#N/A</v>
      </c>
      <c r="D74" s="127"/>
      <c r="E74" s="128"/>
    </row>
    <row r="75" spans="1:5" ht="18.75" thickBot="1" x14ac:dyDescent="0.3">
      <c r="A75" s="95" t="s">
        <v>2428</v>
      </c>
      <c r="B75" s="123">
        <f>COUNT(B61:B74)</f>
        <v>10</v>
      </c>
      <c r="C75" s="117"/>
      <c r="D75" s="155"/>
      <c r="E75" s="156"/>
    </row>
  </sheetData>
  <mergeCells count="22">
    <mergeCell ref="D75:E75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A56:B56"/>
    <mergeCell ref="A57:B57"/>
    <mergeCell ref="A59:E59"/>
    <mergeCell ref="D60:E60"/>
    <mergeCell ref="C11:E11"/>
    <mergeCell ref="A13:E13"/>
    <mergeCell ref="A37:E37"/>
    <mergeCell ref="A1:E1"/>
    <mergeCell ref="A2:E2"/>
    <mergeCell ref="A3:E3"/>
    <mergeCell ref="A8:E8"/>
  </mergeCells>
  <phoneticPr fontId="47" type="noConversion"/>
  <conditionalFormatting sqref="B36:B37 B55:B59 B12:B13 B1:B4 B7:B8 B61:B74">
    <cfRule type="cellIs" dxfId="253" priority="312" operator="equal">
      <formula>22099.125</formula>
    </cfRule>
  </conditionalFormatting>
  <conditionalFormatting sqref="B55:B59 B36:B37 B12:B13 B1:B4 B7:B8">
    <cfRule type="duplicateValues" dxfId="252" priority="311"/>
  </conditionalFormatting>
  <conditionalFormatting sqref="E54:E60 E1:E8 E11:E13 E35:E37">
    <cfRule type="duplicateValues" dxfId="251" priority="309"/>
    <cfRule type="duplicateValues" dxfId="250" priority="310"/>
  </conditionalFormatting>
  <conditionalFormatting sqref="E75 E1:E8 E54:E60 E11:E13 E35:E37">
    <cfRule type="duplicateValues" dxfId="249" priority="308"/>
  </conditionalFormatting>
  <conditionalFormatting sqref="B35:B37">
    <cfRule type="duplicateValues" dxfId="248" priority="307"/>
  </conditionalFormatting>
  <conditionalFormatting sqref="B55:B59 B36:B37 B12:B13 B1:B4 B7:B8">
    <cfRule type="duplicateValues" dxfId="247" priority="303"/>
    <cfRule type="duplicateValues" dxfId="246" priority="304"/>
    <cfRule type="duplicateValues" dxfId="245" priority="305"/>
    <cfRule type="duplicateValues" dxfId="244" priority="306"/>
  </conditionalFormatting>
  <conditionalFormatting sqref="B55:B59 B36:B37">
    <cfRule type="duplicateValues" dxfId="243" priority="302"/>
  </conditionalFormatting>
  <conditionalFormatting sqref="B55:B59">
    <cfRule type="duplicateValues" dxfId="242" priority="301"/>
  </conditionalFormatting>
  <conditionalFormatting sqref="B75 B54:B60 B35:B37 B11:B13 B1:B4 B7:B8">
    <cfRule type="duplicateValues" dxfId="241" priority="253"/>
    <cfRule type="duplicateValues" dxfId="240" priority="254"/>
  </conditionalFormatting>
  <conditionalFormatting sqref="B75 B54:B60 B35:B37 B11:B13 B1:B4 B7:B8">
    <cfRule type="duplicateValues" dxfId="239" priority="252"/>
  </conditionalFormatting>
  <conditionalFormatting sqref="B75">
    <cfRule type="duplicateValues" dxfId="238" priority="251"/>
  </conditionalFormatting>
  <conditionalFormatting sqref="E75 E54:E60 E35:E38 E1:E8 E11:E13">
    <cfRule type="duplicateValues" dxfId="237" priority="250"/>
  </conditionalFormatting>
  <conditionalFormatting sqref="B11">
    <cfRule type="duplicateValues" dxfId="236" priority="189"/>
  </conditionalFormatting>
  <conditionalFormatting sqref="E39">
    <cfRule type="duplicateValues" dxfId="235" priority="315"/>
  </conditionalFormatting>
  <conditionalFormatting sqref="E39">
    <cfRule type="duplicateValues" dxfId="234" priority="316"/>
    <cfRule type="duplicateValues" dxfId="233" priority="317"/>
    <cfRule type="duplicateValues" dxfId="232" priority="318"/>
  </conditionalFormatting>
  <conditionalFormatting sqref="E39">
    <cfRule type="duplicateValues" dxfId="231" priority="319"/>
    <cfRule type="duplicateValues" dxfId="230" priority="320"/>
  </conditionalFormatting>
  <conditionalFormatting sqref="E53">
    <cfRule type="duplicateValues" dxfId="229" priority="327"/>
  </conditionalFormatting>
  <conditionalFormatting sqref="E53">
    <cfRule type="duplicateValues" dxfId="228" priority="328"/>
    <cfRule type="duplicateValues" dxfId="227" priority="329"/>
    <cfRule type="duplicateValues" dxfId="226" priority="330"/>
  </conditionalFormatting>
  <conditionalFormatting sqref="E53">
    <cfRule type="duplicateValues" dxfId="225" priority="331"/>
    <cfRule type="duplicateValues" dxfId="224" priority="332"/>
  </conditionalFormatting>
  <conditionalFormatting sqref="B75 B1:B4 B7:B60">
    <cfRule type="duplicateValues" dxfId="223" priority="337"/>
  </conditionalFormatting>
  <conditionalFormatting sqref="B75 B1:B4 B7:B60">
    <cfRule type="duplicateValues" dxfId="222" priority="338"/>
    <cfRule type="duplicateValues" dxfId="221" priority="339"/>
    <cfRule type="duplicateValues" dxfId="220" priority="340"/>
  </conditionalFormatting>
  <conditionalFormatting sqref="B75">
    <cfRule type="duplicateValues" dxfId="219" priority="341"/>
  </conditionalFormatting>
  <conditionalFormatting sqref="B75">
    <cfRule type="duplicateValues" dxfId="218" priority="342"/>
  </conditionalFormatting>
  <conditionalFormatting sqref="E17:E18">
    <cfRule type="duplicateValues" dxfId="217" priority="129"/>
  </conditionalFormatting>
  <conditionalFormatting sqref="E17:E18">
    <cfRule type="duplicateValues" dxfId="216" priority="130"/>
    <cfRule type="duplicateValues" dxfId="215" priority="131"/>
    <cfRule type="duplicateValues" dxfId="214" priority="132"/>
  </conditionalFormatting>
  <conditionalFormatting sqref="E17:E18">
    <cfRule type="duplicateValues" dxfId="213" priority="133"/>
    <cfRule type="duplicateValues" dxfId="212" priority="134"/>
  </conditionalFormatting>
  <conditionalFormatting sqref="E19">
    <cfRule type="duplicateValues" dxfId="211" priority="107"/>
  </conditionalFormatting>
  <conditionalFormatting sqref="E19">
    <cfRule type="duplicateValues" dxfId="210" priority="108"/>
    <cfRule type="duplicateValues" dxfId="209" priority="109"/>
    <cfRule type="duplicateValues" dxfId="208" priority="110"/>
  </conditionalFormatting>
  <conditionalFormatting sqref="E19">
    <cfRule type="duplicateValues" dxfId="207" priority="111"/>
    <cfRule type="duplicateValues" dxfId="206" priority="112"/>
  </conditionalFormatting>
  <conditionalFormatting sqref="E40:E52">
    <cfRule type="duplicateValues" dxfId="205" priority="101"/>
  </conditionalFormatting>
  <conditionalFormatting sqref="E40:E52">
    <cfRule type="duplicateValues" dxfId="204" priority="102"/>
    <cfRule type="duplicateValues" dxfId="203" priority="103"/>
    <cfRule type="duplicateValues" dxfId="202" priority="104"/>
  </conditionalFormatting>
  <conditionalFormatting sqref="E40:E52">
    <cfRule type="duplicateValues" dxfId="201" priority="105"/>
    <cfRule type="duplicateValues" dxfId="200" priority="106"/>
  </conditionalFormatting>
  <conditionalFormatting sqref="E15:E16">
    <cfRule type="duplicateValues" dxfId="199" priority="359"/>
  </conditionalFormatting>
  <conditionalFormatting sqref="E15:E16">
    <cfRule type="duplicateValues" dxfId="198" priority="360"/>
    <cfRule type="duplicateValues" dxfId="197" priority="361"/>
    <cfRule type="duplicateValues" dxfId="196" priority="362"/>
  </conditionalFormatting>
  <conditionalFormatting sqref="E15:E16">
    <cfRule type="duplicateValues" dxfId="195" priority="363"/>
    <cfRule type="duplicateValues" dxfId="194" priority="364"/>
  </conditionalFormatting>
  <conditionalFormatting sqref="E74">
    <cfRule type="duplicateValues" dxfId="193" priority="93"/>
  </conditionalFormatting>
  <conditionalFormatting sqref="E74">
    <cfRule type="duplicateValues" dxfId="192" priority="91"/>
    <cfRule type="duplicateValues" dxfId="191" priority="92"/>
  </conditionalFormatting>
  <conditionalFormatting sqref="E20">
    <cfRule type="duplicateValues" dxfId="190" priority="90"/>
  </conditionalFormatting>
  <conditionalFormatting sqref="E20">
    <cfRule type="duplicateValues" dxfId="189" priority="87"/>
    <cfRule type="duplicateValues" dxfId="188" priority="88"/>
    <cfRule type="duplicateValues" dxfId="187" priority="89"/>
  </conditionalFormatting>
  <conditionalFormatting sqref="E20">
    <cfRule type="duplicateValues" dxfId="186" priority="85"/>
    <cfRule type="duplicateValues" dxfId="185" priority="86"/>
  </conditionalFormatting>
  <conditionalFormatting sqref="B5:B6">
    <cfRule type="cellIs" dxfId="184" priority="73" operator="equal">
      <formula>22099.125</formula>
    </cfRule>
  </conditionalFormatting>
  <conditionalFormatting sqref="B5:B6">
    <cfRule type="duplicateValues" dxfId="183" priority="72"/>
  </conditionalFormatting>
  <conditionalFormatting sqref="B5:B6">
    <cfRule type="duplicateValues" dxfId="182" priority="68"/>
    <cfRule type="duplicateValues" dxfId="181" priority="69"/>
    <cfRule type="duplicateValues" dxfId="180" priority="70"/>
    <cfRule type="duplicateValues" dxfId="179" priority="71"/>
  </conditionalFormatting>
  <conditionalFormatting sqref="B5:B6">
    <cfRule type="duplicateValues" dxfId="178" priority="66"/>
    <cfRule type="duplicateValues" dxfId="177" priority="67"/>
  </conditionalFormatting>
  <conditionalFormatting sqref="B5:B6">
    <cfRule type="duplicateValues" dxfId="176" priority="65"/>
  </conditionalFormatting>
  <conditionalFormatting sqref="B5:B6">
    <cfRule type="duplicateValues" dxfId="175" priority="74"/>
  </conditionalFormatting>
  <conditionalFormatting sqref="B5:B6">
    <cfRule type="duplicateValues" dxfId="174" priority="75"/>
    <cfRule type="duplicateValues" dxfId="173" priority="76"/>
    <cfRule type="duplicateValues" dxfId="172" priority="77"/>
  </conditionalFormatting>
  <conditionalFormatting sqref="B5:B6">
    <cfRule type="duplicateValues" dxfId="171" priority="78"/>
  </conditionalFormatting>
  <conditionalFormatting sqref="B5:B6">
    <cfRule type="duplicateValues" dxfId="170" priority="64"/>
  </conditionalFormatting>
  <conditionalFormatting sqref="E10">
    <cfRule type="duplicateValues" dxfId="169" priority="372864"/>
  </conditionalFormatting>
  <conditionalFormatting sqref="E10">
    <cfRule type="duplicateValues" dxfId="168" priority="372865"/>
    <cfRule type="duplicateValues" dxfId="167" priority="372866"/>
    <cfRule type="duplicateValues" dxfId="166" priority="372867"/>
  </conditionalFormatting>
  <conditionalFormatting sqref="E10">
    <cfRule type="duplicateValues" dxfId="165" priority="372868"/>
    <cfRule type="duplicateValues" dxfId="164" priority="372869"/>
  </conditionalFormatting>
  <conditionalFormatting sqref="B1:B1048576">
    <cfRule type="duplicateValues" dxfId="163" priority="49"/>
    <cfRule type="duplicateValues" dxfId="162" priority="63"/>
  </conditionalFormatting>
  <conditionalFormatting sqref="E74:E1048576 E1:E60">
    <cfRule type="duplicateValues" dxfId="161" priority="62"/>
  </conditionalFormatting>
  <conditionalFormatting sqref="E41">
    <cfRule type="duplicateValues" dxfId="160" priority="61"/>
  </conditionalFormatting>
  <conditionalFormatting sqref="E41">
    <cfRule type="duplicateValues" dxfId="159" priority="58"/>
    <cfRule type="duplicateValues" dxfId="158" priority="59"/>
    <cfRule type="duplicateValues" dxfId="157" priority="60"/>
  </conditionalFormatting>
  <conditionalFormatting sqref="E41">
    <cfRule type="duplicateValues" dxfId="156" priority="56"/>
    <cfRule type="duplicateValues" dxfId="155" priority="57"/>
  </conditionalFormatting>
  <conditionalFormatting sqref="E21:E34">
    <cfRule type="duplicateValues" dxfId="154" priority="373309"/>
  </conditionalFormatting>
  <conditionalFormatting sqref="E21:E34">
    <cfRule type="duplicateValues" dxfId="153" priority="373310"/>
    <cfRule type="duplicateValues" dxfId="152" priority="373311"/>
    <cfRule type="duplicateValues" dxfId="151" priority="373312"/>
  </conditionalFormatting>
  <conditionalFormatting sqref="E21:E34">
    <cfRule type="duplicateValues" dxfId="150" priority="373313"/>
    <cfRule type="duplicateValues" dxfId="149" priority="373314"/>
  </conditionalFormatting>
  <conditionalFormatting sqref="B10 B15:B34">
    <cfRule type="duplicateValues" dxfId="148" priority="373321"/>
  </conditionalFormatting>
  <conditionalFormatting sqref="B10 B15:B34">
    <cfRule type="duplicateValues" dxfId="147" priority="373324"/>
    <cfRule type="duplicateValues" dxfId="146" priority="373325"/>
  </conditionalFormatting>
  <conditionalFormatting sqref="E21">
    <cfRule type="duplicateValues" dxfId="145" priority="55"/>
  </conditionalFormatting>
  <conditionalFormatting sqref="E21">
    <cfRule type="duplicateValues" dxfId="144" priority="52"/>
    <cfRule type="duplicateValues" dxfId="143" priority="53"/>
    <cfRule type="duplicateValues" dxfId="142" priority="54"/>
  </conditionalFormatting>
  <conditionalFormatting sqref="E21">
    <cfRule type="duplicateValues" dxfId="141" priority="50"/>
    <cfRule type="duplicateValues" dxfId="140" priority="51"/>
  </conditionalFormatting>
  <conditionalFormatting sqref="B39:B53">
    <cfRule type="duplicateValues" dxfId="139" priority="373399"/>
  </conditionalFormatting>
  <conditionalFormatting sqref="B39:B53">
    <cfRule type="duplicateValues" dxfId="138" priority="373401"/>
    <cfRule type="duplicateValues" dxfId="137" priority="373402"/>
  </conditionalFormatting>
  <conditionalFormatting sqref="B39:B53">
    <cfRule type="duplicateValues" dxfId="136" priority="373407"/>
    <cfRule type="duplicateValues" dxfId="135" priority="373408"/>
    <cfRule type="duplicateValues" dxfId="134" priority="373409"/>
  </conditionalFormatting>
  <conditionalFormatting sqref="E61">
    <cfRule type="duplicateValues" dxfId="133" priority="48"/>
  </conditionalFormatting>
  <conditionalFormatting sqref="E61">
    <cfRule type="duplicateValues" dxfId="132" priority="46"/>
    <cfRule type="duplicateValues" dxfId="131" priority="47"/>
  </conditionalFormatting>
  <conditionalFormatting sqref="E61">
    <cfRule type="duplicateValues" dxfId="130" priority="45"/>
  </conditionalFormatting>
  <conditionalFormatting sqref="E61">
    <cfRule type="duplicateValues" dxfId="129" priority="44"/>
  </conditionalFormatting>
  <conditionalFormatting sqref="E62">
    <cfRule type="duplicateValues" dxfId="128" priority="43"/>
  </conditionalFormatting>
  <conditionalFormatting sqref="E62">
    <cfRule type="duplicateValues" dxfId="127" priority="41"/>
    <cfRule type="duplicateValues" dxfId="126" priority="42"/>
  </conditionalFormatting>
  <conditionalFormatting sqref="E62">
    <cfRule type="duplicateValues" dxfId="125" priority="40"/>
  </conditionalFormatting>
  <conditionalFormatting sqref="E62">
    <cfRule type="duplicateValues" dxfId="124" priority="39"/>
  </conditionalFormatting>
  <conditionalFormatting sqref="E63">
    <cfRule type="duplicateValues" dxfId="123" priority="36"/>
    <cfRule type="duplicateValues" dxfId="122" priority="37"/>
  </conditionalFormatting>
  <conditionalFormatting sqref="E63">
    <cfRule type="duplicateValues" dxfId="121" priority="35"/>
  </conditionalFormatting>
  <conditionalFormatting sqref="E63">
    <cfRule type="duplicateValues" dxfId="120" priority="38"/>
  </conditionalFormatting>
  <conditionalFormatting sqref="E63">
    <cfRule type="duplicateValues" dxfId="119" priority="34"/>
  </conditionalFormatting>
  <conditionalFormatting sqref="E64">
    <cfRule type="duplicateValues" dxfId="118" priority="33"/>
  </conditionalFormatting>
  <conditionalFormatting sqref="E64">
    <cfRule type="duplicateValues" dxfId="117" priority="31"/>
    <cfRule type="duplicateValues" dxfId="116" priority="32"/>
  </conditionalFormatting>
  <conditionalFormatting sqref="E64">
    <cfRule type="duplicateValues" dxfId="115" priority="30"/>
  </conditionalFormatting>
  <conditionalFormatting sqref="E64">
    <cfRule type="duplicateValues" dxfId="114" priority="29"/>
  </conditionalFormatting>
  <conditionalFormatting sqref="E65 E71:E73">
    <cfRule type="duplicateValues" dxfId="113" priority="26"/>
    <cfRule type="duplicateValues" dxfId="112" priority="27"/>
  </conditionalFormatting>
  <conditionalFormatting sqref="E65 E71:E73">
    <cfRule type="duplicateValues" dxfId="111" priority="25"/>
  </conditionalFormatting>
  <conditionalFormatting sqref="E65">
    <cfRule type="duplicateValues" dxfId="110" priority="28"/>
  </conditionalFormatting>
  <conditionalFormatting sqref="E65">
    <cfRule type="duplicateValues" dxfId="109" priority="24"/>
  </conditionalFormatting>
  <conditionalFormatting sqref="E66">
    <cfRule type="duplicateValues" dxfId="108" priority="21"/>
    <cfRule type="duplicateValues" dxfId="107" priority="22"/>
  </conditionalFormatting>
  <conditionalFormatting sqref="E66">
    <cfRule type="duplicateValues" dxfId="106" priority="20"/>
  </conditionalFormatting>
  <conditionalFormatting sqref="E66">
    <cfRule type="duplicateValues" dxfId="105" priority="23"/>
  </conditionalFormatting>
  <conditionalFormatting sqref="E66">
    <cfRule type="duplicateValues" dxfId="104" priority="19"/>
  </conditionalFormatting>
  <conditionalFormatting sqref="E67">
    <cfRule type="duplicateValues" dxfId="103" priority="16"/>
    <cfRule type="duplicateValues" dxfId="102" priority="17"/>
  </conditionalFormatting>
  <conditionalFormatting sqref="E67">
    <cfRule type="duplicateValues" dxfId="101" priority="15"/>
  </conditionalFormatting>
  <conditionalFormatting sqref="E67">
    <cfRule type="duplicateValues" dxfId="100" priority="18"/>
  </conditionalFormatting>
  <conditionalFormatting sqref="E67">
    <cfRule type="duplicateValues" dxfId="99" priority="14"/>
  </conditionalFormatting>
  <conditionalFormatting sqref="E68">
    <cfRule type="duplicateValues" dxfId="98" priority="13"/>
  </conditionalFormatting>
  <conditionalFormatting sqref="E68">
    <cfRule type="duplicateValues" dxfId="97" priority="11"/>
    <cfRule type="duplicateValues" dxfId="96" priority="12"/>
  </conditionalFormatting>
  <conditionalFormatting sqref="E68">
    <cfRule type="duplicateValues" dxfId="95" priority="10"/>
  </conditionalFormatting>
  <conditionalFormatting sqref="E68">
    <cfRule type="duplicateValues" dxfId="94" priority="9"/>
  </conditionalFormatting>
  <conditionalFormatting sqref="B39:B60">
    <cfRule type="duplicateValues" dxfId="93" priority="374100"/>
  </conditionalFormatting>
  <conditionalFormatting sqref="E69">
    <cfRule type="duplicateValues" dxfId="92" priority="8"/>
  </conditionalFormatting>
  <conditionalFormatting sqref="E69">
    <cfRule type="duplicateValues" dxfId="91" priority="6"/>
    <cfRule type="duplicateValues" dxfId="90" priority="7"/>
  </conditionalFormatting>
  <conditionalFormatting sqref="E69">
    <cfRule type="duplicateValues" dxfId="89" priority="5"/>
  </conditionalFormatting>
  <conditionalFormatting sqref="B61:B74">
    <cfRule type="duplicateValues" dxfId="88" priority="374739"/>
  </conditionalFormatting>
  <conditionalFormatting sqref="B61:B74">
    <cfRule type="duplicateValues" dxfId="87" priority="374740"/>
    <cfRule type="duplicateValues" dxfId="86" priority="374741"/>
    <cfRule type="duplicateValues" dxfId="85" priority="374742"/>
    <cfRule type="duplicateValues" dxfId="84" priority="374743"/>
  </conditionalFormatting>
  <conditionalFormatting sqref="B61:B74">
    <cfRule type="duplicateValues" dxfId="83" priority="374744"/>
    <cfRule type="duplicateValues" dxfId="82" priority="374745"/>
  </conditionalFormatting>
  <conditionalFormatting sqref="B61:B74">
    <cfRule type="duplicateValues" dxfId="81" priority="374746"/>
    <cfRule type="duplicateValues" dxfId="80" priority="374747"/>
    <cfRule type="duplicateValues" dxfId="79" priority="374748"/>
  </conditionalFormatting>
  <conditionalFormatting sqref="B1:B4 B7:B75">
    <cfRule type="duplicateValues" dxfId="78" priority="374749"/>
  </conditionalFormatting>
  <conditionalFormatting sqref="E70">
    <cfRule type="duplicateValues" dxfId="22" priority="4"/>
  </conditionalFormatting>
  <conditionalFormatting sqref="E70">
    <cfRule type="duplicateValues" dxfId="21" priority="2"/>
    <cfRule type="duplicateValues" dxfId="20" priority="3"/>
  </conditionalFormatting>
  <conditionalFormatting sqref="E70">
    <cfRule type="duplicateValues" dxfId="1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2492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2497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2437</v>
      </c>
      <c r="B1" s="158"/>
      <c r="C1" s="158"/>
      <c r="D1" s="15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2447</v>
      </c>
      <c r="B25" s="158"/>
      <c r="C25" s="158"/>
      <c r="D25" s="15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7" priority="119152"/>
  </conditionalFormatting>
  <conditionalFormatting sqref="A7:A11">
    <cfRule type="duplicateValues" dxfId="76" priority="119156"/>
    <cfRule type="duplicateValues" dxfId="75" priority="119157"/>
  </conditionalFormatting>
  <conditionalFormatting sqref="A7:A11">
    <cfRule type="duplicateValues" dxfId="74" priority="119160"/>
    <cfRule type="duplicateValues" dxfId="73" priority="119161"/>
  </conditionalFormatting>
  <conditionalFormatting sqref="B37:B39">
    <cfRule type="duplicateValues" dxfId="72" priority="219"/>
    <cfRule type="duplicateValues" dxfId="71" priority="220"/>
  </conditionalFormatting>
  <conditionalFormatting sqref="B37:B39">
    <cfRule type="duplicateValues" dxfId="70" priority="218"/>
  </conditionalFormatting>
  <conditionalFormatting sqref="B37:B39">
    <cfRule type="duplicateValues" dxfId="69" priority="217"/>
  </conditionalFormatting>
  <conditionalFormatting sqref="B37:B39">
    <cfRule type="duplicateValues" dxfId="68" priority="215"/>
    <cfRule type="duplicateValues" dxfId="67" priority="216"/>
  </conditionalFormatting>
  <conditionalFormatting sqref="B3">
    <cfRule type="duplicateValues" dxfId="66" priority="193"/>
    <cfRule type="duplicateValues" dxfId="65" priority="194"/>
  </conditionalFormatting>
  <conditionalFormatting sqref="B3">
    <cfRule type="duplicateValues" dxfId="64" priority="192"/>
  </conditionalFormatting>
  <conditionalFormatting sqref="B3">
    <cfRule type="duplicateValues" dxfId="63" priority="191"/>
  </conditionalFormatting>
  <conditionalFormatting sqref="B3">
    <cfRule type="duplicateValues" dxfId="62" priority="189"/>
    <cfRule type="duplicateValues" dxfId="61" priority="190"/>
  </conditionalFormatting>
  <conditionalFormatting sqref="A4:A6">
    <cfRule type="duplicateValues" dxfId="60" priority="188"/>
  </conditionalFormatting>
  <conditionalFormatting sqref="A4:A6">
    <cfRule type="duplicateValues" dxfId="59" priority="186"/>
    <cfRule type="duplicateValues" dxfId="58" priority="187"/>
  </conditionalFormatting>
  <conditionalFormatting sqref="A4:A6">
    <cfRule type="duplicateValues" dxfId="57" priority="184"/>
    <cfRule type="duplicateValues" dxfId="56" priority="185"/>
  </conditionalFormatting>
  <conditionalFormatting sqref="A3:A6">
    <cfRule type="duplicateValues" dxfId="55" priority="165"/>
  </conditionalFormatting>
  <conditionalFormatting sqref="A3:A6">
    <cfRule type="duplicateValues" dxfId="54" priority="163"/>
    <cfRule type="duplicateValues" dxfId="53" priority="164"/>
  </conditionalFormatting>
  <conditionalFormatting sqref="A3:A6">
    <cfRule type="duplicateValues" dxfId="52" priority="161"/>
    <cfRule type="duplicateValues" dxfId="51" priority="162"/>
  </conditionalFormatting>
  <conditionalFormatting sqref="B4:B6">
    <cfRule type="duplicateValues" dxfId="50" priority="158"/>
    <cfRule type="duplicateValues" dxfId="49" priority="159"/>
  </conditionalFormatting>
  <conditionalFormatting sqref="B4:B6">
    <cfRule type="duplicateValues" dxfId="48" priority="157"/>
  </conditionalFormatting>
  <conditionalFormatting sqref="B4:B6">
    <cfRule type="duplicateValues" dxfId="47" priority="156"/>
  </conditionalFormatting>
  <conditionalFormatting sqref="B4:B6">
    <cfRule type="duplicateValues" dxfId="46" priority="154"/>
    <cfRule type="duplicateValues" dxfId="4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82.5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81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81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" priority="51"/>
  </conditionalFormatting>
  <conditionalFormatting sqref="E9:E1048576 E1:E2">
    <cfRule type="duplicateValues" dxfId="43" priority="99232"/>
  </conditionalFormatting>
  <conditionalFormatting sqref="E4">
    <cfRule type="duplicateValues" dxfId="42" priority="44"/>
  </conditionalFormatting>
  <conditionalFormatting sqref="E5:E8">
    <cfRule type="duplicateValues" dxfId="41" priority="42"/>
  </conditionalFormatting>
  <conditionalFormatting sqref="B12">
    <cfRule type="duplicateValues" dxfId="40" priority="16"/>
    <cfRule type="duplicateValues" dxfId="39" priority="17"/>
    <cfRule type="duplicateValues" dxfId="38" priority="18"/>
  </conditionalFormatting>
  <conditionalFormatting sqref="B12">
    <cfRule type="duplicateValues" dxfId="37" priority="15"/>
  </conditionalFormatting>
  <conditionalFormatting sqref="B12">
    <cfRule type="duplicateValues" dxfId="36" priority="13"/>
    <cfRule type="duplicateValues" dxfId="35" priority="14"/>
  </conditionalFormatting>
  <conditionalFormatting sqref="B12">
    <cfRule type="duplicateValues" dxfId="34" priority="10"/>
    <cfRule type="duplicateValues" dxfId="33" priority="11"/>
    <cfRule type="duplicateValues" dxfId="32" priority="12"/>
  </conditionalFormatting>
  <conditionalFormatting sqref="B12">
    <cfRule type="duplicateValues" dxfId="31" priority="9"/>
  </conditionalFormatting>
  <conditionalFormatting sqref="B12">
    <cfRule type="duplicateValues" dxfId="30" priority="7"/>
    <cfRule type="duplicateValues" dxfId="29" priority="8"/>
  </conditionalFormatting>
  <conditionalFormatting sqref="B12">
    <cfRule type="duplicateValues" dxfId="28" priority="6"/>
  </conditionalFormatting>
  <conditionalFormatting sqref="B12">
    <cfRule type="duplicateValues" dxfId="27" priority="3"/>
    <cfRule type="duplicateValues" dxfId="26" priority="4"/>
    <cfRule type="duplicateValues" dxfId="25" priority="5"/>
  </conditionalFormatting>
  <conditionalFormatting sqref="B12">
    <cfRule type="duplicateValues" dxfId="24" priority="2"/>
  </conditionalFormatting>
  <conditionalFormatting sqref="B12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2489</v>
      </c>
      <c r="C407" s="108" t="s">
        <v>2490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2021-02-09T07:34:11Z</dcterms:modified>
</cp:coreProperties>
</file>