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9\"/>
    </mc:Choice>
  </mc:AlternateContent>
  <xr:revisionPtr revIDLastSave="0" documentId="13_ncr:1_{F5337709-8E37-4772-97E0-FF577FE103F8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1" l="1"/>
  <c r="F142" i="1"/>
  <c r="G142" i="1"/>
  <c r="H142" i="1"/>
  <c r="I142" i="1"/>
  <c r="J142" i="1"/>
  <c r="K142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B63" i="16" l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B42" i="16"/>
  <c r="A51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9" i="1"/>
  <c r="A128" i="1"/>
  <c r="A127" i="1"/>
  <c r="A126" i="1"/>
  <c r="A125" i="1"/>
  <c r="K92" i="1" l="1"/>
  <c r="J92" i="1"/>
  <c r="I92" i="1"/>
  <c r="H92" i="1"/>
  <c r="G92" i="1"/>
  <c r="F92" i="1"/>
  <c r="K93" i="1"/>
  <c r="J93" i="1"/>
  <c r="I93" i="1"/>
  <c r="H93" i="1"/>
  <c r="G93" i="1"/>
  <c r="F93" i="1"/>
  <c r="K99" i="1"/>
  <c r="J99" i="1"/>
  <c r="I99" i="1"/>
  <c r="H99" i="1"/>
  <c r="G99" i="1"/>
  <c r="F99" i="1"/>
  <c r="K102" i="1"/>
  <c r="J102" i="1"/>
  <c r="I102" i="1"/>
  <c r="H102" i="1"/>
  <c r="G102" i="1"/>
  <c r="F102" i="1"/>
  <c r="K103" i="1"/>
  <c r="J103" i="1"/>
  <c r="I103" i="1"/>
  <c r="H103" i="1"/>
  <c r="G103" i="1"/>
  <c r="F103" i="1"/>
  <c r="K104" i="1"/>
  <c r="J104" i="1"/>
  <c r="I104" i="1"/>
  <c r="H104" i="1"/>
  <c r="G104" i="1"/>
  <c r="F104" i="1"/>
  <c r="K105" i="1"/>
  <c r="J105" i="1"/>
  <c r="I105" i="1"/>
  <c r="H105" i="1"/>
  <c r="G105" i="1"/>
  <c r="F105" i="1"/>
  <c r="K106" i="1"/>
  <c r="J106" i="1"/>
  <c r="I106" i="1"/>
  <c r="H106" i="1"/>
  <c r="G106" i="1"/>
  <c r="F106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7" i="1"/>
  <c r="J117" i="1"/>
  <c r="I117" i="1"/>
  <c r="H117" i="1"/>
  <c r="G117" i="1"/>
  <c r="F117" i="1"/>
  <c r="A92" i="1"/>
  <c r="A93" i="1"/>
  <c r="A99" i="1"/>
  <c r="A102" i="1"/>
  <c r="A103" i="1"/>
  <c r="A104" i="1"/>
  <c r="A105" i="1"/>
  <c r="A106" i="1"/>
  <c r="A107" i="1"/>
  <c r="A108" i="1"/>
  <c r="A109" i="1"/>
  <c r="A110" i="1"/>
  <c r="A11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1" i="1"/>
  <c r="G91" i="1"/>
  <c r="H91" i="1"/>
  <c r="I91" i="1"/>
  <c r="J91" i="1"/>
  <c r="K91" i="1"/>
  <c r="F90" i="1"/>
  <c r="G90" i="1"/>
  <c r="H90" i="1"/>
  <c r="I90" i="1"/>
  <c r="J90" i="1"/>
  <c r="K90" i="1"/>
  <c r="A124" i="1"/>
  <c r="A123" i="1"/>
  <c r="A122" i="1"/>
  <c r="A121" i="1"/>
  <c r="A120" i="1"/>
  <c r="A119" i="1"/>
  <c r="A118" i="1"/>
  <c r="A116" i="1"/>
  <c r="A115" i="1"/>
  <c r="A114" i="1"/>
  <c r="A113" i="1"/>
  <c r="A112" i="1"/>
  <c r="A111" i="1"/>
  <c r="A101" i="1"/>
  <c r="A100" i="1"/>
  <c r="A98" i="1"/>
  <c r="A97" i="1"/>
  <c r="A96" i="1"/>
  <c r="A95" i="1"/>
  <c r="A94" i="1"/>
  <c r="A91" i="1"/>
  <c r="A90" i="1"/>
  <c r="A89" i="1" l="1"/>
  <c r="A88" i="1"/>
  <c r="A85" i="1"/>
  <c r="A84" i="1"/>
  <c r="A76" i="1"/>
  <c r="A75" i="1"/>
  <c r="A74" i="1"/>
  <c r="A72" i="1"/>
  <c r="A68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2" i="1"/>
  <c r="G72" i="1"/>
  <c r="H72" i="1"/>
  <c r="I72" i="1"/>
  <c r="J72" i="1"/>
  <c r="K72" i="1"/>
  <c r="F68" i="1"/>
  <c r="G68" i="1"/>
  <c r="H68" i="1"/>
  <c r="I68" i="1"/>
  <c r="J68" i="1"/>
  <c r="K68" i="1"/>
  <c r="A87" i="1"/>
  <c r="A86" i="1"/>
  <c r="A83" i="1"/>
  <c r="A82" i="1"/>
  <c r="A81" i="1"/>
  <c r="A80" i="1"/>
  <c r="A79" i="1"/>
  <c r="A78" i="1"/>
  <c r="A77" i="1"/>
  <c r="A73" i="1"/>
  <c r="A71" i="1"/>
  <c r="A70" i="1"/>
  <c r="A69" i="1"/>
  <c r="A67" i="1"/>
  <c r="A66" i="1"/>
  <c r="F87" i="1"/>
  <c r="G87" i="1"/>
  <c r="H87" i="1"/>
  <c r="I87" i="1"/>
  <c r="J87" i="1"/>
  <c r="K87" i="1"/>
  <c r="F86" i="1"/>
  <c r="G86" i="1"/>
  <c r="H86" i="1"/>
  <c r="I86" i="1"/>
  <c r="J86" i="1"/>
  <c r="K86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A59" i="1" l="1"/>
  <c r="A58" i="1"/>
  <c r="A57" i="1"/>
  <c r="A56" i="1"/>
  <c r="A55" i="1"/>
  <c r="A54" i="1"/>
  <c r="A53" i="1"/>
  <c r="A5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10" i="1"/>
  <c r="F10" i="1"/>
  <c r="G10" i="1"/>
  <c r="H10" i="1"/>
  <c r="I10" i="1"/>
  <c r="J10" i="1"/>
  <c r="K10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A15" i="1"/>
  <c r="A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<sst xmlns="http://schemas.openxmlformats.org/spreadsheetml/2006/main" count="13595" uniqueCount="2601">
  <si>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</si>
  <si>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</si>
  <si>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</si>
  <si>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</si>
  <si>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</si>
  <si>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</si>
  <si>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</si>
  <si>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</si>
  <si>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</si>
  <si>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</si>
  <si>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</si>
  <si>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</si>
  <si>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</si>
  <si>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</si>
  <si>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</si>
  <si>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</si>
  <si>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</si>
  <si>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</si>
  <si>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</si>
  <si>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</si>
  <si>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</si>
  <si>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</si>
  <si>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</si>
  <si>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</si>
  <si>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</si>
  <si>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</si>
  <si>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</si>
  <si>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</si>
  <si>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</si>
  <si>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</si>
  <si>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</si>
  <si>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</si>
  <si>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</si>
  <si>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</si>
  <si>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</si>
  <si>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</si>
  <si>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</si>
  <si>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</si>
  <si>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</si>
  <si>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</si>
  <si>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</si>
  <si>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</si>
  <si>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</si>
  <si>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</si>
  <si>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</si>
  <si>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</si>
  <si>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</si>
  <si>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</si>
  <si>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</si>
  <si>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</si>
  <si>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</si>
  <si>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</si>
  <si>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</si>
  <si>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</si>
  <si>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</si>
  <si>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</si>
  <si>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</si>
  <si>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</si>
  <si>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</si>
  <si>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</si>
  <si>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</si>
  <si>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</si>
  <si>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</si>
  <si>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</si>
  <si>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</si>
  <si>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</si>
  <si>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</si>
  <si>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</si>
  <si>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</si>
  <si>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</si>
  <si>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</si>
  <si>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</si>
  <si>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</si>
  <si>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</si>
  <si>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</si>
  <si>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</si>
  <si>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</si>
  <si>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</si>
  <si>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</si>
  <si>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</si>
  <si>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</si>
  <si>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</si>
  <si>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</si>
  <si>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</si>
  <si>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</si>
  <si>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</si>
  <si>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</si>
  <si>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</si>
  <si>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</si>
  <si>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</si>
  <si>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</si>
  <si>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</si>
  <si>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</si>
  <si>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</si>
  <si>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</si>
  <si>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</si>
  <si>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</si>
  <si>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</si>
  <si>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</si>
  <si>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</si>
  <si>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</si>
  <si>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</si>
  <si>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</si>
  <si>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</si>
  <si>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</si>
  <si>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</si>
  <si>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</si>
  <si>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</si>
  <si>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</si>
  <si>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</si>
  <si>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</si>
  <si>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</si>
  <si>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</si>
  <si>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</si>
  <si>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</si>
  <si>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</si>
  <si>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</si>
  <si>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</si>
  <si>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</si>
  <si>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</si>
  <si>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</si>
  <si>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</si>
  <si>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</si>
  <si>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</si>
  <si>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</si>
  <si>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</si>
  <si>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</si>
  <si>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</si>
  <si>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</si>
  <si>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</si>
  <si>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</si>
  <si>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</si>
  <si>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</si>
  <si>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</si>
  <si>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</si>
  <si>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</si>
  <si>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</si>
  <si>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</si>
  <si>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</si>
  <si>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</si>
  <si>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</si>
  <si>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</si>
  <si>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</si>
  <si>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</si>
  <si>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</si>
  <si>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</si>
  <si>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</si>
  <si>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</si>
  <si>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</si>
  <si>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</si>
  <si>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</si>
  <si>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</si>
  <si>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</si>
  <si>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</si>
  <si>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</si>
  <si>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</si>
  <si>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</si>
  <si>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</si>
  <si>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</si>
  <si>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</si>
  <si>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</si>
  <si>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</si>
  <si>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</si>
  <si>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</si>
  <si>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</si>
  <si>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</si>
  <si>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</si>
  <si>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</si>
  <si>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</si>
  <si>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</si>
  <si>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</si>
  <si>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</si>
  <si>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</si>
  <si>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</si>
  <si>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</si>
  <si>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</si>
  <si>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</si>
  <si>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</si>
  <si>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</si>
  <si>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</si>
  <si>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</si>
  <si>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</si>
  <si>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</si>
  <si>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</si>
  <si>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</si>
  <si>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</si>
  <si>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</si>
  <si>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</si>
  <si>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</si>
  <si>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</si>
  <si>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</si>
  <si>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</si>
  <si>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</si>
  <si>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</si>
  <si>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</si>
  <si>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</si>
  <si>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</si>
  <si>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</si>
  <si>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</si>
  <si>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</si>
  <si>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</si>
  <si>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</si>
  <si>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</si>
  <si>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</si>
  <si>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</si>
  <si>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</si>
  <si>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</si>
  <si>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</si>
  <si>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</si>
  <si>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</si>
  <si>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</si>
  <si>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</si>
  <si>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</si>
  <si>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</si>
  <si>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</si>
  <si>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</si>
  <si>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</si>
  <si>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</si>
  <si>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</si>
  <si>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</si>
  <si>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</si>
  <si>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</si>
  <si>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</si>
  <si>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</si>
  <si>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</si>
  <si>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</si>
  <si>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</si>
  <si>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</si>
  <si>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</si>
  <si>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</si>
  <si>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</si>
  <si>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</si>
  <si>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</si>
  <si>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</si>
  <si>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</si>
  <si>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</si>
  <si>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</si>
  <si>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</si>
  <si>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</si>
  <si>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</si>
  <si>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</si>
  <si>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</si>
  <si>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</si>
  <si>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</si>
  <si>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</si>
  <si>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</si>
  <si>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</si>
  <si>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</si>
  <si>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</si>
  <si>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</si>
  <si>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</si>
  <si>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</si>
  <si>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</si>
  <si>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</si>
  <si>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</si>
  <si>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</si>
  <si>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</si>
  <si>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</si>
  <si>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</si>
  <si>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</si>
  <si>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</si>
  <si>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</si>
  <si>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</si>
  <si>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</si>
  <si>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</si>
  <si>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</si>
  <si>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</si>
  <si>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</si>
  <si>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</si>
  <si>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</si>
  <si>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</si>
  <si>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</si>
  <si>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</si>
  <si>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</si>
  <si>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</si>
  <si>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</si>
  <si>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</si>
  <si>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</si>
  <si>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</si>
  <si>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</si>
  <si>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</si>
  <si>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</si>
  <si>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</si>
  <si>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</si>
  <si>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</si>
  <si>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</si>
  <si>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</si>
  <si>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</si>
  <si>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</si>
  <si>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</si>
  <si>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</si>
  <si>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</si>
  <si>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</si>
  <si>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</si>
  <si>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</si>
  <si>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</si>
  <si>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</si>
  <si>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</si>
  <si>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</si>
  <si>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</si>
  <si>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</si>
  <si>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</si>
  <si>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</si>
  <si>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</si>
  <si>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</si>
  <si>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</si>
  <si>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</si>
  <si>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</si>
  <si>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</si>
  <si>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</si>
  <si>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</si>
  <si>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</si>
  <si>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</si>
  <si>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</si>
  <si>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</si>
  <si>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</si>
  <si>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</si>
  <si>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</si>
  <si>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</si>
  <si>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</si>
  <si>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</si>
  <si>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</si>
  <si>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</si>
  <si>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</si>
  <si>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</si>
  <si>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</si>
  <si>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</si>
  <si>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</si>
  <si>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</si>
  <si>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</si>
  <si>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</si>
  <si>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</si>
  <si>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</si>
  <si>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</si>
  <si>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</si>
  <si>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</si>
  <si>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</si>
  <si>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</si>
  <si>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</si>
  <si>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</si>
  <si>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</si>
  <si>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</si>
  <si>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</si>
  <si>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</si>
  <si>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</si>
  <si>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</si>
  <si>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</si>
  <si>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</si>
  <si>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</si>
  <si>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</si>
  <si>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</si>
  <si>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</si>
  <si>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</si>
  <si>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</si>
  <si>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</si>
  <si>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</si>
  <si>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</si>
  <si>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</si>
  <si>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</si>
  <si>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</si>
  <si>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</si>
  <si>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</si>
  <si>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</si>
  <si>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</si>
  <si>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</si>
  <si>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</si>
  <si>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</si>
  <si>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</si>
  <si>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</si>
  <si>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</si>
  <si>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</si>
  <si>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</si>
  <si>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</si>
  <si>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</si>
  <si>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</si>
  <si>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</si>
  <si>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</si>
  <si>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</si>
  <si>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</si>
  <si>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</si>
  <si>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</si>
  <si>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</si>
  <si>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</si>
  <si>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</si>
  <si>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</si>
  <si>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</si>
  <si>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</si>
  <si>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</si>
  <si>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</si>
  <si>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</si>
  <si>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</si>
  <si>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</si>
  <si>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</si>
  <si>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</si>
  <si>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</si>
  <si>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</si>
  <si>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</si>
  <si>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</si>
  <si>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</si>
  <si>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</si>
  <si>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</si>
  <si>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</si>
  <si>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</si>
  <si>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</si>
  <si>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</si>
  <si>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</si>
  <si>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</si>
  <si>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</si>
  <si>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</si>
  <si>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</si>
  <si>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</si>
  <si>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</si>
  <si>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</si>
  <si>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</si>
  <si>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</si>
  <si>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</si>
  <si>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</si>
  <si>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</si>
  <si>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</si>
  <si>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</si>
  <si>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</si>
  <si>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</si>
  <si>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</si>
  <si>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</si>
  <si>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</si>
  <si>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</si>
  <si>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</si>
  <si>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</si>
  <si>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</si>
  <si>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</si>
  <si>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</si>
  <si>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</si>
  <si>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</si>
  <si>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</si>
  <si>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</si>
  <si>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</si>
  <si>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</si>
  <si>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</si>
  <si>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</si>
  <si>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</si>
  <si>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</si>
  <si>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</si>
  <si>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</si>
  <si>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</si>
  <si>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</si>
  <si>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</si>
  <si>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</si>
  <si>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</si>
  <si>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</si>
  <si>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</si>
  <si>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</si>
  <si>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</si>
  <si>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</si>
  <si>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</si>
  <si>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</si>
  <si>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</si>
  <si>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</si>
  <si>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</si>
  <si>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</si>
  <si>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</si>
  <si>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</si>
  <si>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</si>
  <si>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</si>
  <si>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</si>
  <si>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</si>
  <si>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</si>
  <si>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</si>
  <si>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</si>
  <si>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</si>
  <si>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</si>
  <si>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</si>
  <si>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</si>
  <si>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</si>
  <si>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</si>
  <si>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</si>
  <si>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</si>
  <si>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</si>
  <si>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</si>
  <si>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</si>
  <si>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</si>
  <si>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</si>
  <si>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</si>
  <si>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</si>
  <si>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</si>
  <si>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</si>
  <si>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</si>
  <si>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</si>
  <si>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</si>
  <si>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</si>
  <si>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</si>
  <si>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</si>
  <si>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</si>
  <si>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</si>
  <si>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</si>
  <si>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</si>
  <si>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</si>
  <si>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</si>
  <si>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</si>
  <si>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</si>
  <si>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</si>
  <si>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</si>
  <si>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</si>
  <si>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</si>
  <si>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</si>
  <si>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</si>
  <si>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</si>
  <si>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</si>
  <si>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</si>
  <si>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</si>
  <si>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</si>
  <si>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</si>
  <si>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</si>
  <si>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</si>
  <si>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</si>
  <si>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</si>
  <si>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</si>
  <si>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</si>
  <si>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</si>
  <si>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</si>
  <si>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</si>
  <si>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</si>
  <si>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</si>
  <si>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</si>
  <si>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</si>
  <si>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</si>
  <si>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</si>
  <si>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</si>
  <si>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</si>
  <si>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</si>
  <si>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</si>
  <si>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</si>
  <si>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</si>
  <si>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</si>
  <si>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</si>
  <si>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</si>
  <si>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</si>
  <si>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</si>
  <si>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</si>
  <si>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</si>
  <si>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</si>
  <si>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</si>
  <si>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</si>
  <si>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</si>
  <si>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</si>
  <si>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</si>
  <si>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</si>
  <si>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</si>
  <si>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</si>
  <si>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</si>
  <si>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</si>
  <si>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</si>
  <si>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</si>
  <si>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</si>
  <si>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</si>
  <si>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</si>
  <si>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</si>
  <si>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</si>
  <si>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</si>
  <si>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</si>
  <si>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</si>
  <si>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</si>
  <si>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</si>
  <si>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</si>
  <si>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</si>
  <si>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</si>
  <si>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</si>
  <si>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</si>
  <si>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</si>
  <si>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</si>
  <si>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</si>
  <si>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</si>
  <si>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</si>
  <si>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</si>
  <si>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</si>
  <si>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</si>
  <si>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</si>
  <si>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</si>
  <si>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</si>
  <si>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</si>
  <si>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</si>
  <si>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</si>
  <si>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</si>
  <si>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</si>
  <si>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</si>
  <si>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</si>
  <si>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</si>
  <si>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</si>
  <si>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</si>
  <si>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</si>
  <si>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</si>
  <si>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</si>
  <si>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</si>
  <si>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</si>
  <si>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</si>
  <si>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</si>
  <si>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</si>
  <si>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</si>
  <si>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</si>
  <si>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</si>
  <si>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</si>
  <si>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</si>
  <si>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</si>
  <si>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</si>
  <si>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</si>
  <si>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</si>
  <si>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</si>
  <si>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</si>
  <si>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</si>
  <si>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</si>
  <si>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</si>
  <si>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</si>
  <si>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</si>
  <si>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</si>
  <si>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</si>
  <si>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</si>
  <si>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</si>
  <si>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</si>
  <si>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</si>
  <si>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</si>
  <si>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</si>
  <si>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</si>
  <si>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</si>
  <si>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</si>
  <si>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</si>
  <si>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</si>
  <si>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</si>
  <si>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</si>
  <si>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</si>
  <si>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</si>
  <si>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</si>
  <si>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</si>
  <si>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</si>
  <si>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</si>
  <si>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</si>
  <si>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</si>
  <si>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</si>
  <si>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</si>
  <si>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</si>
  <si>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</si>
  <si>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</si>
  <si>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</si>
  <si>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</si>
  <si>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</si>
  <si>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</si>
  <si>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</si>
  <si>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</si>
  <si>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</si>
  <si>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</si>
  <si>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</si>
  <si>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</si>
  <si>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</si>
  <si>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</si>
  <si>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</si>
  <si>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</si>
  <si>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</si>
  <si>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</si>
  <si>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</si>
  <si>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</si>
  <si>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</si>
  <si>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</si>
  <si>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</si>
  <si>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</si>
  <si>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</si>
  <si>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</si>
  <si>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</si>
  <si>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</si>
  <si>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</si>
  <si>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</si>
  <si>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</si>
  <si>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</si>
  <si>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</si>
  <si>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</si>
  <si>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</si>
  <si>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</si>
  <si>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</si>
  <si>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</si>
  <si>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</si>
  <si>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</si>
  <si>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</si>
  <si>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</si>
  <si>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</si>
  <si>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</si>
  <si>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</si>
  <si>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</si>
  <si>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</si>
  <si>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</si>
  <si>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</si>
  <si>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</si>
  <si>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</si>
  <si>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</si>
  <si>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</si>
  <si>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</si>
  <si>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</si>
  <si>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</si>
  <si>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</si>
  <si>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</si>
  <si>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</si>
  <si>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</si>
  <si>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</si>
  <si>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</si>
  <si>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</si>
  <si>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</si>
  <si>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</si>
  <si>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</si>
  <si>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</si>
  <si>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</si>
  <si>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</si>
  <si>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</si>
  <si>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</si>
  <si>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</si>
  <si>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</si>
  <si>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</si>
  <si>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</si>
  <si>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</si>
  <si>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</si>
  <si>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</si>
  <si>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</si>
  <si>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</si>
  <si>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</si>
  <si>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</si>
  <si>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</si>
  <si>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</si>
  <si>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</si>
  <si>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</si>
  <si>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</si>
  <si>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</si>
  <si>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</si>
  <si>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</si>
  <si>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</si>
  <si>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</si>
  <si>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</si>
  <si>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</si>
  <si>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</si>
  <si>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</si>
  <si>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</si>
  <si>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</si>
  <si>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</si>
  <si>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</si>
  <si>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</si>
  <si>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</si>
  <si>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</si>
  <si>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</si>
  <si>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</si>
  <si>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</si>
  <si>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</si>
  <si>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</si>
  <si>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</si>
  <si>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</si>
  <si>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</si>
  <si>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</si>
  <si>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</si>
  <si>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</si>
  <si>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</si>
  <si>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</si>
  <si>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</si>
  <si>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</si>
  <si>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</si>
  <si>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</si>
  <si>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</si>
  <si>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</si>
  <si>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</si>
  <si>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</si>
  <si>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</si>
  <si>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</si>
  <si>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</si>
  <si>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</si>
  <si>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</si>
  <si>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</si>
  <si>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</si>
  <si>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</si>
  <si>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</si>
  <si>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</si>
  <si>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</si>
  <si>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</si>
  <si>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</si>
  <si>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</si>
  <si>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</si>
  <si>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</si>
  <si>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</si>
  <si>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</si>
  <si>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</si>
  <si>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</si>
  <si>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</si>
  <si>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</si>
  <si>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</si>
  <si>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</si>
  <si>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</si>
  <si>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</si>
  <si>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</si>
  <si>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</si>
  <si>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</si>
  <si>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</si>
  <si>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</si>
  <si>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</si>
  <si>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</si>
  <si>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</si>
  <si>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</si>
  <si>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</si>
  <si>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</si>
  <si>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</si>
  <si>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</si>
  <si>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</si>
  <si>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</si>
  <si>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</si>
  <si>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</si>
  <si>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</si>
  <si>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</si>
  <si>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</si>
  <si>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</si>
  <si>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</si>
  <si>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</si>
  <si>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</si>
  <si>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</si>
  <si>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</si>
  <si>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</si>
  <si>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</si>
  <si>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</si>
  <si>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</si>
  <si>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</si>
  <si>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</si>
  <si>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</si>
  <si>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</si>
  <si>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</si>
  <si>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</si>
  <si>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</si>
  <si>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</si>
  <si>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</si>
  <si>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</si>
  <si>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</si>
  <si>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</si>
  <si>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</si>
  <si>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</si>
  <si>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</si>
  <si>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</si>
  <si>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</si>
  <si>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</si>
  <si>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</si>
  <si>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</si>
  <si>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</si>
  <si>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</si>
  <si>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</si>
  <si>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</si>
  <si>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</si>
  <si>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</si>
  <si>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</si>
  <si>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</si>
  <si>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</si>
  <si>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</si>
  <si>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</si>
  <si>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</si>
  <si>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</si>
  <si>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</si>
  <si>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</si>
  <si>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</si>
  <si>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</si>
  <si>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</si>
  <si>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</si>
  <si>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</si>
  <si>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</si>
  <si>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</si>
  <si>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</si>
  <si>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</si>
  <si>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</si>
  <si>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</si>
  <si>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</si>
  <si>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</si>
  <si>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</si>
  <si>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</si>
  <si>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</si>
  <si>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</si>
  <si>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</si>
  <si>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</si>
  <si>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</si>
  <si>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</si>
  <si>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</si>
  <si>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</si>
  <si>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</si>
  <si>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</si>
  <si>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</si>
  <si>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</si>
  <si>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</si>
  <si>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</si>
  <si>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</si>
  <si>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</si>
  <si>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</si>
  <si>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</si>
  <si>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</si>
  <si>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</si>
  <si>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</si>
  <si>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</si>
  <si>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</si>
  <si>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</si>
  <si>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</si>
  <si>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</si>
  <si>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</si>
  <si>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</si>
  <si>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</si>
  <si>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</si>
  <si>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</si>
  <si>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</si>
  <si>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</si>
  <si>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</si>
  <si>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</si>
  <si>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</si>
  <si>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</si>
  <si>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</si>
  <si>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</si>
  <si>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</si>
  <si>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</si>
  <si>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</si>
  <si>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</si>
  <si>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</si>
  <si>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</si>
  <si>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</si>
  <si>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</si>
  <si>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</si>
  <si>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</si>
  <si>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</si>
  <si>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</si>
  <si>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</si>
  <si>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</si>
  <si>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</si>
  <si>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</si>
  <si>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</si>
  <si>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</si>
  <si>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</si>
  <si>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</si>
  <si>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</si>
  <si>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</si>
  <si>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</si>
  <si>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</si>
  <si>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</si>
  <si>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</si>
  <si>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</si>
  <si>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</si>
  <si>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</si>
  <si>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</si>
  <si>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</si>
  <si>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</si>
  <si>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</si>
  <si>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</si>
  <si>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</si>
  <si>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</si>
  <si>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</si>
  <si>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</si>
  <si>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</si>
  <si>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</si>
  <si>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</si>
  <si>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</si>
  <si>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</si>
  <si>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</si>
  <si>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</si>
  <si>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</si>
  <si>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</si>
  <si>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</si>
  <si>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</si>
  <si>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</si>
  <si>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</si>
  <si>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</si>
  <si>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</si>
  <si>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</si>
  <si>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</si>
  <si>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</si>
  <si>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</si>
  <si>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</si>
  <si>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</si>
  <si>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</si>
  <si>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</si>
  <si>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</si>
  <si>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</si>
  <si>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</si>
  <si>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</si>
  <si>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</si>
  <si>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</si>
  <si>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</si>
  <si>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</si>
  <si>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</si>
  <si>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</si>
  <si>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</si>
  <si>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</si>
  <si>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</si>
  <si>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</si>
  <si>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</si>
  <si>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</si>
  <si>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</si>
  <si>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</si>
  <si>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</si>
  <si>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</si>
  <si>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</si>
  <si>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</si>
  <si>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</si>
  <si>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</si>
  <si>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</si>
  <si>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</si>
  <si>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</si>
  <si>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</si>
  <si>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</si>
  <si>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</si>
  <si>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</si>
  <si>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</si>
  <si>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</si>
  <si>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</si>
  <si>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</si>
  <si>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</si>
  <si>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</si>
  <si>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</si>
  <si>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</si>
  <si>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</si>
  <si>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</si>
  <si>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</si>
  <si>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</si>
  <si>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</si>
  <si>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</si>
  <si>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</si>
  <si>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</si>
  <si>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</si>
  <si>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</si>
  <si>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</si>
  <si>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</si>
  <si>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</si>
  <si>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</si>
  <si>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</si>
  <si>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</si>
  <si>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</si>
  <si>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</si>
  <si>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</si>
  <si>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</si>
  <si>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</si>
  <si>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</si>
  <si>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</si>
  <si>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</si>
  <si>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</si>
  <si>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</si>
  <si>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</si>
  <si>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</si>
  <si>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</si>
  <si>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</si>
  <si>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</si>
  <si>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</si>
  <si>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</si>
  <si>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</si>
  <si>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</si>
  <si>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</si>
  <si>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</si>
  <si>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</si>
  <si>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</si>
  <si>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</si>
  <si>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</si>
  <si>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</si>
  <si>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</si>
  <si>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</si>
  <si>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</si>
  <si>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</si>
  <si>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</si>
  <si>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</si>
  <si>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</si>
  <si>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</si>
  <si>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</si>
  <si>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</si>
  <si>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</si>
  <si>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</si>
  <si>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</si>
  <si>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</si>
  <si>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</si>
  <si>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</si>
  <si>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</si>
  <si>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</si>
  <si>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</si>
  <si>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</si>
  <si>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</si>
  <si>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</si>
  <si>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</si>
  <si>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</si>
  <si>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</si>
  <si>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</si>
  <si>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</si>
  <si>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</si>
  <si>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</si>
  <si>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</si>
  <si>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</si>
  <si>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</si>
  <si>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</si>
  <si>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</si>
  <si>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</si>
  <si>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</si>
  <si>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</si>
  <si>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</si>
  <si>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</si>
  <si>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</si>
  <si>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</si>
  <si>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</si>
  <si>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</si>
  <si>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</si>
  <si>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</si>
  <si>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</si>
  <si>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</si>
  <si>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</si>
  <si>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</si>
  <si>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</si>
  <si>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</si>
  <si>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</si>
  <si>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</si>
  <si>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</si>
  <si>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</si>
  <si>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</si>
  <si>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</si>
  <si>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</si>
  <si>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</si>
  <si>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</si>
  <si>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</si>
  <si>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</si>
  <si>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</si>
  <si>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</si>
  <si>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</si>
  <si>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</si>
  <si>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</si>
  <si>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</si>
  <si>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</si>
  <si>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</si>
  <si>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</si>
  <si>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</si>
  <si>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</si>
  <si>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</si>
  <si>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</si>
  <si>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</si>
  <si>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</si>
  <si>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</si>
  <si>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</si>
  <si>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</si>
  <si>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</si>
  <si>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</si>
  <si>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</si>
  <si>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</si>
  <si>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</si>
  <si>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</si>
  <si>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</si>
  <si>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</si>
  <si>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</si>
  <si>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</si>
  <si>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</si>
  <si>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</si>
  <si>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</si>
  <si>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</si>
  <si>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</si>
  <si>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</si>
  <si>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</si>
  <si>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</si>
  <si>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</si>
  <si>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</si>
  <si>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</si>
  <si>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</si>
  <si>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</si>
  <si>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</si>
  <si>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</si>
  <si>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</si>
  <si>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</si>
  <si>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</si>
  <si>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</si>
  <si>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</si>
  <si>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</si>
  <si>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</si>
  <si>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</si>
  <si>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</si>
  <si>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</si>
  <si>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</si>
  <si>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</si>
  <si>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</si>
  <si>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</si>
  <si>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</si>
  <si>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</si>
  <si>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</si>
  <si>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</si>
  <si>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</si>
  <si>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</si>
  <si>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</si>
  <si>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</si>
  <si>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</si>
  <si>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</si>
  <si>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</si>
  <si>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</si>
  <si>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</si>
  <si>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</si>
  <si>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</si>
  <si>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</si>
  <si>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</si>
  <si>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</si>
  <si>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</si>
  <si>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</si>
  <si>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</si>
  <si>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</si>
  <si>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</si>
  <si>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</si>
  <si>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</si>
  <si>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</si>
  <si>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</si>
  <si>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</si>
  <si>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</si>
  <si>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</si>
  <si>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</si>
  <si>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</si>
  <si>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</si>
  <si>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</si>
  <si>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</si>
  <si>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</si>
  <si>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</si>
  <si>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</si>
  <si>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</si>
  <si>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</si>
  <si>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</si>
  <si>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</si>
  <si>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</si>
  <si>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</si>
  <si>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</si>
  <si>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</si>
  <si>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</si>
  <si>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</si>
  <si>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</si>
  <si>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</si>
  <si>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</si>
  <si>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</si>
  <si>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</si>
  <si>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</si>
  <si>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</si>
  <si>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</si>
  <si>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</si>
  <si>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</si>
  <si>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</si>
  <si>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</si>
  <si>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</si>
  <si>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</si>
  <si>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</si>
  <si>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</si>
  <si>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</si>
  <si>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</si>
  <si>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</si>
  <si>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</si>
  <si>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</si>
  <si>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</si>
  <si>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</si>
  <si>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</si>
  <si>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</si>
  <si>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</si>
  <si>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</si>
  <si>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</si>
  <si>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</si>
  <si>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</si>
  <si>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</si>
  <si>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</si>
  <si>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</si>
  <si>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</si>
  <si>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</si>
  <si>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</si>
  <si>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</si>
  <si>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</si>
  <si>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</si>
  <si>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</si>
  <si>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</si>
  <si>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</si>
  <si>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</si>
  <si>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</si>
  <si>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</si>
  <si>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</si>
  <si>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</si>
  <si>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</si>
  <si>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</si>
  <si>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</si>
  <si>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</si>
  <si>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</si>
  <si>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</si>
  <si>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</si>
  <si>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</si>
  <si>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</si>
  <si>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</si>
  <si>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</si>
  <si>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</si>
  <si>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</si>
  <si>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</si>
  <si>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</si>
  <si>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</si>
  <si>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</si>
  <si>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</si>
  <si>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</si>
  <si>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</si>
  <si>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</si>
  <si>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</si>
  <si>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</si>
  <si>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</si>
  <si>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</si>
  <si>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</si>
  <si>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</si>
  <si>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</si>
  <si>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</si>
  <si>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</si>
  <si>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</si>
  <si>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</si>
  <si>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</si>
  <si>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</si>
  <si>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</si>
  <si>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</si>
  <si>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</si>
  <si>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</si>
  <si>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</si>
  <si>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</si>
  <si>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</si>
  <si>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</si>
  <si>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</si>
  <si>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</si>
  <si>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</si>
  <si>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</si>
  <si>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</si>
  <si>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</si>
  <si>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</si>
  <si>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</si>
  <si>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</si>
  <si>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</si>
  <si>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</si>
  <si>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</si>
  <si>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</si>
  <si>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</si>
  <si>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</si>
  <si>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</si>
  <si>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</si>
  <si>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</si>
  <si>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</si>
  <si>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</si>
  <si>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</si>
  <si>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</si>
  <si>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</si>
  <si>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</si>
  <si>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</si>
  <si>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</si>
  <si>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</si>
  <si>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</si>
  <si>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</si>
  <si>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</si>
  <si>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</si>
  <si>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</si>
  <si>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</si>
  <si>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</si>
  <si>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</si>
  <si>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</si>
  <si>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</si>
  <si>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</si>
  <si>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</si>
  <si>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</si>
  <si>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</si>
  <si>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</si>
  <si>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</si>
  <si>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</si>
  <si>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</si>
  <si>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</si>
  <si>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</si>
  <si>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</si>
  <si>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</si>
  <si>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</si>
  <si>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</si>
  <si>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</si>
  <si>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</si>
  <si>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</si>
  <si>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</si>
  <si>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</si>
  <si>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</si>
  <si>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</si>
  <si>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</si>
  <si>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</si>
  <si>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</si>
  <si>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</si>
  <si>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</si>
  <si>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</si>
  <si>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</si>
  <si>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</si>
  <si>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</si>
  <si>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</si>
  <si>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</si>
  <si>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</si>
  <si>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</si>
  <si>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</si>
  <si>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</si>
  <si>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</si>
  <si>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</si>
  <si>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</si>
  <si>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</si>
  <si>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</si>
  <si>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</si>
  <si>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</si>
  <si>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</si>
  <si>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</si>
  <si>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</si>
  <si>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</si>
  <si>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</si>
  <si>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</si>
  <si>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</si>
  <si>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</si>
  <si>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</si>
  <si>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</si>
  <si>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</si>
  <si>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</si>
  <si>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</si>
  <si>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</si>
  <si>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</si>
  <si>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</si>
  <si>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</si>
  <si>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</si>
  <si>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</si>
  <si>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</si>
  <si>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</si>
  <si>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</si>
  <si>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</si>
  <si>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</si>
  <si>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</si>
  <si>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</si>
  <si>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</si>
  <si>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</si>
  <si>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</si>
  <si>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</si>
  <si>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</si>
  <si>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</si>
  <si>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</si>
  <si>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</si>
  <si>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</si>
  <si>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</si>
  <si>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</si>
  <si>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</si>
  <si>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</si>
  <si>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</si>
  <si>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</si>
  <si>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</si>
  <si>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</si>
  <si>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</si>
  <si>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</si>
  <si>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</si>
  <si>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</si>
  <si>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</si>
  <si>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</si>
  <si>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</si>
  <si>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</si>
  <si>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</si>
  <si>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</si>
  <si>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</si>
  <si>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</si>
  <si>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</si>
  <si>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</si>
  <si>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</si>
  <si>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</si>
  <si>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</si>
  <si>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</si>
  <si>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</si>
  <si>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</si>
  <si>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</si>
  <si>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</si>
  <si>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</si>
  <si>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</si>
  <si>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</si>
  <si>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</si>
  <si>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</si>
  <si>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</si>
  <si>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</si>
  <si>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</si>
  <si>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</si>
  <si>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</si>
  <si>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</si>
  <si>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</si>
  <si>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</si>
  <si>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</si>
  <si>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</si>
  <si>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</si>
  <si>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</si>
  <si>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</si>
  <si>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</si>
  <si>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</si>
  <si>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</si>
  <si>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</si>
  <si>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</si>
  <si>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</si>
  <si>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</si>
  <si>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</si>
  <si>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</si>
  <si>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</si>
  <si>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</si>
  <si>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</si>
  <si>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</si>
  <si>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</si>
  <si>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</si>
  <si>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</si>
  <si>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</si>
  <si>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</si>
  <si>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</si>
  <si>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</si>
  <si>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</si>
  <si>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</si>
  <si>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</si>
  <si>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</si>
  <si>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</si>
  <si>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</si>
  <si>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</si>
  <si>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</si>
  <si>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</si>
  <si>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</si>
  <si>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</si>
  <si>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</si>
  <si>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</si>
  <si>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</si>
  <si>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</si>
  <si>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</si>
  <si>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</si>
  <si>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</si>
  <si>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</si>
  <si>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</si>
  <si>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</si>
  <si>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</si>
  <si>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</si>
  <si>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</si>
  <si>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</si>
  <si>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</si>
  <si>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</si>
  <si>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</si>
  <si>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</si>
  <si>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</si>
  <si>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</si>
  <si>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</si>
  <si>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</si>
  <si>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</si>
  <si>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</si>
  <si>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</si>
  <si>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</si>
  <si>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</si>
  <si>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</si>
  <si>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</si>
  <si>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</si>
  <si>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</si>
  <si>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</si>
  <si>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</si>
  <si>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</si>
  <si>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</si>
  <si>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</si>
  <si>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</si>
  <si>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</si>
  <si>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</si>
  <si>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</si>
  <si>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</si>
  <si>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</si>
  <si>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</si>
  <si>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</si>
  <si>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</si>
  <si>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</si>
  <si>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</si>
  <si>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</si>
  <si>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</si>
  <si>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</si>
  <si>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</si>
  <si>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</si>
  <si>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</si>
  <si>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</si>
  <si>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</si>
  <si>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</si>
  <si>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</si>
  <si>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</si>
  <si>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</si>
  <si>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</si>
  <si>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</si>
  <si>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</si>
  <si>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</si>
  <si>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</si>
  <si>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</si>
  <si>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</si>
  <si>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</si>
  <si>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</si>
  <si>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</si>
  <si>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</si>
  <si>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</si>
  <si>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</si>
  <si>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</si>
  <si>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</si>
  <si>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</si>
  <si>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</si>
  <si>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</si>
  <si>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</si>
  <si>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</si>
  <si>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</si>
  <si>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</si>
  <si>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</si>
  <si>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</si>
  <si>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</si>
  <si>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</si>
  <si>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</si>
  <si>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</si>
  <si>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</si>
  <si>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</si>
  <si>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</si>
  <si>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</si>
  <si>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</si>
  <si>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</si>
  <si>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</si>
  <si>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</si>
  <si>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</si>
  <si>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</si>
  <si>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</si>
  <si>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</si>
  <si>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</si>
  <si>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</si>
  <si>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</si>
  <si>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</si>
  <si>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</si>
  <si>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</si>
  <si>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</si>
  <si>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</si>
  <si>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</si>
  <si>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</si>
  <si>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</si>
  <si>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</si>
  <si>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</si>
  <si>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</si>
  <si>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</si>
  <si>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</si>
  <si>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</si>
  <si>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</si>
  <si>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</si>
  <si>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</si>
  <si>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</si>
  <si>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</si>
  <si>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</si>
  <si>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</si>
  <si>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</si>
  <si>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</si>
  <si>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</si>
  <si>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</si>
  <si>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</si>
  <si>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</si>
  <si>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</si>
  <si>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</si>
  <si>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</si>
  <si>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</si>
  <si>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</si>
  <si>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</si>
  <si>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</si>
  <si>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</si>
  <si>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</si>
  <si>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</si>
  <si>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</si>
  <si>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</si>
  <si>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</si>
  <si>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</si>
  <si>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</si>
  <si>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</si>
  <si>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</si>
  <si>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</si>
  <si>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</si>
  <si>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</si>
  <si>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</si>
  <si>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</si>
  <si>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</si>
  <si>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</si>
  <si>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</si>
  <si>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</si>
  <si>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</si>
  <si>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</si>
  <si>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</si>
  <si>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</si>
  <si>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</si>
  <si>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</si>
  <si>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</si>
  <si>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</si>
  <si>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</si>
  <si>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</si>
  <si>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</si>
  <si>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</si>
  <si>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</si>
  <si>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</si>
  <si>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</si>
  <si>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</si>
  <si>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</si>
  <si>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</si>
  <si>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</si>
  <si>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</si>
  <si>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</si>
  <si>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</si>
  <si>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</si>
  <si>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</si>
  <si>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</si>
  <si>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</si>
  <si>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</si>
  <si>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</si>
  <si>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</si>
  <si>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</si>
  <si>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</si>
  <si>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</si>
  <si>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</si>
  <si>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</si>
  <si>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</si>
  <si>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</si>
  <si>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</si>
  <si>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</si>
  <si>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</si>
  <si>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</si>
  <si>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</si>
  <si>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</si>
  <si>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</si>
  <si>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</si>
  <si>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</si>
  <si>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</si>
  <si>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</si>
  <si>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</si>
  <si>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</si>
  <si>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</si>
  <si>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</si>
  <si>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</si>
  <si>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</si>
  <si>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</si>
  <si>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</si>
  <si>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</si>
  <si>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</si>
  <si>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</si>
  <si>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</si>
  <si>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</si>
  <si>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</si>
  <si>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</si>
  <si>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</si>
  <si>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</si>
  <si>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</si>
  <si>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</si>
  <si>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</si>
  <si>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</si>
  <si>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</si>
  <si>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</si>
  <si>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</si>
  <si>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</si>
  <si>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</si>
  <si>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</si>
  <si>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</si>
  <si>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</si>
  <si>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</si>
  <si>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</si>
  <si>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</si>
  <si>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</si>
  <si>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</si>
  <si>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</si>
  <si>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</si>
  <si>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</si>
  <si>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</si>
  <si>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</si>
  <si>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</si>
  <si>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</si>
  <si>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</si>
  <si>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</si>
  <si>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</si>
  <si>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</si>
  <si>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</si>
  <si>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</si>
  <si>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</si>
  <si>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</si>
  <si>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</si>
  <si>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</si>
  <si>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</si>
  <si>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</si>
  <si>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</si>
  <si>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</si>
  <si>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</si>
  <si>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</si>
  <si>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</si>
  <si>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</si>
  <si>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</si>
  <si>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</si>
  <si>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</si>
  <si>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</si>
  <si>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</si>
  <si>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</si>
  <si>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</si>
  <si>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</si>
  <si>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</si>
  <si>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</si>
  <si>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</si>
  <si>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</si>
  <si>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</si>
  <si>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</si>
  <si>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</si>
  <si>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</si>
  <si>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</si>
  <si>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</si>
  <si>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</si>
  <si>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</si>
  <si>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</si>
  <si>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</si>
  <si>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</si>
  <si>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</si>
  <si>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</si>
  <si>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</si>
  <si>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</si>
  <si>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</si>
  <si>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</si>
  <si>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</si>
  <si>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</si>
  <si>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</si>
  <si>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</si>
  <si>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</si>
  <si>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</si>
  <si>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</si>
  <si>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</si>
  <si>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</si>
  <si>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</si>
  <si>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</si>
  <si>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</si>
  <si>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</si>
  <si>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</si>
  <si>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</si>
  <si>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</si>
  <si>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</si>
  <si>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</si>
  <si>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</si>
  <si>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</si>
  <si>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</si>
  <si>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</si>
  <si>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</si>
  <si>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</si>
  <si>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</si>
  <si>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</si>
  <si>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</si>
  <si>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</si>
  <si>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</si>
  <si>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</si>
  <si>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</si>
  <si>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</si>
  <si>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</si>
  <si>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</si>
  <si>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</si>
  <si>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</si>
  <si>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</si>
  <si>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</si>
  <si>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</si>
  <si>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</si>
  <si>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</si>
  <si>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</si>
  <si>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</si>
  <si>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</si>
  <si>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</si>
  <si>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</si>
  <si>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</si>
  <si>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</si>
  <si>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</si>
  <si>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</si>
  <si>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</si>
  <si>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</si>
  <si>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</si>
  <si>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</si>
  <si>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</si>
  <si>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</si>
  <si>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</si>
  <si>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</si>
  <si>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</si>
  <si>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</si>
  <si>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</si>
  <si>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</si>
  <si>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</si>
  <si>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</si>
  <si>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</si>
  <si>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</si>
  <si>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</si>
  <si>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</si>
  <si>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</si>
  <si>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</si>
  <si>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</si>
  <si>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</si>
  <si>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</si>
  <si>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</si>
  <si>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</si>
  <si>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</si>
  <si>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</si>
  <si>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</si>
  <si>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</si>
  <si>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</si>
  <si>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</si>
  <si>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</si>
  <si>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</si>
  <si>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</si>
  <si>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</si>
  <si>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</si>
  <si>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</si>
  <si>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</si>
  <si>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</si>
  <si>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</si>
  <si>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</si>
  <si>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</si>
  <si>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</si>
  <si>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</si>
  <si>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</si>
  <si>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</si>
  <si>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</si>
  <si>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</si>
  <si>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</si>
  <si>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</si>
  <si>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</si>
  <si>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</si>
  <si>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</si>
  <si>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</si>
  <si>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</si>
  <si>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</si>
  <si>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</si>
  <si>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</si>
  <si>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</si>
  <si>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</si>
  <si>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</si>
  <si>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</si>
  <si>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</si>
  <si>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</si>
  <si>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</si>
  <si>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</si>
  <si>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</si>
  <si>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</si>
  <si>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</si>
  <si>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</si>
  <si>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</si>
  <si>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</si>
  <si>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</si>
  <si>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</si>
  <si>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</si>
  <si>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</si>
  <si>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</si>
  <si>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</si>
  <si>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</si>
  <si>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</si>
  <si>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</si>
  <si>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</si>
  <si>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</si>
  <si>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</si>
  <si>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</si>
  <si>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</si>
  <si>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</si>
  <si>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</si>
  <si>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</si>
  <si>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</si>
  <si>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</si>
  <si>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</si>
  <si>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</si>
  <si>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</si>
  <si>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</si>
  <si>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</si>
  <si>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</si>
  <si>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</si>
  <si>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</si>
  <si>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</si>
  <si>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</si>
  <si>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</si>
  <si>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</si>
  <si>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</si>
  <si>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</si>
  <si>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</si>
  <si>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</si>
  <si>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</si>
  <si>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</si>
  <si>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</si>
  <si>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</si>
  <si>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</si>
  <si>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</si>
  <si>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</si>
  <si>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</si>
  <si>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</si>
  <si>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</si>
  <si>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</si>
  <si>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</si>
  <si>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</si>
  <si>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</si>
  <si>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</si>
  <si>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</si>
  <si>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</si>
  <si>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</si>
  <si>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</si>
  <si>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</si>
  <si>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</si>
  <si>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</si>
  <si>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</si>
  <si>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</si>
  <si>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</si>
  <si>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</si>
  <si>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</si>
  <si>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</si>
  <si>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</si>
  <si>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</si>
  <si>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</si>
  <si>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</si>
  <si>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</si>
  <si>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</si>
  <si>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</si>
  <si>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</si>
  <si>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</si>
  <si>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</si>
  <si>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</si>
  <si>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</si>
  <si>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</si>
  <si>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</si>
  <si>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</si>
  <si>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</si>
  <si>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</si>
  <si>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</si>
  <si>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</si>
  <si>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</si>
  <si>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</si>
  <si>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</si>
  <si>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</si>
  <si>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</si>
  <si>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</si>
  <si>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</si>
  <si>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</si>
  <si>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</si>
  <si>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</si>
  <si>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</si>
  <si>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</si>
  <si>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</si>
  <si>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</si>
  <si>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</si>
  <si>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</si>
  <si>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</si>
  <si>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</si>
  <si>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</si>
  <si>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</si>
  <si>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</si>
  <si>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</si>
  <si>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</si>
  <si>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</si>
  <si>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</si>
  <si>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</si>
  <si>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</si>
  <si>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</si>
  <si>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</si>
  <si>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</si>
  <si>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</si>
  <si>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</si>
  <si>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</si>
  <si>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</si>
  <si>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</si>
  <si>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</si>
  <si>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</si>
  <si>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</si>
  <si>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</si>
  <si>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</si>
  <si>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</si>
  <si>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</si>
  <si>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</si>
  <si>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</si>
  <si>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</si>
  <si>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</si>
  <si>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</si>
  <si>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</si>
  <si>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</si>
  <si>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</si>
  <si>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</si>
  <si>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</si>
  <si>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</si>
  <si>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</si>
  <si>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</si>
  <si>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</si>
  <si>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</si>
  <si>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</si>
  <si>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</si>
  <si>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</si>
  <si>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</si>
  <si>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</si>
  <si>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</si>
  <si>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</si>
  <si>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</si>
  <si>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</si>
  <si>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</si>
  <si>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</si>
  <si>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</si>
  <si>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</si>
  <si>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</si>
  <si>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</si>
  <si>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</si>
  <si>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</si>
  <si>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</si>
  <si>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</si>
  <si>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</si>
  <si>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</si>
  <si>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</si>
  <si>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</si>
  <si>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</si>
  <si>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</si>
  <si>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</si>
  <si>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</si>
  <si>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</si>
  <si>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</si>
  <si>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</si>
  <si>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</si>
  <si>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</si>
  <si>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</si>
  <si>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</si>
  <si>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</si>
  <si>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</si>
  <si>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</si>
  <si>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</si>
  <si>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</si>
  <si>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</si>
  <si>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</si>
  <si>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</si>
  <si>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</si>
  <si>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</si>
  <si>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</si>
  <si>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</si>
  <si>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</si>
  <si>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</si>
  <si>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</si>
  <si>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</si>
  <si>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</si>
  <si>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</si>
  <si>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</si>
  <si>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</si>
  <si>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</si>
  <si>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</si>
  <si>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</si>
  <si>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</si>
  <si>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</si>
  <si>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</si>
  <si>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</si>
  <si>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</si>
  <si>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</si>
  <si>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</si>
  <si>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</si>
  <si>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</si>
  <si>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</si>
  <si>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</si>
  <si>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</si>
  <si>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</si>
  <si>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</si>
  <si>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</si>
  <si>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</si>
  <si>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</si>
  <si>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</si>
  <si>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</si>
  <si>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</si>
  <si>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</si>
  <si>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</si>
  <si>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</si>
  <si>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</si>
  <si>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</si>
  <si>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</si>
  <si>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</si>
  <si>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</si>
  <si>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</si>
  <si>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</si>
  <si>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</si>
  <si>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</si>
  <si>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</si>
  <si>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</si>
  <si>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</si>
  <si>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</si>
  <si>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</si>
  <si>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</si>
  <si>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</si>
  <si>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</si>
  <si>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</si>
  <si>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</si>
  <si>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</si>
  <si>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</si>
  <si>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</si>
  <si>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</si>
  <si>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</si>
  <si>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</si>
  <si>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</si>
  <si>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</si>
  <si>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</si>
  <si>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</si>
  <si>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</si>
  <si>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</si>
  <si>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</si>
  <si>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</si>
  <si>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</si>
  <si>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</si>
  <si>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</si>
  <si>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</si>
  <si>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</si>
  <si>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</si>
  <si>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</si>
  <si>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</si>
  <si>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</si>
  <si>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</si>
  <si>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</si>
  <si>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</si>
  <si>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</si>
  <si>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</si>
  <si>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</si>
  <si>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</si>
  <si>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</si>
  <si>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</si>
  <si>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</si>
  <si>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</si>
  <si>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</si>
  <si>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</si>
  <si>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</si>
  <si>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</si>
  <si>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</si>
  <si>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</si>
  <si>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</si>
  <si>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</si>
  <si>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</si>
  <si>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</si>
  <si>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</si>
  <si>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</si>
  <si>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</si>
  <si>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</si>
  <si>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</si>
  <si>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</si>
  <si>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</si>
  <si>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</si>
  <si>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</si>
  <si>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</si>
  <si>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</si>
  <si>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</si>
  <si>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</si>
  <si>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</si>
  <si>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</si>
  <si>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</si>
  <si>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</si>
  <si>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</si>
  <si>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</si>
  <si>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</si>
  <si>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</si>
  <si>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</si>
  <si>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</si>
  <si>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</si>
  <si>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</si>
  <si>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</si>
  <si>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</si>
  <si>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</si>
  <si>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</si>
  <si>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</si>
  <si>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</si>
  <si>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</si>
  <si>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</si>
  <si>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</si>
  <si>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</si>
  <si>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</si>
  <si>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</si>
  <si>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</si>
  <si>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</si>
  <si>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</si>
  <si>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</si>
  <si>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</si>
  <si>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</si>
  <si>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</si>
  <si>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</si>
  <si>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</si>
  <si>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</si>
  <si>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</si>
  <si>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</si>
  <si>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</si>
  <si>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</si>
  <si>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</si>
  <si>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</si>
  <si>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</si>
  <si>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</si>
  <si>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</si>
  <si>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</si>
  <si>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</si>
  <si>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</si>
  <si>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</si>
  <si>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</si>
  <si>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</si>
  <si>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</si>
  <si>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</si>
  <si>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</si>
  <si>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</si>
  <si>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</si>
  <si>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</si>
  <si>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</si>
  <si>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</si>
  <si>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</si>
  <si>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</si>
  <si>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</si>
  <si>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</si>
  <si>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</si>
  <si>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</si>
  <si>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</si>
  <si>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</si>
  <si>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</si>
  <si>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</si>
  <si>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</si>
  <si>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</si>
  <si>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</si>
  <si>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</si>
  <si>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</si>
  <si>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</si>
  <si>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</si>
  <si>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</si>
  <si>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</si>
  <si>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</si>
  <si>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</si>
  <si>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</si>
  <si>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</si>
  <si>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</si>
  <si>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</si>
  <si>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</si>
  <si>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</si>
  <si>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</si>
  <si>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</si>
  <si>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</si>
  <si>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</si>
  <si>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</si>
  <si>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</si>
  <si>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</si>
  <si>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</si>
  <si>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</si>
  <si>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</si>
  <si>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</si>
  <si>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</si>
  <si>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</si>
  <si>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</si>
  <si>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</si>
  <si>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</si>
  <si>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</si>
  <si>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</si>
  <si>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</si>
  <si>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</si>
  <si>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</si>
  <si>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</si>
  <si>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</si>
  <si>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</si>
  <si>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</si>
  <si>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</si>
  <si>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</si>
  <si>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</si>
  <si>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</si>
  <si>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</si>
  <si>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</si>
  <si>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</si>
  <si>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</si>
  <si>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</si>
  <si>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</si>
  <si>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</si>
  <si>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</si>
  <si>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</si>
  <si>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</si>
  <si>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</si>
  <si>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</si>
  <si>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</si>
  <si>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</si>
  <si>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</si>
  <si>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</si>
  <si>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</si>
  <si>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</si>
  <si>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</si>
  <si>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</si>
  <si>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</si>
  <si>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</si>
  <si>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</si>
  <si>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</si>
  <si>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</si>
  <si>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</si>
  <si>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</si>
  <si>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</si>
  <si>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</si>
  <si>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</si>
  <si>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</si>
  <si>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</si>
  <si>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</si>
  <si>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</si>
  <si>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</si>
  <si>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</si>
  <si>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</si>
  <si>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</si>
  <si>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</si>
  <si>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</si>
  <si>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</si>
  <si>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</si>
  <si>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</si>
  <si>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</si>
  <si>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</si>
  <si>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</si>
  <si>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</si>
  <si>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</si>
  <si>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</si>
  <si>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</si>
  <si>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</si>
  <si>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</si>
  <si>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</si>
  <si>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</si>
  <si>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</si>
  <si>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</si>
  <si>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</si>
  <si>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</si>
  <si>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</si>
  <si>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</si>
  <si>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</si>
  <si>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</si>
  <si>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</si>
  <si>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</si>
  <si>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</si>
  <si>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</si>
  <si>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</si>
  <si>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</si>
  <si>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</si>
  <si>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</si>
  <si>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</si>
  <si>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</si>
  <si>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</si>
  <si>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</si>
  <si>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</si>
  <si>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</si>
  <si>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</si>
  <si>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</si>
  <si>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</si>
  <si>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</si>
  <si>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</si>
  <si>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</si>
  <si>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</si>
  <si>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</si>
  <si>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</si>
  <si>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</si>
  <si>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</si>
  <si>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</si>
  <si>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</si>
  <si>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</si>
  <si>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</si>
  <si>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</si>
  <si>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</si>
  <si>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</si>
  <si>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</si>
  <si>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</si>
  <si>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</si>
  <si>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</si>
  <si>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</si>
  <si>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</si>
  <si>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</si>
  <si>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</si>
  <si>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</si>
  <si>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</si>
  <si>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</si>
  <si>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</si>
  <si>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</si>
  <si>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</si>
  <si>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</si>
  <si>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</si>
  <si>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</si>
  <si>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</si>
  <si>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</si>
  <si>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</si>
  <si>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</si>
  <si>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</si>
  <si>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</si>
  <si>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</si>
  <si>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</si>
  <si>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</si>
  <si>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</si>
  <si>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</si>
  <si>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</si>
  <si>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</si>
  <si>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</si>
  <si>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</si>
  <si>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</si>
  <si>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</si>
  <si>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</si>
  <si>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</si>
  <si>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</si>
  <si>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</si>
  <si>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</si>
  <si>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</si>
  <si>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</si>
  <si>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</si>
  <si>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</si>
  <si>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</si>
  <si>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</si>
  <si>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</si>
  <si>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</si>
  <si>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</si>
  <si>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</si>
  <si>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</si>
  <si>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</si>
  <si>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</si>
  <si>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</si>
  <si>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</si>
  <si>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</si>
  <si>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</si>
  <si>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</si>
  <si>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</si>
  <si>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</si>
  <si>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</si>
  <si>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</si>
  <si>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</si>
  <si>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</si>
  <si>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</si>
  <si>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</si>
  <si>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</si>
  <si>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</si>
  <si>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</si>
  <si>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</si>
  <si>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</si>
  <si>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</si>
  <si>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</si>
  <si>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</si>
  <si>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</si>
  <si>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</si>
  <si>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</si>
  <si>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</si>
  <si>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</si>
  <si>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</si>
  <si>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</si>
  <si>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</si>
  <si>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</si>
  <si>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</si>
  <si>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</si>
  <si>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</si>
  <si>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</si>
  <si>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</si>
  <si>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</si>
  <si>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</si>
  <si>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</si>
  <si>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</si>
  <si>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</si>
  <si>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</si>
  <si>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</si>
  <si>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</si>
  <si>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</si>
  <si>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</si>
  <si>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</si>
  <si>
    <t>En Servicio</t>
  </si>
  <si>
    <t>335786778</t>
  </si>
  <si>
    <t>335786771</t>
  </si>
  <si>
    <t>335786715</t>
  </si>
  <si>
    <t>335786712</t>
  </si>
  <si>
    <t>335786709</t>
  </si>
  <si>
    <t>335786708</t>
  </si>
  <si>
    <t>335786699</t>
  </si>
  <si>
    <t>335786694</t>
  </si>
  <si>
    <t>335786692</t>
  </si>
  <si>
    <t>335786607</t>
  </si>
  <si>
    <t>335786554</t>
  </si>
  <si>
    <t>335786488</t>
  </si>
  <si>
    <t>335786473</t>
  </si>
  <si>
    <t>335786444</t>
  </si>
  <si>
    <t>335786413</t>
  </si>
  <si>
    <t>GAVETA DE RECHAZO LLENA</t>
  </si>
  <si>
    <t>SIN ACTIVIDAD DE RETIRO</t>
  </si>
  <si>
    <t>Acevedo Dominguez, Victor Leonardo</t>
  </si>
  <si>
    <t>ENVIO DE CARGA</t>
  </si>
  <si>
    <t>LECTOR - REINICIO</t>
  </si>
  <si>
    <t>INHIBIDO - REINICIO</t>
  </si>
  <si>
    <t>335786833</t>
  </si>
  <si>
    <t>335786809</t>
  </si>
  <si>
    <t>335786729</t>
  </si>
  <si>
    <t>335786727</t>
  </si>
  <si>
    <t>335786674</t>
  </si>
  <si>
    <t>335786626</t>
  </si>
  <si>
    <t>335786612</t>
  </si>
  <si>
    <t>335786604</t>
  </si>
  <si>
    <t>335786448</t>
  </si>
  <si>
    <t>Closed</t>
  </si>
  <si>
    <t>Doñe Ramirez, Luis Manuel</t>
  </si>
  <si>
    <t>335786869</t>
  </si>
  <si>
    <t>335786859</t>
  </si>
  <si>
    <t>CARGA EXITOSA</t>
  </si>
  <si>
    <t>REINICIO EXITOSA</t>
  </si>
  <si>
    <t>REINICIO EXITOSO</t>
  </si>
  <si>
    <t>335787268</t>
  </si>
  <si>
    <t>335787253</t>
  </si>
  <si>
    <t>335787211</t>
  </si>
  <si>
    <t>335787198</t>
  </si>
  <si>
    <t>335787196</t>
  </si>
  <si>
    <t>335787195</t>
  </si>
  <si>
    <t>335787167</t>
  </si>
  <si>
    <t>335787161</t>
  </si>
  <si>
    <t>335787160</t>
  </si>
  <si>
    <t>335787150</t>
  </si>
  <si>
    <t>335787142</t>
  </si>
  <si>
    <t>335787141</t>
  </si>
  <si>
    <t>335787139</t>
  </si>
  <si>
    <t>335787082</t>
  </si>
  <si>
    <t>335787076</t>
  </si>
  <si>
    <t>335787026</t>
  </si>
  <si>
    <t>335786994</t>
  </si>
  <si>
    <t>335786973</t>
  </si>
  <si>
    <t>335786921</t>
  </si>
  <si>
    <t>335786909</t>
  </si>
  <si>
    <t>335786842</t>
  </si>
  <si>
    <t>335786840</t>
  </si>
  <si>
    <t>335787162</t>
  </si>
  <si>
    <t>335787133</t>
  </si>
  <si>
    <t>335787129</t>
  </si>
  <si>
    <t>335787124</t>
  </si>
  <si>
    <t>335787121</t>
  </si>
  <si>
    <t>335787113</t>
  </si>
  <si>
    <t>335787109</t>
  </si>
  <si>
    <t>335787106</t>
  </si>
  <si>
    <t>335787100</t>
  </si>
  <si>
    <t>335787085</t>
  </si>
  <si>
    <t>335787059</t>
  </si>
  <si>
    <t xml:space="preserve">Gonzalez Ceballos, Dionisio </t>
  </si>
  <si>
    <t>335787414</t>
  </si>
  <si>
    <t>335787382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</si>
  <si>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</si>
  <si>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</si>
  <si>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</si>
  <si>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</si>
  <si>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</si>
  <si>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</si>
  <si>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</si>
  <si>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</si>
  <si>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</si>
  <si>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</si>
  <si>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</si>
  <si>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</si>
  <si>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335787637 </t>
  </si>
  <si>
    <t xml:space="preserve">CARGA </t>
  </si>
  <si>
    <t>Morales Payano, Wilfredy Leandro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</si>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</sst>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13"/>
      <tableStyleElement type="headerRow" dxfId="412"/>
      <tableStyleElement type="totalRow" dxfId="411"/>
      <tableStyleElement type="firstColumn" dxfId="410"/>
      <tableStyleElement type="lastColumn" dxfId="409"/>
      <tableStyleElement type="firstRowStripe" dxfId="408"/>
      <tableStyleElement type="firstColumnStripe" dxfId="4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1"/>
  <sheetViews>
    <sheetView tabSelected="1" zoomScale="80" zoomScaleNormal="80" workbookViewId="0">
      <pane ySplit="4" topLeftCell="A5" activePane="bottomLeft" state="frozen"/>
      <selection pane="bottomLeft" activeCell="P5" sqref="P5:P24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2503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335784474</v>
      </c>
      <c r="C6" s="99">
        <v>44233.489502314813</v>
      </c>
      <c r="D6" s="113" t="s">
        <v>2189</v>
      </c>
      <c r="E6" s="97">
        <v>354</v>
      </c>
      <c r="F6" s="84" t="str">
        <f>VLOOKUP(E6,VIP!$A$2:$O11366,2,0)</f>
        <v>DRBR354</v>
      </c>
      <c r="G6" s="96" t="str">
        <f>VLOOKUP(E6,'LISTADO ATM'!$A$2:$B$896,2,0)</f>
        <v xml:space="preserve">ATM Oficina Núñez de Cáceres II </v>
      </c>
      <c r="H6" s="96" t="str">
        <f>VLOOKUP(E6,VIP!$A$2:$O16287,7,FALSE)</f>
        <v>Si</v>
      </c>
      <c r="I6" s="96" t="str">
        <f>VLOOKUP(E6,VIP!$A$2:$O8252,8,FALSE)</f>
        <v>Si</v>
      </c>
      <c r="J6" s="96" t="str">
        <f>VLOOKUP(E6,VIP!$A$2:$O8202,8,FALSE)</f>
        <v>Si</v>
      </c>
      <c r="K6" s="96" t="str">
        <f>VLOOKUP(E6,VIP!$A$2:$O11776,6,0)</f>
        <v>NO</v>
      </c>
      <c r="L6" s="102" t="s">
        <v>2228</v>
      </c>
      <c r="M6" s="116" t="s">
        <v>2511</v>
      </c>
      <c r="N6" s="128" t="s">
        <v>2542</v>
      </c>
      <c r="O6" s="113" t="s">
        <v>2482</v>
      </c>
      <c r="P6" s="116"/>
      <c r="Q6" s="128">
        <v>44236.419942129629</v>
      </c>
    </row>
    <row r="7" spans="1:17" ht="18" x14ac:dyDescent="0.25">
      <c r="A7" s="113" t="str">
        <f>VLOOKUP(E7,'LISTADO ATM'!$A$2:$C$897,3,0)</f>
        <v>DISTRITO NACIONAL</v>
      </c>
      <c r="B7" s="107">
        <v>335784579</v>
      </c>
      <c r="C7" s="99">
        <v>44233.908009259256</v>
      </c>
      <c r="D7" s="113" t="s">
        <v>2476</v>
      </c>
      <c r="E7" s="97">
        <v>267</v>
      </c>
      <c r="F7" s="84" t="str">
        <f>VLOOKUP(E7,VIP!$A$2:$O11649,2,0)</f>
        <v>DRBR267</v>
      </c>
      <c r="G7" s="96" t="str">
        <f>VLOOKUP(E7,'LISTADO ATM'!$A$2:$B$896,2,0)</f>
        <v xml:space="preserve">ATM Centro de Caja México </v>
      </c>
      <c r="H7" s="96" t="str">
        <f>VLOOKUP(E7,VIP!$A$2:$O16569,7,FALSE)</f>
        <v>Si</v>
      </c>
      <c r="I7" s="96" t="str">
        <f>VLOOKUP(E7,VIP!$A$2:$O8534,8,FALSE)</f>
        <v>Si</v>
      </c>
      <c r="J7" s="96" t="str">
        <f>VLOOKUP(E7,VIP!$A$2:$O8484,8,FALSE)</f>
        <v>Si</v>
      </c>
      <c r="K7" s="96" t="str">
        <f>VLOOKUP(E7,VIP!$A$2:$O12058,6,0)</f>
        <v>NO</v>
      </c>
      <c r="L7" s="102" t="s">
        <v>2465</v>
      </c>
      <c r="M7" s="116" t="s">
        <v>2511</v>
      </c>
      <c r="N7" s="100" t="s">
        <v>2480</v>
      </c>
      <c r="O7" s="113" t="s">
        <v>2481</v>
      </c>
      <c r="P7" s="116"/>
      <c r="Q7" s="128">
        <v>44236.794444444444</v>
      </c>
    </row>
    <row r="8" spans="1:17" s="117" customFormat="1" ht="18" x14ac:dyDescent="0.25">
      <c r="A8" s="113" t="str">
        <f>VLOOKUP(E8,'LISTADO ATM'!$A$2:$C$897,3,0)</f>
        <v>DISTRITO NACIONAL</v>
      </c>
      <c r="B8" s="107">
        <v>335784619</v>
      </c>
      <c r="C8" s="99">
        <v>44234.508101851854</v>
      </c>
      <c r="D8" s="113" t="s">
        <v>2189</v>
      </c>
      <c r="E8" s="97">
        <v>224</v>
      </c>
      <c r="F8" s="84" t="str">
        <f>VLOOKUP(E8,VIP!$A$2:$O11360,2,0)</f>
        <v>DRBR224</v>
      </c>
      <c r="G8" s="96" t="str">
        <f>VLOOKUP(E8,'LISTADO ATM'!$A$2:$B$896,2,0)</f>
        <v xml:space="preserve">ATM S/M Nacional El Millón (Núñez de Cáceres) </v>
      </c>
      <c r="H8" s="96" t="str">
        <f>VLOOKUP(E8,VIP!$A$2:$O16281,7,FALSE)</f>
        <v>Si</v>
      </c>
      <c r="I8" s="96" t="str">
        <f>VLOOKUP(E8,VIP!$A$2:$O8246,8,FALSE)</f>
        <v>Si</v>
      </c>
      <c r="J8" s="96" t="str">
        <f>VLOOKUP(E8,VIP!$A$2:$O8196,8,FALSE)</f>
        <v>Si</v>
      </c>
      <c r="K8" s="96" t="str">
        <f>VLOOKUP(E8,VIP!$A$2:$O11770,6,0)</f>
        <v>SI</v>
      </c>
      <c r="L8" s="102" t="s">
        <v>2228</v>
      </c>
      <c r="M8" s="101" t="s">
        <v>2472</v>
      </c>
      <c r="N8" s="100" t="s">
        <v>2493</v>
      </c>
      <c r="O8" s="113" t="s">
        <v>2482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DISTRITO NACIONAL</v>
      </c>
      <c r="B9" s="107">
        <v>335784621</v>
      </c>
      <c r="C9" s="99">
        <v>44234.569918981484</v>
      </c>
      <c r="D9" s="113" t="s">
        <v>2189</v>
      </c>
      <c r="E9" s="97">
        <v>476</v>
      </c>
      <c r="F9" s="84" t="str">
        <f>VLOOKUP(E9,VIP!$A$2:$O11358,2,0)</f>
        <v>DRBR476</v>
      </c>
      <c r="G9" s="96" t="str">
        <f>VLOOKUP(E9,'LISTADO ATM'!$A$2:$B$896,2,0)</f>
        <v xml:space="preserve">ATM Multicentro La Sirena Las Caobas </v>
      </c>
      <c r="H9" s="96" t="str">
        <f>VLOOKUP(E9,VIP!$A$2:$O16279,7,FALSE)</f>
        <v>Si</v>
      </c>
      <c r="I9" s="96" t="str">
        <f>VLOOKUP(E9,VIP!$A$2:$O8244,8,FALSE)</f>
        <v>Si</v>
      </c>
      <c r="J9" s="96" t="str">
        <f>VLOOKUP(E9,VIP!$A$2:$O8194,8,FALSE)</f>
        <v>Si</v>
      </c>
      <c r="K9" s="96" t="str">
        <f>VLOOKUP(E9,VIP!$A$2:$O11768,6,0)</f>
        <v>SI</v>
      </c>
      <c r="L9" s="102" t="s">
        <v>2254</v>
      </c>
      <c r="M9" s="101" t="s">
        <v>2472</v>
      </c>
      <c r="N9" s="100" t="s">
        <v>2493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>
        <v>335784800</v>
      </c>
      <c r="C10" s="99">
        <v>44235.352777777778</v>
      </c>
      <c r="D10" s="113" t="s">
        <v>2491</v>
      </c>
      <c r="E10" s="97">
        <v>527</v>
      </c>
      <c r="F10" s="84" t="str">
        <f>VLOOKUP(E10,VIP!$A$2:$O11375,2,0)</f>
        <v>DRBR527</v>
      </c>
      <c r="G10" s="96" t="str">
        <f>VLOOKUP(E10,'LISTADO ATM'!$A$2:$B$896,2,0)</f>
        <v>ATM Oficina Zona Oriental II</v>
      </c>
      <c r="H10" s="96" t="str">
        <f>VLOOKUP(E10,VIP!$A$2:$O16296,7,FALSE)</f>
        <v>Si</v>
      </c>
      <c r="I10" s="96" t="str">
        <f>VLOOKUP(E10,VIP!$A$2:$O8261,8,FALSE)</f>
        <v>Si</v>
      </c>
      <c r="J10" s="96" t="str">
        <f>VLOOKUP(E10,VIP!$A$2:$O8211,8,FALSE)</f>
        <v>Si</v>
      </c>
      <c r="K10" s="96" t="str">
        <f>VLOOKUP(E10,VIP!$A$2:$O11785,6,0)</f>
        <v>SI</v>
      </c>
      <c r="L10" s="102" t="s">
        <v>2430</v>
      </c>
      <c r="M10" s="116" t="s">
        <v>2511</v>
      </c>
      <c r="N10" s="100" t="s">
        <v>2480</v>
      </c>
      <c r="O10" s="113" t="s">
        <v>2499</v>
      </c>
      <c r="P10" s="116"/>
      <c r="Q10" s="128">
        <v>44236.419942129629</v>
      </c>
    </row>
    <row r="11" spans="1:17" s="117" customFormat="1" ht="18" x14ac:dyDescent="0.25">
      <c r="A11" s="113" t="str">
        <f>VLOOKUP(E11,'LISTADO ATM'!$A$2:$C$897,3,0)</f>
        <v>DISTRITO NACIONAL</v>
      </c>
      <c r="B11" s="107">
        <v>335784908</v>
      </c>
      <c r="C11" s="99">
        <v>44235.370335648149</v>
      </c>
      <c r="D11" s="113" t="s">
        <v>2189</v>
      </c>
      <c r="E11" s="97">
        <v>70</v>
      </c>
      <c r="F11" s="84" t="str">
        <f>VLOOKUP(E11,VIP!$A$2:$O11384,2,0)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VLOOKUP(E11,VIP!$A$2:$O16305,7,FALSE)</f>
        <v>Si</v>
      </c>
      <c r="I11" s="96" t="str">
        <f>VLOOKUP(E11,VIP!$A$2:$O8270,8,FALSE)</f>
        <v>Si</v>
      </c>
      <c r="J11" s="96" t="str">
        <f>VLOOKUP(E11,VIP!$A$2:$O8220,8,FALSE)</f>
        <v>Si</v>
      </c>
      <c r="K11" s="96" t="str">
        <f>VLOOKUP(E11,VIP!$A$2:$O11794,6,0)</f>
        <v>NO</v>
      </c>
      <c r="L11" s="102" t="s">
        <v>2228</v>
      </c>
      <c r="M11" s="116" t="s">
        <v>2511</v>
      </c>
      <c r="N11" s="128" t="s">
        <v>2542</v>
      </c>
      <c r="O11" s="113" t="s">
        <v>2482</v>
      </c>
      <c r="P11" s="116"/>
      <c r="Q11" s="128">
        <v>44236.586597222224</v>
      </c>
    </row>
    <row r="12" spans="1:17" s="117" customFormat="1" ht="18" x14ac:dyDescent="0.25">
      <c r="A12" s="113" t="str">
        <f>VLOOKUP(E12,'LISTADO ATM'!$A$2:$C$897,3,0)</f>
        <v>DISTRITO NACIONAL</v>
      </c>
      <c r="B12" s="107">
        <v>335785068</v>
      </c>
      <c r="C12" s="99">
        <v>44235.407037037039</v>
      </c>
      <c r="D12" s="113" t="s">
        <v>2476</v>
      </c>
      <c r="E12" s="97">
        <v>566</v>
      </c>
      <c r="F12" s="84" t="str">
        <f>VLOOKUP(E12,VIP!$A$2:$O11377,2,0)</f>
        <v>DRBR508</v>
      </c>
      <c r="G12" s="96" t="str">
        <f>VLOOKUP(E12,'LISTADO ATM'!$A$2:$B$896,2,0)</f>
        <v xml:space="preserve">ATM Hiper Olé Aut. Duarte </v>
      </c>
      <c r="H12" s="96" t="str">
        <f>VLOOKUP(E12,VIP!$A$2:$O16298,7,FALSE)</f>
        <v>Si</v>
      </c>
      <c r="I12" s="96" t="str">
        <f>VLOOKUP(E12,VIP!$A$2:$O8263,8,FALSE)</f>
        <v>Si</v>
      </c>
      <c r="J12" s="96" t="str">
        <f>VLOOKUP(E12,VIP!$A$2:$O8213,8,FALSE)</f>
        <v>Si</v>
      </c>
      <c r="K12" s="96" t="str">
        <f>VLOOKUP(E12,VIP!$A$2:$O11787,6,0)</f>
        <v>NO</v>
      </c>
      <c r="L12" s="102" t="s">
        <v>2430</v>
      </c>
      <c r="M12" s="101" t="s">
        <v>2472</v>
      </c>
      <c r="N12" s="100" t="s">
        <v>2480</v>
      </c>
      <c r="O12" s="113" t="s">
        <v>2481</v>
      </c>
      <c r="P12" s="116"/>
      <c r="Q12" s="101" t="s">
        <v>2430</v>
      </c>
    </row>
    <row r="13" spans="1:17" s="117" customFormat="1" ht="18" x14ac:dyDescent="0.25">
      <c r="A13" s="113" t="str">
        <f>VLOOKUP(E13,'LISTADO ATM'!$A$2:$C$897,3,0)</f>
        <v>DISTRITO NACIONAL</v>
      </c>
      <c r="B13" s="107">
        <v>335785192</v>
      </c>
      <c r="C13" s="99">
        <v>44235.435335648152</v>
      </c>
      <c r="D13" s="113" t="s">
        <v>2189</v>
      </c>
      <c r="E13" s="97">
        <v>694</v>
      </c>
      <c r="F13" s="84" t="str">
        <f>VLOOKUP(E13,VIP!$A$2:$O11371,2,0)</f>
        <v>DRBR694</v>
      </c>
      <c r="G13" s="96" t="str">
        <f>VLOOKUP(E13,'LISTADO ATM'!$A$2:$B$896,2,0)</f>
        <v>ATM Optica 27 de Febrero</v>
      </c>
      <c r="H13" s="96" t="str">
        <f>VLOOKUP(E13,VIP!$A$2:$O16292,7,FALSE)</f>
        <v>Si</v>
      </c>
      <c r="I13" s="96" t="str">
        <f>VLOOKUP(E13,VIP!$A$2:$O8257,8,FALSE)</f>
        <v>Si</v>
      </c>
      <c r="J13" s="96" t="str">
        <f>VLOOKUP(E13,VIP!$A$2:$O8207,8,FALSE)</f>
        <v>Si</v>
      </c>
      <c r="K13" s="96" t="str">
        <f>VLOOKUP(E13,VIP!$A$2:$O11781,6,0)</f>
        <v>NO</v>
      </c>
      <c r="L13" s="102" t="s">
        <v>2228</v>
      </c>
      <c r="M13" s="116" t="s">
        <v>2511</v>
      </c>
      <c r="N13" s="128" t="s">
        <v>2542</v>
      </c>
      <c r="O13" s="113" t="s">
        <v>2482</v>
      </c>
      <c r="P13" s="116"/>
      <c r="Q13" s="128">
        <v>44236.419942129629</v>
      </c>
    </row>
    <row r="14" spans="1:17" s="117" customFormat="1" ht="18" x14ac:dyDescent="0.25">
      <c r="A14" s="113" t="str">
        <f>VLOOKUP(E14,'LISTADO ATM'!$A$2:$C$897,3,0)</f>
        <v>DISTRITO NACIONAL</v>
      </c>
      <c r="B14" s="107">
        <v>335785601</v>
      </c>
      <c r="C14" s="99">
        <v>44235.531689814816</v>
      </c>
      <c r="D14" s="113" t="s">
        <v>2189</v>
      </c>
      <c r="E14" s="97">
        <v>424</v>
      </c>
      <c r="F14" s="84" t="str">
        <f>VLOOKUP(E14,VIP!$A$2:$O11385,2,0)</f>
        <v>DRBR424</v>
      </c>
      <c r="G14" s="96" t="str">
        <f>VLOOKUP(E14,'LISTADO ATM'!$A$2:$B$896,2,0)</f>
        <v xml:space="preserve">ATM UNP Jumbo Luperón I </v>
      </c>
      <c r="H14" s="96" t="str">
        <f>VLOOKUP(E14,VIP!$A$2:$O16306,7,FALSE)</f>
        <v>Si</v>
      </c>
      <c r="I14" s="96" t="str">
        <f>VLOOKUP(E14,VIP!$A$2:$O8271,8,FALSE)</f>
        <v>Si</v>
      </c>
      <c r="J14" s="96" t="str">
        <f>VLOOKUP(E14,VIP!$A$2:$O8221,8,FALSE)</f>
        <v>Si</v>
      </c>
      <c r="K14" s="96" t="str">
        <f>VLOOKUP(E14,VIP!$A$2:$O11795,6,0)</f>
        <v>NO</v>
      </c>
      <c r="L14" s="102" t="s">
        <v>2228</v>
      </c>
      <c r="M14" s="116" t="s">
        <v>2511</v>
      </c>
      <c r="N14" s="128" t="s">
        <v>2542</v>
      </c>
      <c r="O14" s="113" t="s">
        <v>2482</v>
      </c>
      <c r="P14" s="116"/>
      <c r="Q14" s="128">
        <v>44236.586597222224</v>
      </c>
    </row>
    <row r="15" spans="1:17" s="117" customFormat="1" ht="18" x14ac:dyDescent="0.25">
      <c r="A15" s="113" t="str">
        <f>VLOOKUP(E15,'LISTADO ATM'!$A$2:$C$897,3,0)</f>
        <v>SUR</v>
      </c>
      <c r="B15" s="107">
        <v>335785605</v>
      </c>
      <c r="C15" s="99">
        <v>44235.533680555556</v>
      </c>
      <c r="D15" s="113" t="s">
        <v>2491</v>
      </c>
      <c r="E15" s="97">
        <v>829</v>
      </c>
      <c r="F15" s="84" t="str">
        <f>VLOOKUP(E15,VIP!$A$2:$O11384,2,0)</f>
        <v>DRBR829</v>
      </c>
      <c r="G15" s="96" t="str">
        <f>VLOOKUP(E15,'LISTADO ATM'!$A$2:$B$896,2,0)</f>
        <v xml:space="preserve">ATM UNP Multicentro Sirena Baní </v>
      </c>
      <c r="H15" s="96" t="str">
        <f>VLOOKUP(E15,VIP!$A$2:$O16305,7,FALSE)</f>
        <v>Si</v>
      </c>
      <c r="I15" s="96" t="str">
        <f>VLOOKUP(E15,VIP!$A$2:$O8270,8,FALSE)</f>
        <v>Si</v>
      </c>
      <c r="J15" s="96" t="str">
        <f>VLOOKUP(E15,VIP!$A$2:$O8220,8,FALSE)</f>
        <v>Si</v>
      </c>
      <c r="K15" s="96" t="str">
        <f>VLOOKUP(E15,VIP!$A$2:$O11794,6,0)</f>
        <v>NO</v>
      </c>
      <c r="L15" s="102" t="s">
        <v>2430</v>
      </c>
      <c r="M15" s="116" t="s">
        <v>2511</v>
      </c>
      <c r="N15" s="100" t="s">
        <v>2480</v>
      </c>
      <c r="O15" s="113" t="s">
        <v>2499</v>
      </c>
      <c r="P15" s="116"/>
      <c r="Q15" s="128">
        <v>44236.779861111114</v>
      </c>
    </row>
    <row r="16" spans="1:17" s="117" customFormat="1" ht="18" x14ac:dyDescent="0.25">
      <c r="A16" s="113" t="str">
        <f>VLOOKUP(E16,'LISTADO ATM'!$A$2:$C$897,3,0)</f>
        <v>DISTRITO NACIONAL</v>
      </c>
      <c r="B16" s="107">
        <v>335785662</v>
      </c>
      <c r="C16" s="99">
        <v>44235.563414351855</v>
      </c>
      <c r="D16" s="113" t="s">
        <v>2476</v>
      </c>
      <c r="E16" s="97">
        <v>797</v>
      </c>
      <c r="F16" s="84" t="e">
        <f>VLOOKUP(E16,VIP!$A$2:$O11382,2,0)</f>
        <v>#N/A</v>
      </c>
      <c r="G16" s="96" t="str">
        <f>VLOOKUP(E16,'LISTADO ATM'!$A$2:$B$896,2,0)</f>
        <v>ATM Dirección de Pensiones y Jubilaciones</v>
      </c>
      <c r="H16" s="96" t="e">
        <f>VLOOKUP(E16,VIP!$A$2:$O16303,7,FALSE)</f>
        <v>#N/A</v>
      </c>
      <c r="I16" s="96" t="e">
        <f>VLOOKUP(E16,VIP!$A$2:$O8268,8,FALSE)</f>
        <v>#N/A</v>
      </c>
      <c r="J16" s="96" t="e">
        <f>VLOOKUP(E16,VIP!$A$2:$O8218,8,FALSE)</f>
        <v>#N/A</v>
      </c>
      <c r="K16" s="96" t="e">
        <f>VLOOKUP(E16,VIP!$A$2:$O11792,6,0)</f>
        <v>#N/A</v>
      </c>
      <c r="L16" s="102" t="s">
        <v>2430</v>
      </c>
      <c r="M16" s="116" t="s">
        <v>2511</v>
      </c>
      <c r="N16" s="100" t="s">
        <v>2480</v>
      </c>
      <c r="O16" s="113" t="s">
        <v>2481</v>
      </c>
      <c r="P16" s="116"/>
      <c r="Q16" s="128">
        <v>44236.783333333333</v>
      </c>
    </row>
    <row r="17" spans="1:17" ht="18" x14ac:dyDescent="0.25">
      <c r="A17" s="113" t="str">
        <f>VLOOKUP(E17,'LISTADO ATM'!$A$2:$C$897,3,0)</f>
        <v>DISTRITO NACIONAL</v>
      </c>
      <c r="B17" s="107">
        <v>335785702</v>
      </c>
      <c r="C17" s="99">
        <v>44235.579942129632</v>
      </c>
      <c r="D17" s="113" t="s">
        <v>2189</v>
      </c>
      <c r="E17" s="97">
        <v>623</v>
      </c>
      <c r="F17" s="84" t="str">
        <f>VLOOKUP(E17,VIP!$A$2:$O11376,2,0)</f>
        <v>DRBR623</v>
      </c>
      <c r="G17" s="96" t="str">
        <f>VLOOKUP(E17,'LISTADO ATM'!$A$2:$B$896,2,0)</f>
        <v xml:space="preserve">ATM Operaciones Especiales (Manoguayabo) </v>
      </c>
      <c r="H17" s="96" t="str">
        <f>VLOOKUP(E17,VIP!$A$2:$O16297,7,FALSE)</f>
        <v>Si</v>
      </c>
      <c r="I17" s="96" t="str">
        <f>VLOOKUP(E17,VIP!$A$2:$O8262,8,FALSE)</f>
        <v>Si</v>
      </c>
      <c r="J17" s="96" t="str">
        <f>VLOOKUP(E17,VIP!$A$2:$O8212,8,FALSE)</f>
        <v>Si</v>
      </c>
      <c r="K17" s="96" t="str">
        <f>VLOOKUP(E17,VIP!$A$2:$O11786,6,0)</f>
        <v>No</v>
      </c>
      <c r="L17" s="102" t="s">
        <v>2228</v>
      </c>
      <c r="M17" s="116" t="s">
        <v>2511</v>
      </c>
      <c r="N17" s="100" t="s">
        <v>2480</v>
      </c>
      <c r="O17" s="113" t="s">
        <v>2482</v>
      </c>
      <c r="P17" s="116"/>
      <c r="Q17" s="128">
        <v>44236.586597222224</v>
      </c>
    </row>
    <row r="18" spans="1:17" ht="18" x14ac:dyDescent="0.25">
      <c r="A18" s="113" t="str">
        <f>VLOOKUP(E18,'LISTADO ATM'!$A$2:$C$897,3,0)</f>
        <v>ESTE</v>
      </c>
      <c r="B18" s="107">
        <v>335785788</v>
      </c>
      <c r="C18" s="99">
        <v>44235.600057870368</v>
      </c>
      <c r="D18" s="113" t="s">
        <v>2476</v>
      </c>
      <c r="E18" s="97">
        <v>660</v>
      </c>
      <c r="F18" s="84" t="str">
        <f>VLOOKUP(E18,VIP!$A$2:$O11374,2,0)</f>
        <v>DRBR660</v>
      </c>
      <c r="G18" s="96" t="str">
        <f>VLOOKUP(E18,'LISTADO ATM'!$A$2:$B$896,2,0)</f>
        <v>ATM Oficina Romana Norte II</v>
      </c>
      <c r="H18" s="96" t="str">
        <f>VLOOKUP(E18,VIP!$A$2:$O16295,7,FALSE)</f>
        <v>N/A</v>
      </c>
      <c r="I18" s="96" t="str">
        <f>VLOOKUP(E18,VIP!$A$2:$O8260,8,FALSE)</f>
        <v>N/A</v>
      </c>
      <c r="J18" s="96" t="str">
        <f>VLOOKUP(E18,VIP!$A$2:$O8210,8,FALSE)</f>
        <v>N/A</v>
      </c>
      <c r="K18" s="96" t="str">
        <f>VLOOKUP(E18,VIP!$A$2:$O11784,6,0)</f>
        <v>N/A</v>
      </c>
      <c r="L18" s="102" t="s">
        <v>2430</v>
      </c>
      <c r="M18" s="116" t="s">
        <v>2511</v>
      </c>
      <c r="N18" s="100" t="s">
        <v>2480</v>
      </c>
      <c r="O18" s="113" t="s">
        <v>2481</v>
      </c>
      <c r="P18" s="116"/>
      <c r="Q18" s="128">
        <v>44236.593055555553</v>
      </c>
    </row>
    <row r="19" spans="1:17" ht="18" x14ac:dyDescent="0.25">
      <c r="A19" s="113" t="str">
        <f>VLOOKUP(E19,'LISTADO ATM'!$A$2:$C$897,3,0)</f>
        <v>DISTRITO NACIONAL</v>
      </c>
      <c r="B19" s="107">
        <v>335785802</v>
      </c>
      <c r="C19" s="99">
        <v>44235.603275462963</v>
      </c>
      <c r="D19" s="113" t="s">
        <v>2491</v>
      </c>
      <c r="E19" s="97">
        <v>755</v>
      </c>
      <c r="F19" s="84" t="str">
        <f>VLOOKUP(E19,VIP!$A$2:$O11373,2,0)</f>
        <v>DRBR755</v>
      </c>
      <c r="G19" s="96" t="str">
        <f>VLOOKUP(E19,'LISTADO ATM'!$A$2:$B$896,2,0)</f>
        <v xml:space="preserve">ATM Oficina Galería del Este (Plaza) </v>
      </c>
      <c r="H19" s="96" t="str">
        <f>VLOOKUP(E19,VIP!$A$2:$O16294,7,FALSE)</f>
        <v>Si</v>
      </c>
      <c r="I19" s="96" t="str">
        <f>VLOOKUP(E19,VIP!$A$2:$O8259,8,FALSE)</f>
        <v>Si</v>
      </c>
      <c r="J19" s="96" t="str">
        <f>VLOOKUP(E19,VIP!$A$2:$O8209,8,FALSE)</f>
        <v>Si</v>
      </c>
      <c r="K19" s="96" t="str">
        <f>VLOOKUP(E19,VIP!$A$2:$O11783,6,0)</f>
        <v>NO</v>
      </c>
      <c r="L19" s="102" t="s">
        <v>2430</v>
      </c>
      <c r="M19" s="116" t="s">
        <v>2511</v>
      </c>
      <c r="N19" s="100" t="s">
        <v>2480</v>
      </c>
      <c r="O19" s="113" t="s">
        <v>2499</v>
      </c>
      <c r="P19" s="116"/>
      <c r="Q19" s="128">
        <v>44236.793055555558</v>
      </c>
    </row>
    <row r="20" spans="1:17" ht="18" x14ac:dyDescent="0.25">
      <c r="A20" s="113" t="str">
        <f>VLOOKUP(E20,'LISTADO ATM'!$A$2:$C$897,3,0)</f>
        <v>DISTRITO NACIONAL</v>
      </c>
      <c r="B20" s="107">
        <v>335785844</v>
      </c>
      <c r="C20" s="99">
        <v>44235.617175925923</v>
      </c>
      <c r="D20" s="113" t="s">
        <v>2476</v>
      </c>
      <c r="E20" s="97">
        <v>318</v>
      </c>
      <c r="F20" s="84" t="str">
        <f>VLOOKUP(E20,VIP!$A$2:$O11372,2,0)</f>
        <v>DRBR318</v>
      </c>
      <c r="G20" s="96" t="str">
        <f>VLOOKUP(E20,'LISTADO ATM'!$A$2:$B$896,2,0)</f>
        <v>ATM Autoservicio Lope de Vega</v>
      </c>
      <c r="H20" s="96" t="str">
        <f>VLOOKUP(E20,VIP!$A$2:$O16293,7,FALSE)</f>
        <v>Si</v>
      </c>
      <c r="I20" s="96" t="str">
        <f>VLOOKUP(E20,VIP!$A$2:$O8258,8,FALSE)</f>
        <v>Si</v>
      </c>
      <c r="J20" s="96" t="str">
        <f>VLOOKUP(E20,VIP!$A$2:$O8208,8,FALSE)</f>
        <v>Si</v>
      </c>
      <c r="K20" s="96" t="str">
        <f>VLOOKUP(E20,VIP!$A$2:$O11782,6,0)</f>
        <v>NO</v>
      </c>
      <c r="L20" s="102" t="s">
        <v>2430</v>
      </c>
      <c r="M20" s="116" t="s">
        <v>2511</v>
      </c>
      <c r="N20" s="100" t="s">
        <v>2480</v>
      </c>
      <c r="O20" s="113" t="s">
        <v>2481</v>
      </c>
      <c r="P20" s="116"/>
      <c r="Q20" s="128">
        <v>44236.790972222225</v>
      </c>
    </row>
    <row r="21" spans="1:17" ht="18" x14ac:dyDescent="0.25">
      <c r="A21" s="113" t="str">
        <f>VLOOKUP(E21,'LISTADO ATM'!$A$2:$C$897,3,0)</f>
        <v>DISTRITO NACIONAL</v>
      </c>
      <c r="B21" s="107">
        <v>335785885</v>
      </c>
      <c r="C21" s="99">
        <v>44235.6252662037</v>
      </c>
      <c r="D21" s="113" t="s">
        <v>2189</v>
      </c>
      <c r="E21" s="97">
        <v>929</v>
      </c>
      <c r="F21" s="84" t="str">
        <f>VLOOKUP(E21,VIP!$A$2:$O11371,2,0)</f>
        <v>DRBR929</v>
      </c>
      <c r="G21" s="96" t="str">
        <f>VLOOKUP(E21,'LISTADO ATM'!$A$2:$B$896,2,0)</f>
        <v>ATM Autoservicio Nacional El Conde</v>
      </c>
      <c r="H21" s="96" t="str">
        <f>VLOOKUP(E21,VIP!$A$2:$O16292,7,FALSE)</f>
        <v>Si</v>
      </c>
      <c r="I21" s="96" t="str">
        <f>VLOOKUP(E21,VIP!$A$2:$O8257,8,FALSE)</f>
        <v>Si</v>
      </c>
      <c r="J21" s="96" t="str">
        <f>VLOOKUP(E21,VIP!$A$2:$O8207,8,FALSE)</f>
        <v>Si</v>
      </c>
      <c r="K21" s="96" t="str">
        <f>VLOOKUP(E21,VIP!$A$2:$O11781,6,0)</f>
        <v>NO</v>
      </c>
      <c r="L21" s="102" t="s">
        <v>2228</v>
      </c>
      <c r="M21" s="116" t="s">
        <v>2511</v>
      </c>
      <c r="N21" s="128" t="s">
        <v>2542</v>
      </c>
      <c r="O21" s="113" t="s">
        <v>2482</v>
      </c>
      <c r="P21" s="116"/>
      <c r="Q21" s="128">
        <v>44236.586597222224</v>
      </c>
    </row>
    <row r="22" spans="1:17" s="117" customFormat="1" ht="18" x14ac:dyDescent="0.25">
      <c r="A22" s="113" t="str">
        <f>VLOOKUP(E22,'LISTADO ATM'!$A$2:$C$897,3,0)</f>
        <v>NORTE</v>
      </c>
      <c r="B22" s="107">
        <v>335785904</v>
      </c>
      <c r="C22" s="99">
        <v>44235.627523148149</v>
      </c>
      <c r="D22" s="113" t="s">
        <v>2190</v>
      </c>
      <c r="E22" s="97">
        <v>285</v>
      </c>
      <c r="F22" s="84" t="str">
        <f>VLOOKUP(E22,VIP!$A$2:$O11369,2,0)</f>
        <v>DRBR285</v>
      </c>
      <c r="G22" s="96" t="str">
        <f>VLOOKUP(E22,'LISTADO ATM'!$A$2:$B$896,2,0)</f>
        <v xml:space="preserve">ATM Oficina Camino Real (Puerto Plata) </v>
      </c>
      <c r="H22" s="96" t="str">
        <f>VLOOKUP(E22,VIP!$A$2:$O16290,7,FALSE)</f>
        <v>Si</v>
      </c>
      <c r="I22" s="96" t="str">
        <f>VLOOKUP(E22,VIP!$A$2:$O8255,8,FALSE)</f>
        <v>Si</v>
      </c>
      <c r="J22" s="96" t="str">
        <f>VLOOKUP(E22,VIP!$A$2:$O8205,8,FALSE)</f>
        <v>Si</v>
      </c>
      <c r="K22" s="96" t="str">
        <f>VLOOKUP(E22,VIP!$A$2:$O11779,6,0)</f>
        <v>NO</v>
      </c>
      <c r="L22" s="102" t="s">
        <v>2254</v>
      </c>
      <c r="M22" s="116" t="s">
        <v>2511</v>
      </c>
      <c r="N22" s="100" t="s">
        <v>2480</v>
      </c>
      <c r="O22" s="113" t="s">
        <v>2496</v>
      </c>
      <c r="P22" s="116"/>
      <c r="Q22" s="128">
        <v>44236.586597222224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335785976</v>
      </c>
      <c r="C23" s="99">
        <v>44235.649050925924</v>
      </c>
      <c r="D23" s="113" t="s">
        <v>2189</v>
      </c>
      <c r="E23" s="97">
        <v>487</v>
      </c>
      <c r="F23" s="84" t="str">
        <f>VLOOKUP(E23,VIP!$A$2:$O11395,2,0)</f>
        <v>DRBR487</v>
      </c>
      <c r="G23" s="96" t="str">
        <f>VLOOKUP(E23,'LISTADO ATM'!$A$2:$B$896,2,0)</f>
        <v xml:space="preserve">ATM Olé Hainamosa </v>
      </c>
      <c r="H23" s="96" t="str">
        <f>VLOOKUP(E23,VIP!$A$2:$O16316,7,FALSE)</f>
        <v>Si</v>
      </c>
      <c r="I23" s="96" t="str">
        <f>VLOOKUP(E23,VIP!$A$2:$O8281,8,FALSE)</f>
        <v>Si</v>
      </c>
      <c r="J23" s="96" t="str">
        <f>VLOOKUP(E23,VIP!$A$2:$O8231,8,FALSE)</f>
        <v>Si</v>
      </c>
      <c r="K23" s="96" t="str">
        <f>VLOOKUP(E23,VIP!$A$2:$O11805,6,0)</f>
        <v>SI</v>
      </c>
      <c r="L23" s="102" t="s">
        <v>2228</v>
      </c>
      <c r="M23" s="116" t="s">
        <v>2511</v>
      </c>
      <c r="N23" s="128" t="s">
        <v>2542</v>
      </c>
      <c r="O23" s="113" t="s">
        <v>2482</v>
      </c>
      <c r="P23" s="116"/>
      <c r="Q23" s="128">
        <v>44236.586597222224</v>
      </c>
    </row>
    <row r="24" spans="1:17" s="117" customFormat="1" ht="18" x14ac:dyDescent="0.25">
      <c r="A24" s="113" t="str">
        <f>VLOOKUP(E24,'LISTADO ATM'!$A$2:$C$897,3,0)</f>
        <v>DISTRITO NACIONAL</v>
      </c>
      <c r="B24" s="107">
        <v>335785979</v>
      </c>
      <c r="C24" s="99">
        <v>44235.651446759257</v>
      </c>
      <c r="D24" s="113" t="s">
        <v>2189</v>
      </c>
      <c r="E24" s="97">
        <v>884</v>
      </c>
      <c r="F24" s="84" t="str">
        <f>VLOOKUP(E24,VIP!$A$2:$O11394,2,0)</f>
        <v>DRBR884</v>
      </c>
      <c r="G24" s="96" t="str">
        <f>VLOOKUP(E24,'LISTADO ATM'!$A$2:$B$896,2,0)</f>
        <v xml:space="preserve">ATM UNP Olé Sabana Perdida </v>
      </c>
      <c r="H24" s="96" t="str">
        <f>VLOOKUP(E24,VIP!$A$2:$O16315,7,FALSE)</f>
        <v>Si</v>
      </c>
      <c r="I24" s="96" t="str">
        <f>VLOOKUP(E24,VIP!$A$2:$O8280,8,FALSE)</f>
        <v>Si</v>
      </c>
      <c r="J24" s="96" t="str">
        <f>VLOOKUP(E24,VIP!$A$2:$O8230,8,FALSE)</f>
        <v>Si</v>
      </c>
      <c r="K24" s="96" t="str">
        <f>VLOOKUP(E24,VIP!$A$2:$O11804,6,0)</f>
        <v>NO</v>
      </c>
      <c r="L24" s="102" t="s">
        <v>2463</v>
      </c>
      <c r="M24" s="116" t="s">
        <v>2511</v>
      </c>
      <c r="N24" s="100" t="s">
        <v>2480</v>
      </c>
      <c r="O24" s="113" t="s">
        <v>2482</v>
      </c>
      <c r="P24" s="116"/>
      <c r="Q24" s="128">
        <v>44236.802083333336</v>
      </c>
    </row>
    <row r="25" spans="1:17" s="117" customFormat="1" ht="18" x14ac:dyDescent="0.25">
      <c r="A25" s="113" t="str">
        <f>VLOOKUP(E25,'LISTADO ATM'!$A$2:$C$897,3,0)</f>
        <v>NORTE</v>
      </c>
      <c r="B25" s="107">
        <v>335785996</v>
      </c>
      <c r="C25" s="99">
        <v>44235.654733796298</v>
      </c>
      <c r="D25" s="113" t="s">
        <v>2189</v>
      </c>
      <c r="E25" s="97">
        <v>601</v>
      </c>
      <c r="F25" s="84" t="str">
        <f>VLOOKUP(E25,VIP!$A$2:$O11392,2,0)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VLOOKUP(E25,VIP!$A$2:$O16313,7,FALSE)</f>
        <v>Si</v>
      </c>
      <c r="I25" s="96" t="str">
        <f>VLOOKUP(E25,VIP!$A$2:$O8278,8,FALSE)</f>
        <v>Si</v>
      </c>
      <c r="J25" s="96" t="str">
        <f>VLOOKUP(E25,VIP!$A$2:$O8228,8,FALSE)</f>
        <v>Si</v>
      </c>
      <c r="K25" s="96" t="str">
        <f>VLOOKUP(E25,VIP!$A$2:$O11802,6,0)</f>
        <v>NO</v>
      </c>
      <c r="L25" s="102" t="s">
        <v>2228</v>
      </c>
      <c r="M25" s="116" t="s">
        <v>2511</v>
      </c>
      <c r="N25" s="100" t="s">
        <v>2480</v>
      </c>
      <c r="O25" s="113" t="s">
        <v>2496</v>
      </c>
      <c r="P25" s="116"/>
      <c r="Q25" s="128">
        <v>44236.419942129629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335785997</v>
      </c>
      <c r="C26" s="99">
        <v>44235.655381944445</v>
      </c>
      <c r="D26" s="113" t="s">
        <v>2189</v>
      </c>
      <c r="E26" s="97">
        <v>415</v>
      </c>
      <c r="F26" s="84" t="str">
        <f>VLOOKUP(E26,VIP!$A$2:$O11391,2,0)</f>
        <v>DRBR415</v>
      </c>
      <c r="G26" s="96" t="str">
        <f>VLOOKUP(E26,'LISTADO ATM'!$A$2:$B$896,2,0)</f>
        <v xml:space="preserve">ATM Autobanco San Martín I </v>
      </c>
      <c r="H26" s="96" t="str">
        <f>VLOOKUP(E26,VIP!$A$2:$O16312,7,FALSE)</f>
        <v>Si</v>
      </c>
      <c r="I26" s="96" t="str">
        <f>VLOOKUP(E26,VIP!$A$2:$O8277,8,FALSE)</f>
        <v>Si</v>
      </c>
      <c r="J26" s="96" t="str">
        <f>VLOOKUP(E26,VIP!$A$2:$O8227,8,FALSE)</f>
        <v>Si</v>
      </c>
      <c r="K26" s="96" t="str">
        <f>VLOOKUP(E26,VIP!$A$2:$O11801,6,0)</f>
        <v>NO</v>
      </c>
      <c r="L26" s="102" t="s">
        <v>2228</v>
      </c>
      <c r="M26" s="116" t="s">
        <v>2511</v>
      </c>
      <c r="N26" s="128" t="s">
        <v>2542</v>
      </c>
      <c r="O26" s="113" t="s">
        <v>2482</v>
      </c>
      <c r="P26" s="116"/>
      <c r="Q26" s="128">
        <v>44236.586597222224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335786027</v>
      </c>
      <c r="C27" s="99">
        <v>44235.659305555557</v>
      </c>
      <c r="D27" s="113" t="s">
        <v>2189</v>
      </c>
      <c r="E27" s="97">
        <v>919</v>
      </c>
      <c r="F27" s="84" t="str">
        <f>VLOOKUP(E27,VIP!$A$2:$O11390,2,0)</f>
        <v>DRBR16F</v>
      </c>
      <c r="G27" s="96" t="str">
        <f>VLOOKUP(E27,'LISTADO ATM'!$A$2:$B$896,2,0)</f>
        <v xml:space="preserve">ATM S/M La Cadena Sarasota </v>
      </c>
      <c r="H27" s="96" t="str">
        <f>VLOOKUP(E27,VIP!$A$2:$O16311,7,FALSE)</f>
        <v>Si</v>
      </c>
      <c r="I27" s="96" t="str">
        <f>VLOOKUP(E27,VIP!$A$2:$O8276,8,FALSE)</f>
        <v>Si</v>
      </c>
      <c r="J27" s="96" t="str">
        <f>VLOOKUP(E27,VIP!$A$2:$O8226,8,FALSE)</f>
        <v>Si</v>
      </c>
      <c r="K27" s="96" t="str">
        <f>VLOOKUP(E27,VIP!$A$2:$O11800,6,0)</f>
        <v>SI</v>
      </c>
      <c r="L27" s="102" t="s">
        <v>2228</v>
      </c>
      <c r="M27" s="116" t="s">
        <v>2511</v>
      </c>
      <c r="N27" s="128" t="s">
        <v>2542</v>
      </c>
      <c r="O27" s="113" t="s">
        <v>2482</v>
      </c>
      <c r="P27" s="116"/>
      <c r="Q27" s="128">
        <v>44236.586597222224</v>
      </c>
    </row>
    <row r="28" spans="1:17" ht="18" x14ac:dyDescent="0.25">
      <c r="A28" s="113" t="str">
        <f>VLOOKUP(E28,'LISTADO ATM'!$A$2:$C$897,3,0)</f>
        <v>DISTRITO NACIONAL</v>
      </c>
      <c r="B28" s="107">
        <v>335786031</v>
      </c>
      <c r="C28" s="99">
        <v>44235.659895833334</v>
      </c>
      <c r="D28" s="113" t="s">
        <v>2189</v>
      </c>
      <c r="E28" s="97">
        <v>180</v>
      </c>
      <c r="F28" s="84" t="str">
        <f>VLOOKUP(E28,VIP!$A$2:$O11389,2,0)</f>
        <v>DRBR180</v>
      </c>
      <c r="G28" s="96" t="str">
        <f>VLOOKUP(E28,'LISTADO ATM'!$A$2:$B$896,2,0)</f>
        <v xml:space="preserve">ATM Megacentro II </v>
      </c>
      <c r="H28" s="96" t="str">
        <f>VLOOKUP(E28,VIP!$A$2:$O16310,7,FALSE)</f>
        <v>Si</v>
      </c>
      <c r="I28" s="96" t="str">
        <f>VLOOKUP(E28,VIP!$A$2:$O8275,8,FALSE)</f>
        <v>Si</v>
      </c>
      <c r="J28" s="96" t="str">
        <f>VLOOKUP(E28,VIP!$A$2:$O8225,8,FALSE)</f>
        <v>Si</v>
      </c>
      <c r="K28" s="96" t="str">
        <f>VLOOKUP(E28,VIP!$A$2:$O11799,6,0)</f>
        <v>SI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>
        <v>335786042</v>
      </c>
      <c r="C29" s="99">
        <v>44235.662847222222</v>
      </c>
      <c r="D29" s="113" t="s">
        <v>2189</v>
      </c>
      <c r="E29" s="97">
        <v>542</v>
      </c>
      <c r="F29" s="84" t="str">
        <f>VLOOKUP(E29,VIP!$A$2:$O11388,2,0)</f>
        <v>DRBR542</v>
      </c>
      <c r="G29" s="96" t="str">
        <f>VLOOKUP(E29,'LISTADO ATM'!$A$2:$B$896,2,0)</f>
        <v>ATM S/M la Cadena Carretera Mella</v>
      </c>
      <c r="H29" s="96" t="str">
        <f>VLOOKUP(E29,VIP!$A$2:$O16309,7,FALSE)</f>
        <v>NO</v>
      </c>
      <c r="I29" s="96" t="str">
        <f>VLOOKUP(E29,VIP!$A$2:$O8274,8,FALSE)</f>
        <v>SI</v>
      </c>
      <c r="J29" s="96" t="str">
        <f>VLOOKUP(E29,VIP!$A$2:$O8224,8,FALSE)</f>
        <v>SI</v>
      </c>
      <c r="K29" s="96" t="str">
        <f>VLOOKUP(E29,VIP!$A$2:$O11798,6,0)</f>
        <v>NO</v>
      </c>
      <c r="L29" s="102" t="s">
        <v>2228</v>
      </c>
      <c r="M29" s="116" t="s">
        <v>2511</v>
      </c>
      <c r="N29" s="128" t="s">
        <v>2542</v>
      </c>
      <c r="O29" s="113" t="s">
        <v>2482</v>
      </c>
      <c r="P29" s="116"/>
      <c r="Q29" s="128">
        <v>44236.586597222224</v>
      </c>
    </row>
    <row r="30" spans="1:17" ht="18" x14ac:dyDescent="0.25">
      <c r="A30" s="113" t="str">
        <f>VLOOKUP(E30,'LISTADO ATM'!$A$2:$C$897,3,0)</f>
        <v>DISTRITO NACIONAL</v>
      </c>
      <c r="B30" s="107">
        <v>335786050</v>
      </c>
      <c r="C30" s="99">
        <v>44235.664895833332</v>
      </c>
      <c r="D30" s="113" t="s">
        <v>2189</v>
      </c>
      <c r="E30" s="97">
        <v>298</v>
      </c>
      <c r="F30" s="84" t="str">
        <f>VLOOKUP(E30,VIP!$A$2:$O11387,2,0)</f>
        <v>DRBR298</v>
      </c>
      <c r="G30" s="96" t="str">
        <f>VLOOKUP(E30,'LISTADO ATM'!$A$2:$B$896,2,0)</f>
        <v xml:space="preserve">ATM S/M Aprezio Engombe </v>
      </c>
      <c r="H30" s="96" t="str">
        <f>VLOOKUP(E30,VIP!$A$2:$O16308,7,FALSE)</f>
        <v>Si</v>
      </c>
      <c r="I30" s="96" t="str">
        <f>VLOOKUP(E30,VIP!$A$2:$O8273,8,FALSE)</f>
        <v>Si</v>
      </c>
      <c r="J30" s="96" t="str">
        <f>VLOOKUP(E30,VIP!$A$2:$O8223,8,FALSE)</f>
        <v>Si</v>
      </c>
      <c r="K30" s="96" t="str">
        <f>VLOOKUP(E30,VIP!$A$2:$O11797,6,0)</f>
        <v>NO</v>
      </c>
      <c r="L30" s="102" t="s">
        <v>2463</v>
      </c>
      <c r="M30" s="116" t="s">
        <v>2511</v>
      </c>
      <c r="N30" s="128" t="s">
        <v>2542</v>
      </c>
      <c r="O30" s="113" t="s">
        <v>2482</v>
      </c>
      <c r="P30" s="116"/>
      <c r="Q30" s="128">
        <v>44236.586597222224</v>
      </c>
    </row>
    <row r="31" spans="1:17" ht="18" x14ac:dyDescent="0.25">
      <c r="A31" s="113" t="str">
        <f>VLOOKUP(E31,'LISTADO ATM'!$A$2:$C$897,3,0)</f>
        <v>DISTRITO NACIONAL</v>
      </c>
      <c r="B31" s="107">
        <v>335786125</v>
      </c>
      <c r="C31" s="99">
        <v>44235.687789351854</v>
      </c>
      <c r="D31" s="113" t="s">
        <v>2189</v>
      </c>
      <c r="E31" s="97">
        <v>394</v>
      </c>
      <c r="F31" s="84" t="str">
        <f>VLOOKUP(E31,VIP!$A$2:$O11385,2,0)</f>
        <v>DRBR394</v>
      </c>
      <c r="G31" s="96" t="str">
        <f>VLOOKUP(E31,'LISTADO ATM'!$A$2:$B$896,2,0)</f>
        <v xml:space="preserve">ATM Multicentro La Sirena Luperón </v>
      </c>
      <c r="H31" s="96" t="str">
        <f>VLOOKUP(E31,VIP!$A$2:$O16306,7,FALSE)</f>
        <v>Si</v>
      </c>
      <c r="I31" s="96" t="str">
        <f>VLOOKUP(E31,VIP!$A$2:$O8271,8,FALSE)</f>
        <v>Si</v>
      </c>
      <c r="J31" s="96" t="str">
        <f>VLOOKUP(E31,VIP!$A$2:$O8221,8,FALSE)</f>
        <v>Si</v>
      </c>
      <c r="K31" s="96" t="str">
        <f>VLOOKUP(E31,VIP!$A$2:$O11795,6,0)</f>
        <v>NO</v>
      </c>
      <c r="L31" s="102" t="s">
        <v>2435</v>
      </c>
      <c r="M31" s="116" t="s">
        <v>2511</v>
      </c>
      <c r="N31" s="128" t="s">
        <v>2542</v>
      </c>
      <c r="O31" s="113" t="s">
        <v>2482</v>
      </c>
      <c r="P31" s="116"/>
      <c r="Q31" s="128">
        <v>44236.586597222224</v>
      </c>
    </row>
    <row r="32" spans="1:17" ht="18" x14ac:dyDescent="0.25">
      <c r="A32" s="113" t="str">
        <f>VLOOKUP(E32,'LISTADO ATM'!$A$2:$C$897,3,0)</f>
        <v>NORTE</v>
      </c>
      <c r="B32" s="107">
        <v>335786130</v>
      </c>
      <c r="C32" s="99">
        <v>44235.689305555556</v>
      </c>
      <c r="D32" s="113" t="s">
        <v>2190</v>
      </c>
      <c r="E32" s="97">
        <v>649</v>
      </c>
      <c r="F32" s="84" t="str">
        <f>VLOOKUP(E32,VIP!$A$2:$O11384,2,0)</f>
        <v>DRBR649</v>
      </c>
      <c r="G32" s="96" t="str">
        <f>VLOOKUP(E32,'LISTADO ATM'!$A$2:$B$896,2,0)</f>
        <v xml:space="preserve">ATM Oficina Galería 56 (San Francisco de Macorís) </v>
      </c>
      <c r="H32" s="96" t="str">
        <f>VLOOKUP(E32,VIP!$A$2:$O16305,7,FALSE)</f>
        <v>Si</v>
      </c>
      <c r="I32" s="96" t="str">
        <f>VLOOKUP(E32,VIP!$A$2:$O8270,8,FALSE)</f>
        <v>Si</v>
      </c>
      <c r="J32" s="96" t="str">
        <f>VLOOKUP(E32,VIP!$A$2:$O8220,8,FALSE)</f>
        <v>Si</v>
      </c>
      <c r="K32" s="96" t="str">
        <f>VLOOKUP(E32,VIP!$A$2:$O11794,6,0)</f>
        <v>SI</v>
      </c>
      <c r="L32" s="102" t="s">
        <v>2435</v>
      </c>
      <c r="M32" s="116" t="s">
        <v>2511</v>
      </c>
      <c r="N32" s="100" t="s">
        <v>2480</v>
      </c>
      <c r="O32" s="113" t="s">
        <v>2502</v>
      </c>
      <c r="P32" s="116"/>
      <c r="Q32" s="128">
        <v>44236.586597222224</v>
      </c>
    </row>
    <row r="33" spans="1:17" ht="18" x14ac:dyDescent="0.25">
      <c r="A33" s="113" t="str">
        <f>VLOOKUP(E33,'LISTADO ATM'!$A$2:$C$897,3,0)</f>
        <v>ESTE</v>
      </c>
      <c r="B33" s="107">
        <v>335786144</v>
      </c>
      <c r="C33" s="99">
        <v>44235.696087962962</v>
      </c>
      <c r="D33" s="113" t="s">
        <v>2189</v>
      </c>
      <c r="E33" s="97">
        <v>630</v>
      </c>
      <c r="F33" s="84" t="str">
        <f>VLOOKUP(E33,VIP!$A$2:$O11382,2,0)</f>
        <v>DRBR112</v>
      </c>
      <c r="G33" s="96" t="str">
        <f>VLOOKUP(E33,'LISTADO ATM'!$A$2:$B$896,2,0)</f>
        <v xml:space="preserve">ATM Oficina Plaza Zaglul (SPM) </v>
      </c>
      <c r="H33" s="96" t="str">
        <f>VLOOKUP(E33,VIP!$A$2:$O16303,7,FALSE)</f>
        <v>Si</v>
      </c>
      <c r="I33" s="96" t="str">
        <f>VLOOKUP(E33,VIP!$A$2:$O8268,8,FALSE)</f>
        <v>Si</v>
      </c>
      <c r="J33" s="96" t="str">
        <f>VLOOKUP(E33,VIP!$A$2:$O8218,8,FALSE)</f>
        <v>Si</v>
      </c>
      <c r="K33" s="96" t="str">
        <f>VLOOKUP(E33,VIP!$A$2:$O11792,6,0)</f>
        <v>NO</v>
      </c>
      <c r="L33" s="102" t="s">
        <v>2228</v>
      </c>
      <c r="M33" s="116" t="s">
        <v>2511</v>
      </c>
      <c r="N33" s="128" t="s">
        <v>2542</v>
      </c>
      <c r="O33" s="113" t="s">
        <v>2482</v>
      </c>
      <c r="P33" s="116"/>
      <c r="Q33" s="128">
        <v>44236.586597222224</v>
      </c>
    </row>
    <row r="34" spans="1:17" ht="18" x14ac:dyDescent="0.25">
      <c r="A34" s="113" t="str">
        <f>VLOOKUP(E34,'LISTADO ATM'!$A$2:$C$897,3,0)</f>
        <v>NORTE</v>
      </c>
      <c r="B34" s="107">
        <v>335786235</v>
      </c>
      <c r="C34" s="99">
        <v>44235.734768518516</v>
      </c>
      <c r="D34" s="113" t="s">
        <v>2190</v>
      </c>
      <c r="E34" s="97">
        <v>208</v>
      </c>
      <c r="F34" s="84" t="str">
        <f>VLOOKUP(E34,VIP!$A$2:$O11381,2,0)</f>
        <v>DRBR208</v>
      </c>
      <c r="G34" s="96" t="str">
        <f>VLOOKUP(E34,'LISTADO ATM'!$A$2:$B$896,2,0)</f>
        <v xml:space="preserve">ATM UNP Tireo </v>
      </c>
      <c r="H34" s="96" t="str">
        <f>VLOOKUP(E34,VIP!$A$2:$O16302,7,FALSE)</f>
        <v>Si</v>
      </c>
      <c r="I34" s="96" t="str">
        <f>VLOOKUP(E34,VIP!$A$2:$O8267,8,FALSE)</f>
        <v>Si</v>
      </c>
      <c r="J34" s="96" t="str">
        <f>VLOOKUP(E34,VIP!$A$2:$O8217,8,FALSE)</f>
        <v>Si</v>
      </c>
      <c r="K34" s="96" t="str">
        <f>VLOOKUP(E34,VIP!$A$2:$O11791,6,0)</f>
        <v>NO</v>
      </c>
      <c r="L34" s="102" t="s">
        <v>2435</v>
      </c>
      <c r="M34" s="116" t="s">
        <v>2511</v>
      </c>
      <c r="N34" s="100" t="s">
        <v>2480</v>
      </c>
      <c r="O34" s="113" t="s">
        <v>2502</v>
      </c>
      <c r="P34" s="116"/>
      <c r="Q34" s="128">
        <v>44236.419942129629</v>
      </c>
    </row>
    <row r="35" spans="1:17" ht="18" x14ac:dyDescent="0.25">
      <c r="A35" s="113" t="str">
        <f>VLOOKUP(E35,'LISTADO ATM'!$A$2:$C$897,3,0)</f>
        <v>NORTE</v>
      </c>
      <c r="B35" s="107">
        <v>335786259</v>
      </c>
      <c r="C35" s="99">
        <v>44235.761863425927</v>
      </c>
      <c r="D35" s="113" t="s">
        <v>2491</v>
      </c>
      <c r="E35" s="97">
        <v>990</v>
      </c>
      <c r="F35" s="84" t="str">
        <f>VLOOKUP(E35,VIP!$A$2:$O11380,2,0)</f>
        <v>DRBR742</v>
      </c>
      <c r="G35" s="96" t="str">
        <f>VLOOKUP(E35,'LISTADO ATM'!$A$2:$B$896,2,0)</f>
        <v xml:space="preserve">ATM Autoservicio Bonao II </v>
      </c>
      <c r="H35" s="96" t="str">
        <f>VLOOKUP(E35,VIP!$A$2:$O16301,7,FALSE)</f>
        <v>Si</v>
      </c>
      <c r="I35" s="96" t="str">
        <f>VLOOKUP(E35,VIP!$A$2:$O8266,8,FALSE)</f>
        <v>Si</v>
      </c>
      <c r="J35" s="96" t="str">
        <f>VLOOKUP(E35,VIP!$A$2:$O8216,8,FALSE)</f>
        <v>Si</v>
      </c>
      <c r="K35" s="96" t="str">
        <f>VLOOKUP(E35,VIP!$A$2:$O11790,6,0)</f>
        <v>NO</v>
      </c>
      <c r="L35" s="102" t="s">
        <v>2465</v>
      </c>
      <c r="M35" s="116" t="s">
        <v>2511</v>
      </c>
      <c r="N35" s="100" t="s">
        <v>2480</v>
      </c>
      <c r="O35" s="113" t="s">
        <v>2499</v>
      </c>
      <c r="P35" s="116"/>
      <c r="Q35" s="128">
        <v>44236.419942129629</v>
      </c>
    </row>
    <row r="36" spans="1:17" ht="18" x14ac:dyDescent="0.25">
      <c r="A36" s="113" t="str">
        <f>VLOOKUP(E36,'LISTADO ATM'!$A$2:$C$897,3,0)</f>
        <v>DISTRITO NACIONAL</v>
      </c>
      <c r="B36" s="107">
        <v>335786261</v>
      </c>
      <c r="C36" s="99">
        <v>44235.763912037037</v>
      </c>
      <c r="D36" s="113" t="s">
        <v>2476</v>
      </c>
      <c r="E36" s="97">
        <v>165</v>
      </c>
      <c r="F36" s="84" t="str">
        <f>VLOOKUP(E36,VIP!$A$2:$O11379,2,0)</f>
        <v>DRBR165</v>
      </c>
      <c r="G36" s="96" t="str">
        <f>VLOOKUP(E36,'LISTADO ATM'!$A$2:$B$896,2,0)</f>
        <v>ATM Autoservicio Megacentro</v>
      </c>
      <c r="H36" s="96" t="str">
        <f>VLOOKUP(E36,VIP!$A$2:$O16300,7,FALSE)</f>
        <v>Si</v>
      </c>
      <c r="I36" s="96" t="str">
        <f>VLOOKUP(E36,VIP!$A$2:$O8265,8,FALSE)</f>
        <v>Si</v>
      </c>
      <c r="J36" s="96" t="str">
        <f>VLOOKUP(E36,VIP!$A$2:$O8215,8,FALSE)</f>
        <v>Si</v>
      </c>
      <c r="K36" s="96" t="str">
        <f>VLOOKUP(E36,VIP!$A$2:$O11789,6,0)</f>
        <v>SI</v>
      </c>
      <c r="L36" s="102" t="s">
        <v>2430</v>
      </c>
      <c r="M36" s="116" t="s">
        <v>2511</v>
      </c>
      <c r="N36" s="100" t="s">
        <v>2480</v>
      </c>
      <c r="O36" s="113" t="s">
        <v>2481</v>
      </c>
      <c r="P36" s="116"/>
      <c r="Q36" s="128">
        <v>44236.790972222225</v>
      </c>
    </row>
    <row r="37" spans="1:17" ht="18" x14ac:dyDescent="0.25">
      <c r="A37" s="113" t="str">
        <f>VLOOKUP(E37,'LISTADO ATM'!$A$2:$C$897,3,0)</f>
        <v>NORTE</v>
      </c>
      <c r="B37" s="107">
        <v>335786310</v>
      </c>
      <c r="C37" s="99">
        <v>44235.944780092592</v>
      </c>
      <c r="D37" s="113" t="s">
        <v>2190</v>
      </c>
      <c r="E37" s="97">
        <v>869</v>
      </c>
      <c r="F37" s="84" t="str">
        <f>VLOOKUP(E37,VIP!$A$2:$O11403,2,0)</f>
        <v>DRBR869</v>
      </c>
      <c r="G37" s="96" t="str">
        <f>VLOOKUP(E37,'LISTADO ATM'!$A$2:$B$896,2,0)</f>
        <v xml:space="preserve">ATM Estación Isla La Cueva (Cotuí) </v>
      </c>
      <c r="H37" s="96" t="str">
        <f>VLOOKUP(E37,VIP!$A$2:$O16324,7,FALSE)</f>
        <v>Si</v>
      </c>
      <c r="I37" s="96" t="str">
        <f>VLOOKUP(E37,VIP!$A$2:$O8289,8,FALSE)</f>
        <v>Si</v>
      </c>
      <c r="J37" s="96" t="str">
        <f>VLOOKUP(E37,VIP!$A$2:$O8239,8,FALSE)</f>
        <v>Si</v>
      </c>
      <c r="K37" s="96" t="str">
        <f>VLOOKUP(E37,VIP!$A$2:$O11813,6,0)</f>
        <v>NO</v>
      </c>
      <c r="L37" s="102" t="s">
        <v>2254</v>
      </c>
      <c r="M37" s="116" t="s">
        <v>2511</v>
      </c>
      <c r="N37" s="100" t="s">
        <v>2480</v>
      </c>
      <c r="O37" s="113" t="s">
        <v>2502</v>
      </c>
      <c r="P37" s="116"/>
      <c r="Q37" s="128">
        <v>44236.419942129629</v>
      </c>
    </row>
    <row r="38" spans="1:17" ht="18" x14ac:dyDescent="0.25">
      <c r="A38" s="113" t="str">
        <f>VLOOKUP(E38,'LISTADO ATM'!$A$2:$C$897,3,0)</f>
        <v>DISTRITO NACIONAL</v>
      </c>
      <c r="B38" s="107">
        <v>335786313</v>
      </c>
      <c r="C38" s="99">
        <v>44235.979675925926</v>
      </c>
      <c r="D38" s="113" t="s">
        <v>2476</v>
      </c>
      <c r="E38" s="97">
        <v>541</v>
      </c>
      <c r="F38" s="84" t="str">
        <f>VLOOKUP(E38,VIP!$A$2:$O11402,2,0)</f>
        <v>DRBR541</v>
      </c>
      <c r="G38" s="96" t="str">
        <f>VLOOKUP(E38,'LISTADO ATM'!$A$2:$B$896,2,0)</f>
        <v xml:space="preserve">ATM Oficina Sambil II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SI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ht="18" x14ac:dyDescent="0.25">
      <c r="A39" s="113" t="str">
        <f>VLOOKUP(E39,'LISTADO ATM'!$A$2:$C$897,3,0)</f>
        <v>DISTRITO NACIONAL</v>
      </c>
      <c r="B39" s="107">
        <v>335786316</v>
      </c>
      <c r="C39" s="99">
        <v>44236.013749999998</v>
      </c>
      <c r="D39" s="113" t="s">
        <v>2189</v>
      </c>
      <c r="E39" s="97">
        <v>169</v>
      </c>
      <c r="F39" s="84" t="str">
        <f>VLOOKUP(E39,VIP!$A$2:$O11401,2,0)</f>
        <v>DRBR169</v>
      </c>
      <c r="G39" s="96" t="str">
        <f>VLOOKUP(E39,'LISTADO ATM'!$A$2:$B$896,2,0)</f>
        <v xml:space="preserve">ATM Oficina Caonabo </v>
      </c>
      <c r="H39" s="96" t="str">
        <f>VLOOKUP(E39,VIP!$A$2:$O16322,7,FALSE)</f>
        <v>Si</v>
      </c>
      <c r="I39" s="96" t="str">
        <f>VLOOKUP(E39,VIP!$A$2:$O8287,8,FALSE)</f>
        <v>Si</v>
      </c>
      <c r="J39" s="96" t="str">
        <f>VLOOKUP(E39,VIP!$A$2:$O8237,8,FALSE)</f>
        <v>Si</v>
      </c>
      <c r="K39" s="96" t="str">
        <f>VLOOKUP(E39,VIP!$A$2:$O11811,6,0)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ht="18" x14ac:dyDescent="0.25">
      <c r="A40" s="113" t="str">
        <f>VLOOKUP(E40,'LISTADO ATM'!$A$2:$C$897,3,0)</f>
        <v>DISTRITO NACIONAL</v>
      </c>
      <c r="B40" s="107">
        <v>335786318</v>
      </c>
      <c r="C40" s="99">
        <v>44236.016064814816</v>
      </c>
      <c r="D40" s="113" t="s">
        <v>2189</v>
      </c>
      <c r="E40" s="97">
        <v>239</v>
      </c>
      <c r="F40" s="84" t="str">
        <f>VLOOKUP(E40,VIP!$A$2:$O11399,2,0)</f>
        <v>DRBR239</v>
      </c>
      <c r="G40" s="96" t="str">
        <f>VLOOKUP(E40,'LISTADO ATM'!$A$2:$B$896,2,0)</f>
        <v xml:space="preserve">ATM Autobanco Charles de Gaulle </v>
      </c>
      <c r="H40" s="96" t="str">
        <f>VLOOKUP(E40,VIP!$A$2:$O16320,7,FALSE)</f>
        <v>Si</v>
      </c>
      <c r="I40" s="96" t="str">
        <f>VLOOKUP(E40,VIP!$A$2:$O8285,8,FALSE)</f>
        <v>Si</v>
      </c>
      <c r="J40" s="96" t="str">
        <f>VLOOKUP(E40,VIP!$A$2:$O8235,8,FALSE)</f>
        <v>Si</v>
      </c>
      <c r="K40" s="96" t="str">
        <f>VLOOKUP(E40,VIP!$A$2:$O11809,6,0)</f>
        <v>SI</v>
      </c>
      <c r="L40" s="102" t="s">
        <v>2228</v>
      </c>
      <c r="M40" s="116" t="s">
        <v>2511</v>
      </c>
      <c r="N40" s="128" t="s">
        <v>2542</v>
      </c>
      <c r="O40" s="113" t="s">
        <v>2482</v>
      </c>
      <c r="P40" s="116"/>
      <c r="Q40" s="128">
        <v>44236.586597222224</v>
      </c>
    </row>
    <row r="41" spans="1:17" ht="18" x14ac:dyDescent="0.25">
      <c r="A41" s="113" t="str">
        <f>VLOOKUP(E41,'LISTADO ATM'!$A$2:$C$897,3,0)</f>
        <v>DISTRITO NACIONAL</v>
      </c>
      <c r="B41" s="107">
        <v>335786319</v>
      </c>
      <c r="C41" s="99">
        <v>44236.017256944448</v>
      </c>
      <c r="D41" s="113" t="s">
        <v>2189</v>
      </c>
      <c r="E41" s="97">
        <v>943</v>
      </c>
      <c r="F41" s="84" t="str">
        <f>VLOOKUP(E41,VIP!$A$2:$O11398,2,0)</f>
        <v>DRBR16K</v>
      </c>
      <c r="G41" s="96" t="str">
        <f>VLOOKUP(E41,'LISTADO ATM'!$A$2:$B$896,2,0)</f>
        <v xml:space="preserve">ATM Oficina Tránsito Terreste </v>
      </c>
      <c r="H41" s="96" t="str">
        <f>VLOOKUP(E41,VIP!$A$2:$O16319,7,FALSE)</f>
        <v>Si</v>
      </c>
      <c r="I41" s="96" t="str">
        <f>VLOOKUP(E41,VIP!$A$2:$O8284,8,FALSE)</f>
        <v>Si</v>
      </c>
      <c r="J41" s="96" t="str">
        <f>VLOOKUP(E41,VIP!$A$2:$O8234,8,FALSE)</f>
        <v>Si</v>
      </c>
      <c r="K41" s="96" t="str">
        <f>VLOOKUP(E41,VIP!$A$2:$O11808,6,0)</f>
        <v>NO</v>
      </c>
      <c r="L41" s="102" t="s">
        <v>2228</v>
      </c>
      <c r="M41" s="116" t="s">
        <v>2511</v>
      </c>
      <c r="N41" s="100" t="s">
        <v>2480</v>
      </c>
      <c r="O41" s="113" t="s">
        <v>2482</v>
      </c>
      <c r="P41" s="116"/>
      <c r="Q41" s="128">
        <v>44236.682638888888</v>
      </c>
    </row>
    <row r="42" spans="1:17" ht="18" x14ac:dyDescent="0.25">
      <c r="A42" s="113" t="str">
        <f>VLOOKUP(E42,'LISTADO ATM'!$A$2:$C$897,3,0)</f>
        <v>NORTE</v>
      </c>
      <c r="B42" s="107">
        <v>335786320</v>
      </c>
      <c r="C42" s="99">
        <v>44236.023680555554</v>
      </c>
      <c r="D42" s="113" t="s">
        <v>2491</v>
      </c>
      <c r="E42" s="97">
        <v>950</v>
      </c>
      <c r="F42" s="84" t="str">
        <f>VLOOKUP(E42,VIP!$A$2:$O11397,2,0)</f>
        <v>DRBR12G</v>
      </c>
      <c r="G42" s="96" t="str">
        <f>VLOOKUP(E42,'LISTADO ATM'!$A$2:$B$896,2,0)</f>
        <v xml:space="preserve">ATM Oficina Monterrico </v>
      </c>
      <c r="H42" s="96" t="str">
        <f>VLOOKUP(E42,VIP!$A$2:$O16318,7,FALSE)</f>
        <v>Si</v>
      </c>
      <c r="I42" s="96" t="str">
        <f>VLOOKUP(E42,VIP!$A$2:$O8283,8,FALSE)</f>
        <v>Si</v>
      </c>
      <c r="J42" s="96" t="str">
        <f>VLOOKUP(E42,VIP!$A$2:$O8233,8,FALSE)</f>
        <v>Si</v>
      </c>
      <c r="K42" s="96" t="str">
        <f>VLOOKUP(E42,VIP!$A$2:$O11807,6,0)</f>
        <v>SI</v>
      </c>
      <c r="L42" s="102" t="s">
        <v>2430</v>
      </c>
      <c r="M42" s="116" t="s">
        <v>2511</v>
      </c>
      <c r="N42" s="100" t="s">
        <v>2480</v>
      </c>
      <c r="O42" s="113" t="s">
        <v>2499</v>
      </c>
      <c r="P42" s="116"/>
      <c r="Q42" s="128">
        <v>44236.79791666667</v>
      </c>
    </row>
    <row r="43" spans="1:17" ht="18" x14ac:dyDescent="0.25">
      <c r="A43" s="113" t="str">
        <f>VLOOKUP(E43,'LISTADO ATM'!$A$2:$C$897,3,0)</f>
        <v>DISTRITO NACIONAL</v>
      </c>
      <c r="B43" s="107">
        <v>335786321</v>
      </c>
      <c r="C43" s="99">
        <v>44236.025393518517</v>
      </c>
      <c r="D43" s="113" t="s">
        <v>2491</v>
      </c>
      <c r="E43" s="97">
        <v>946</v>
      </c>
      <c r="F43" s="84" t="str">
        <f>VLOOKUP(E43,VIP!$A$2:$O11396,2,0)</f>
        <v>DRBR24R</v>
      </c>
      <c r="G43" s="96" t="str">
        <f>VLOOKUP(E43,'LISTADO ATM'!$A$2:$B$896,2,0)</f>
        <v xml:space="preserve">ATM Oficina Núñez de Cáceres I </v>
      </c>
      <c r="H43" s="96" t="str">
        <f>VLOOKUP(E43,VIP!$A$2:$O16317,7,FALSE)</f>
        <v>Si</v>
      </c>
      <c r="I43" s="96" t="str">
        <f>VLOOKUP(E43,VIP!$A$2:$O8282,8,FALSE)</f>
        <v>Si</v>
      </c>
      <c r="J43" s="96" t="str">
        <f>VLOOKUP(E43,VIP!$A$2:$O8232,8,FALSE)</f>
        <v>Si</v>
      </c>
      <c r="K43" s="96" t="str">
        <f>VLOOKUP(E43,VIP!$A$2:$O11806,6,0)</f>
        <v>NO</v>
      </c>
      <c r="L43" s="102" t="s">
        <v>2430</v>
      </c>
      <c r="M43" s="116" t="s">
        <v>2511</v>
      </c>
      <c r="N43" s="100" t="s">
        <v>2480</v>
      </c>
      <c r="O43" s="113" t="s">
        <v>2499</v>
      </c>
      <c r="P43" s="116"/>
      <c r="Q43" s="128">
        <v>44236.419942129629</v>
      </c>
    </row>
    <row r="44" spans="1:17" ht="18" x14ac:dyDescent="0.25">
      <c r="A44" s="113" t="str">
        <f>VLOOKUP(E44,'LISTADO ATM'!$A$2:$C$897,3,0)</f>
        <v>DISTRITO NACIONAL</v>
      </c>
      <c r="B44" s="107">
        <v>335786322</v>
      </c>
      <c r="C44" s="99">
        <v>44236.031469907408</v>
      </c>
      <c r="D44" s="113" t="s">
        <v>2476</v>
      </c>
      <c r="E44" s="97">
        <v>738</v>
      </c>
      <c r="F44" s="84" t="str">
        <f>VLOOKUP(E44,VIP!$A$2:$O11395,2,0)</f>
        <v>DRBR24S</v>
      </c>
      <c r="G44" s="96" t="str">
        <f>VLOOKUP(E44,'LISTADO ATM'!$A$2:$B$896,2,0)</f>
        <v xml:space="preserve">ATM Zona Franca Los Alcarrizos </v>
      </c>
      <c r="H44" s="96" t="str">
        <f>VLOOKUP(E44,VIP!$A$2:$O16316,7,FALSE)</f>
        <v>Si</v>
      </c>
      <c r="I44" s="96" t="str">
        <f>VLOOKUP(E44,VIP!$A$2:$O8281,8,FALSE)</f>
        <v>Si</v>
      </c>
      <c r="J44" s="96" t="str">
        <f>VLOOKUP(E44,VIP!$A$2:$O8231,8,FALSE)</f>
        <v>Si</v>
      </c>
      <c r="K44" s="96" t="str">
        <f>VLOOKUP(E44,VIP!$A$2:$O11805,6,0)</f>
        <v>NO</v>
      </c>
      <c r="L44" s="102" t="s">
        <v>2430</v>
      </c>
      <c r="M44" s="101" t="s">
        <v>2472</v>
      </c>
      <c r="N44" s="100" t="s">
        <v>2480</v>
      </c>
      <c r="O44" s="113" t="s">
        <v>2481</v>
      </c>
      <c r="P44" s="116"/>
      <c r="Q44" s="101" t="s">
        <v>2430</v>
      </c>
    </row>
    <row r="45" spans="1:17" ht="18" x14ac:dyDescent="0.25">
      <c r="A45" s="113" t="str">
        <f>VLOOKUP(E45,'LISTADO ATM'!$A$2:$C$897,3,0)</f>
        <v>NORTE</v>
      </c>
      <c r="B45" s="107">
        <v>335786323</v>
      </c>
      <c r="C45" s="99">
        <v>44236.032881944448</v>
      </c>
      <c r="D45" s="113" t="s">
        <v>2494</v>
      </c>
      <c r="E45" s="97">
        <v>683</v>
      </c>
      <c r="F45" s="84" t="str">
        <f>VLOOKUP(E45,VIP!$A$2:$O11394,2,0)</f>
        <v>DRBR683</v>
      </c>
      <c r="G45" s="96" t="str">
        <f>VLOOKUP(E45,'LISTADO ATM'!$A$2:$B$896,2,0)</f>
        <v>ATM INCARNA El Pino (la Vega)</v>
      </c>
      <c r="H45" s="96" t="str">
        <f>VLOOKUP(E45,VIP!$A$2:$O16315,7,FALSE)</f>
        <v>Si</v>
      </c>
      <c r="I45" s="96" t="str">
        <f>VLOOKUP(E45,VIP!$A$2:$O8280,8,FALSE)</f>
        <v>Si</v>
      </c>
      <c r="J45" s="96" t="str">
        <f>VLOOKUP(E45,VIP!$A$2:$O8230,8,FALSE)</f>
        <v>Si</v>
      </c>
      <c r="K45" s="96" t="str">
        <f>VLOOKUP(E45,VIP!$A$2:$O11804,6,0)</f>
        <v>NO</v>
      </c>
      <c r="L45" s="102" t="s">
        <v>2430</v>
      </c>
      <c r="M45" s="116" t="s">
        <v>2511</v>
      </c>
      <c r="N45" s="128" t="s">
        <v>2542</v>
      </c>
      <c r="O45" s="113" t="s">
        <v>2495</v>
      </c>
      <c r="P45" s="116"/>
      <c r="Q45" s="128">
        <v>44236.793749999997</v>
      </c>
    </row>
    <row r="46" spans="1:17" ht="18" x14ac:dyDescent="0.25">
      <c r="A46" s="113" t="str">
        <f>VLOOKUP(E46,'LISTADO ATM'!$A$2:$C$897,3,0)</f>
        <v>ESTE</v>
      </c>
      <c r="B46" s="107">
        <v>335786324</v>
      </c>
      <c r="C46" s="99">
        <v>44236.052025462966</v>
      </c>
      <c r="D46" s="113" t="s">
        <v>2476</v>
      </c>
      <c r="E46" s="97">
        <v>386</v>
      </c>
      <c r="F46" s="84" t="str">
        <f>VLOOKUP(E46,VIP!$A$2:$O11393,2,0)</f>
        <v>DRBR386</v>
      </c>
      <c r="G46" s="96" t="str">
        <f>VLOOKUP(E46,'LISTADO ATM'!$A$2:$B$896,2,0)</f>
        <v xml:space="preserve">ATM Plaza Verón II </v>
      </c>
      <c r="H46" s="96" t="str">
        <f>VLOOKUP(E46,VIP!$A$2:$O16314,7,FALSE)</f>
        <v>Si</v>
      </c>
      <c r="I46" s="96" t="str">
        <f>VLOOKUP(E46,VIP!$A$2:$O8279,8,FALSE)</f>
        <v>Si</v>
      </c>
      <c r="J46" s="96" t="str">
        <f>VLOOKUP(E46,VIP!$A$2:$O8229,8,FALSE)</f>
        <v>Si</v>
      </c>
      <c r="K46" s="96" t="str">
        <f>VLOOKUP(E46,VIP!$A$2:$O11803,6,0)</f>
        <v>NO</v>
      </c>
      <c r="L46" s="102" t="s">
        <v>2465</v>
      </c>
      <c r="M46" s="116" t="s">
        <v>2511</v>
      </c>
      <c r="N46" s="100" t="s">
        <v>2480</v>
      </c>
      <c r="O46" s="113" t="s">
        <v>2481</v>
      </c>
      <c r="P46" s="116"/>
      <c r="Q46" s="128">
        <v>44236.793055555558</v>
      </c>
    </row>
    <row r="47" spans="1:17" ht="18" x14ac:dyDescent="0.25">
      <c r="A47" s="113" t="str">
        <f>VLOOKUP(E47,'LISTADO ATM'!$A$2:$C$897,3,0)</f>
        <v>ESTE</v>
      </c>
      <c r="B47" s="107">
        <v>335786325</v>
      </c>
      <c r="C47" s="99">
        <v>44236.053402777776</v>
      </c>
      <c r="D47" s="113" t="s">
        <v>2189</v>
      </c>
      <c r="E47" s="97">
        <v>385</v>
      </c>
      <c r="F47" s="84" t="str">
        <f>VLOOKUP(E47,VIP!$A$2:$O11392,2,0)</f>
        <v>DRBR385</v>
      </c>
      <c r="G47" s="96" t="str">
        <f>VLOOKUP(E47,'LISTADO ATM'!$A$2:$B$896,2,0)</f>
        <v xml:space="preserve">ATM Plaza Verón I </v>
      </c>
      <c r="H47" s="96" t="str">
        <f>VLOOKUP(E47,VIP!$A$2:$O16313,7,FALSE)</f>
        <v>Si</v>
      </c>
      <c r="I47" s="96" t="str">
        <f>VLOOKUP(E47,VIP!$A$2:$O8278,8,FALSE)</f>
        <v>Si</v>
      </c>
      <c r="J47" s="96" t="str">
        <f>VLOOKUP(E47,VIP!$A$2:$O8228,8,FALSE)</f>
        <v>Si</v>
      </c>
      <c r="K47" s="96" t="str">
        <f>VLOOKUP(E47,VIP!$A$2:$O11802,6,0)</f>
        <v>NO</v>
      </c>
      <c r="L47" s="102" t="s">
        <v>2228</v>
      </c>
      <c r="M47" s="116" t="s">
        <v>2511</v>
      </c>
      <c r="N47" s="128" t="s">
        <v>2542</v>
      </c>
      <c r="O47" s="113" t="s">
        <v>2482</v>
      </c>
      <c r="P47" s="116"/>
      <c r="Q47" s="128">
        <v>44236.586597222224</v>
      </c>
    </row>
    <row r="48" spans="1:17" ht="18" x14ac:dyDescent="0.25">
      <c r="A48" s="113" t="str">
        <f>VLOOKUP(E48,'LISTADO ATM'!$A$2:$C$897,3,0)</f>
        <v>DISTRITO NACIONAL</v>
      </c>
      <c r="B48" s="107">
        <v>335786326</v>
      </c>
      <c r="C48" s="99">
        <v>44236.0546412037</v>
      </c>
      <c r="D48" s="113" t="s">
        <v>2476</v>
      </c>
      <c r="E48" s="97">
        <v>355</v>
      </c>
      <c r="F48" s="84" t="str">
        <f>VLOOKUP(E48,VIP!$A$2:$O11391,2,0)</f>
        <v>DRBR355</v>
      </c>
      <c r="G48" s="96" t="str">
        <f>VLOOKUP(E48,'LISTADO ATM'!$A$2:$B$896,2,0)</f>
        <v xml:space="preserve">ATM UNP Metro II </v>
      </c>
      <c r="H48" s="96" t="str">
        <f>VLOOKUP(E48,VIP!$A$2:$O16312,7,FALSE)</f>
        <v>Si</v>
      </c>
      <c r="I48" s="96" t="str">
        <f>VLOOKUP(E48,VIP!$A$2:$O8277,8,FALSE)</f>
        <v>Si</v>
      </c>
      <c r="J48" s="96" t="str">
        <f>VLOOKUP(E48,VIP!$A$2:$O8227,8,FALSE)</f>
        <v>Si</v>
      </c>
      <c r="K48" s="96" t="str">
        <f>VLOOKUP(E48,VIP!$A$2:$O11801,6,0)</f>
        <v>SI</v>
      </c>
      <c r="L48" s="102" t="s">
        <v>2465</v>
      </c>
      <c r="M48" s="116" t="s">
        <v>2511</v>
      </c>
      <c r="N48" s="100" t="s">
        <v>2480</v>
      </c>
      <c r="O48" s="113" t="s">
        <v>2481</v>
      </c>
      <c r="P48" s="116"/>
      <c r="Q48" s="128">
        <v>44236.795138888891</v>
      </c>
    </row>
    <row r="49" spans="1:17" ht="18" x14ac:dyDescent="0.25">
      <c r="A49" s="113" t="str">
        <f>VLOOKUP(E49,'LISTADO ATM'!$A$2:$C$897,3,0)</f>
        <v>ESTE</v>
      </c>
      <c r="B49" s="107">
        <v>335786327</v>
      </c>
      <c r="C49" s="99">
        <v>44236.057002314818</v>
      </c>
      <c r="D49" s="113" t="s">
        <v>2476</v>
      </c>
      <c r="E49" s="97">
        <v>294</v>
      </c>
      <c r="F49" s="84" t="str">
        <f>VLOOKUP(E49,VIP!$A$2:$O11390,2,0)</f>
        <v>DRBR294</v>
      </c>
      <c r="G49" s="96" t="str">
        <f>VLOOKUP(E49,'LISTADO ATM'!$A$2:$B$896,2,0)</f>
        <v xml:space="preserve">ATM Plaza Zaglul San Pedro II </v>
      </c>
      <c r="H49" s="96" t="str">
        <f>VLOOKUP(E49,VIP!$A$2:$O16311,7,FALSE)</f>
        <v>Si</v>
      </c>
      <c r="I49" s="96" t="str">
        <f>VLOOKUP(E49,VIP!$A$2:$O8276,8,FALSE)</f>
        <v>Si</v>
      </c>
      <c r="J49" s="96" t="str">
        <f>VLOOKUP(E49,VIP!$A$2:$O8226,8,FALSE)</f>
        <v>Si</v>
      </c>
      <c r="K49" s="96" t="str">
        <f>VLOOKUP(E49,VIP!$A$2:$O11800,6,0)</f>
        <v>NO</v>
      </c>
      <c r="L49" s="102" t="s">
        <v>2465</v>
      </c>
      <c r="M49" s="116" t="s">
        <v>2511</v>
      </c>
      <c r="N49" s="100" t="s">
        <v>2480</v>
      </c>
      <c r="O49" s="113" t="s">
        <v>2481</v>
      </c>
      <c r="P49" s="116"/>
      <c r="Q49" s="128">
        <v>44236.419942129629</v>
      </c>
    </row>
    <row r="50" spans="1:17" ht="18" x14ac:dyDescent="0.25">
      <c r="A50" s="113" t="str">
        <f>VLOOKUP(E50,'LISTADO ATM'!$A$2:$C$897,3,0)</f>
        <v>DISTRITO NACIONAL</v>
      </c>
      <c r="B50" s="107">
        <v>335786328</v>
      </c>
      <c r="C50" s="99">
        <v>44236.058425925927</v>
      </c>
      <c r="D50" s="113" t="s">
        <v>2476</v>
      </c>
      <c r="E50" s="97">
        <v>194</v>
      </c>
      <c r="F50" s="84" t="str">
        <f>VLOOKUP(E50,VIP!$A$2:$O11389,2,0)</f>
        <v>DRBR194</v>
      </c>
      <c r="G50" s="96" t="str">
        <f>VLOOKUP(E50,'LISTADO ATM'!$A$2:$B$896,2,0)</f>
        <v xml:space="preserve">ATM UNP Pantoja </v>
      </c>
      <c r="H50" s="96" t="str">
        <f>VLOOKUP(E50,VIP!$A$2:$O16310,7,FALSE)</f>
        <v>Si</v>
      </c>
      <c r="I50" s="96" t="str">
        <f>VLOOKUP(E50,VIP!$A$2:$O8275,8,FALSE)</f>
        <v>No</v>
      </c>
      <c r="J50" s="96" t="str">
        <f>VLOOKUP(E50,VIP!$A$2:$O8225,8,FALSE)</f>
        <v>No</v>
      </c>
      <c r="K50" s="96" t="str">
        <f>VLOOKUP(E50,VIP!$A$2:$O11799,6,0)</f>
        <v>NO</v>
      </c>
      <c r="L50" s="102" t="s">
        <v>2465</v>
      </c>
      <c r="M50" s="116" t="s">
        <v>2511</v>
      </c>
      <c r="N50" s="100" t="s">
        <v>2480</v>
      </c>
      <c r="O50" s="113" t="s">
        <v>2481</v>
      </c>
      <c r="P50" s="116"/>
      <c r="Q50" s="128">
        <v>44236.419942129629</v>
      </c>
    </row>
    <row r="51" spans="1:17" ht="18" x14ac:dyDescent="0.25">
      <c r="A51" s="113" t="str">
        <f>VLOOKUP(E51,'LISTADO ATM'!$A$2:$C$897,3,0)</f>
        <v>DISTRITO NACIONAL</v>
      </c>
      <c r="B51" s="107">
        <v>335786329</v>
      </c>
      <c r="C51" s="99">
        <v>44236.063773148147</v>
      </c>
      <c r="D51" s="113" t="s">
        <v>2189</v>
      </c>
      <c r="E51" s="97">
        <v>35</v>
      </c>
      <c r="F51" s="84" t="str">
        <f>VLOOKUP(E51,VIP!$A$2:$O11388,2,0)</f>
        <v>DRBR035</v>
      </c>
      <c r="G51" s="96" t="str">
        <f>VLOOKUP(E51,'LISTADO ATM'!$A$2:$B$896,2,0)</f>
        <v xml:space="preserve">ATM Dirección General de Aduanas I </v>
      </c>
      <c r="H51" s="96" t="str">
        <f>VLOOKUP(E51,VIP!$A$2:$O16309,7,FALSE)</f>
        <v>Si</v>
      </c>
      <c r="I51" s="96" t="str">
        <f>VLOOKUP(E51,VIP!$A$2:$O8274,8,FALSE)</f>
        <v>Si</v>
      </c>
      <c r="J51" s="96" t="str">
        <f>VLOOKUP(E51,VIP!$A$2:$O8224,8,FALSE)</f>
        <v>Si</v>
      </c>
      <c r="K51" s="96" t="str">
        <f>VLOOKUP(E51,VIP!$A$2:$O11798,6,0)</f>
        <v>NO</v>
      </c>
      <c r="L51" s="102" t="s">
        <v>2228</v>
      </c>
      <c r="M51" s="116" t="s">
        <v>2511</v>
      </c>
      <c r="N51" s="128" t="s">
        <v>2542</v>
      </c>
      <c r="O51" s="113" t="s">
        <v>2482</v>
      </c>
      <c r="P51" s="116"/>
      <c r="Q51" s="128">
        <v>44236.762499999997</v>
      </c>
    </row>
    <row r="52" spans="1:17" ht="18" x14ac:dyDescent="0.25">
      <c r="A52" s="113" t="str">
        <f>VLOOKUP(E52,'LISTADO ATM'!$A$2:$C$897,3,0)</f>
        <v>DISTRITO NACIONAL</v>
      </c>
      <c r="B52" s="107">
        <v>335786330</v>
      </c>
      <c r="C52" s="99">
        <v>44236.090428240743</v>
      </c>
      <c r="D52" s="113" t="s">
        <v>2189</v>
      </c>
      <c r="E52" s="97">
        <v>13</v>
      </c>
      <c r="F52" s="84" t="str">
        <f>VLOOKUP(E52,VIP!$A$2:$O11401,2,0)</f>
        <v>DRBR013</v>
      </c>
      <c r="G52" s="96" t="str">
        <f>VLOOKUP(E52,'LISTADO ATM'!$A$2:$B$896,2,0)</f>
        <v xml:space="preserve">ATM CDEEE </v>
      </c>
      <c r="H52" s="96" t="str">
        <f>VLOOKUP(E52,VIP!$A$2:$O16322,7,FALSE)</f>
        <v>Si</v>
      </c>
      <c r="I52" s="96" t="str">
        <f>VLOOKUP(E52,VIP!$A$2:$O8287,8,FALSE)</f>
        <v>Si</v>
      </c>
      <c r="J52" s="96" t="str">
        <f>VLOOKUP(E52,VIP!$A$2:$O8237,8,FALSE)</f>
        <v>Si</v>
      </c>
      <c r="K52" s="96" t="str">
        <f>VLOOKUP(E52,VIP!$A$2:$O11811,6,0)</f>
        <v>NO</v>
      </c>
      <c r="L52" s="102" t="s">
        <v>2254</v>
      </c>
      <c r="M52" s="116" t="s">
        <v>2511</v>
      </c>
      <c r="N52" s="128" t="s">
        <v>2542</v>
      </c>
      <c r="O52" s="113" t="s">
        <v>2482</v>
      </c>
      <c r="P52" s="116"/>
      <c r="Q52" s="128">
        <v>44236.586597222224</v>
      </c>
    </row>
    <row r="53" spans="1:17" ht="18" x14ac:dyDescent="0.25">
      <c r="A53" s="113" t="str">
        <f>VLOOKUP(E53,'LISTADO ATM'!$A$2:$C$897,3,0)</f>
        <v>DISTRITO NACIONAL</v>
      </c>
      <c r="B53" s="107">
        <v>335786334</v>
      </c>
      <c r="C53" s="99">
        <v>44236.092847222222</v>
      </c>
      <c r="D53" s="113" t="s">
        <v>2189</v>
      </c>
      <c r="E53" s="97">
        <v>621</v>
      </c>
      <c r="F53" s="84" t="str">
        <f>VLOOKUP(E53,VIP!$A$2:$O11397,2,0)</f>
        <v>DRBR621</v>
      </c>
      <c r="G53" s="96" t="str">
        <f>VLOOKUP(E53,'LISTADO ATM'!$A$2:$B$896,2,0)</f>
        <v xml:space="preserve">ATM CESAC  </v>
      </c>
      <c r="H53" s="96" t="str">
        <f>VLOOKUP(E53,VIP!$A$2:$O16318,7,FALSE)</f>
        <v>Si</v>
      </c>
      <c r="I53" s="96" t="str">
        <f>VLOOKUP(E53,VIP!$A$2:$O8283,8,FALSE)</f>
        <v>Si</v>
      </c>
      <c r="J53" s="96" t="str">
        <f>VLOOKUP(E53,VIP!$A$2:$O8233,8,FALSE)</f>
        <v>Si</v>
      </c>
      <c r="K53" s="96" t="str">
        <f>VLOOKUP(E53,VIP!$A$2:$O11807,6,0)</f>
        <v>NO</v>
      </c>
      <c r="L53" s="102" t="s">
        <v>2254</v>
      </c>
      <c r="M53" s="116" t="s">
        <v>2511</v>
      </c>
      <c r="N53" s="128" t="s">
        <v>2542</v>
      </c>
      <c r="O53" s="113" t="s">
        <v>2482</v>
      </c>
      <c r="P53" s="116"/>
      <c r="Q53" s="128">
        <v>44236.460300925923</v>
      </c>
    </row>
    <row r="54" spans="1:17" ht="18" x14ac:dyDescent="0.25">
      <c r="A54" s="113" t="str">
        <f>VLOOKUP(E54,'LISTADO ATM'!$A$2:$C$897,3,0)</f>
        <v>DISTRITO NACIONAL</v>
      </c>
      <c r="B54" s="107">
        <v>335786336</v>
      </c>
      <c r="C54" s="99">
        <v>44236.096087962964</v>
      </c>
      <c r="D54" s="113" t="s">
        <v>2189</v>
      </c>
      <c r="E54" s="97">
        <v>21</v>
      </c>
      <c r="F54" s="84" t="str">
        <f>VLOOKUP(E54,VIP!$A$2:$O11395,2,0)</f>
        <v>DRBR021</v>
      </c>
      <c r="G54" s="96" t="str">
        <f>VLOOKUP(E54,'LISTADO ATM'!$A$2:$B$896,2,0)</f>
        <v xml:space="preserve">ATM Oficina Mella </v>
      </c>
      <c r="H54" s="96" t="str">
        <f>VLOOKUP(E54,VIP!$A$2:$O16316,7,FALSE)</f>
        <v>Si</v>
      </c>
      <c r="I54" s="96" t="str">
        <f>VLOOKUP(E54,VIP!$A$2:$O8281,8,FALSE)</f>
        <v>No</v>
      </c>
      <c r="J54" s="96" t="str">
        <f>VLOOKUP(E54,VIP!$A$2:$O8231,8,FALSE)</f>
        <v>No</v>
      </c>
      <c r="K54" s="96" t="str">
        <f>VLOOKUP(E54,VIP!$A$2:$O11805,6,0)</f>
        <v>NO</v>
      </c>
      <c r="L54" s="102" t="s">
        <v>2254</v>
      </c>
      <c r="M54" s="116" t="s">
        <v>2511</v>
      </c>
      <c r="N54" s="128" t="s">
        <v>2542</v>
      </c>
      <c r="O54" s="113" t="s">
        <v>2482</v>
      </c>
      <c r="P54" s="116"/>
      <c r="Q54" s="128">
        <v>44236.419942129629</v>
      </c>
    </row>
    <row r="55" spans="1:17" ht="18" x14ac:dyDescent="0.25">
      <c r="A55" s="113" t="str">
        <f>VLOOKUP(E55,'LISTADO ATM'!$A$2:$C$897,3,0)</f>
        <v>DISTRITO NACIONAL</v>
      </c>
      <c r="B55" s="107">
        <v>335786337</v>
      </c>
      <c r="C55" s="99">
        <v>44236.09684027778</v>
      </c>
      <c r="D55" s="113" t="s">
        <v>2189</v>
      </c>
      <c r="E55" s="97">
        <v>719</v>
      </c>
      <c r="F55" s="84" t="str">
        <f>VLOOKUP(E55,VIP!$A$2:$O11394,2,0)</f>
        <v>DRBR419</v>
      </c>
      <c r="G55" s="96" t="str">
        <f>VLOOKUP(E55,'LISTADO ATM'!$A$2:$B$896,2,0)</f>
        <v xml:space="preserve">ATM Ayuntamiento Municipal San Luís </v>
      </c>
      <c r="H55" s="96" t="str">
        <f>VLOOKUP(E55,VIP!$A$2:$O16315,7,FALSE)</f>
        <v>Si</v>
      </c>
      <c r="I55" s="96" t="str">
        <f>VLOOKUP(E55,VIP!$A$2:$O8280,8,FALSE)</f>
        <v>Si</v>
      </c>
      <c r="J55" s="96" t="str">
        <f>VLOOKUP(E55,VIP!$A$2:$O8230,8,FALSE)</f>
        <v>Si</v>
      </c>
      <c r="K55" s="96" t="str">
        <f>VLOOKUP(E55,VIP!$A$2:$O11804,6,0)</f>
        <v>NO</v>
      </c>
      <c r="L55" s="102" t="s">
        <v>2254</v>
      </c>
      <c r="M55" s="116" t="s">
        <v>2511</v>
      </c>
      <c r="N55" s="128" t="s">
        <v>2542</v>
      </c>
      <c r="O55" s="113" t="s">
        <v>2482</v>
      </c>
      <c r="P55" s="116"/>
      <c r="Q55" s="128">
        <v>44236.403275462966</v>
      </c>
    </row>
    <row r="56" spans="1:17" ht="18" x14ac:dyDescent="0.25">
      <c r="A56" s="113" t="str">
        <f>VLOOKUP(E56,'LISTADO ATM'!$A$2:$C$897,3,0)</f>
        <v>DISTRITO NACIONAL</v>
      </c>
      <c r="B56" s="107">
        <v>335786339</v>
      </c>
      <c r="C56" s="99">
        <v>44236.128101851849</v>
      </c>
      <c r="D56" s="113" t="s">
        <v>2189</v>
      </c>
      <c r="E56" s="97">
        <v>146</v>
      </c>
      <c r="F56" s="84" t="str">
        <f>VLOOKUP(E56,VIP!$A$2:$O11392,2,0)</f>
        <v>DRBR146</v>
      </c>
      <c r="G56" s="96" t="str">
        <f>VLOOKUP(E56,'LISTADO ATM'!$A$2:$B$896,2,0)</f>
        <v xml:space="preserve">ATM Tribunal Superior Constitucional </v>
      </c>
      <c r="H56" s="96" t="str">
        <f>VLOOKUP(E56,VIP!$A$2:$O16313,7,FALSE)</f>
        <v>Si</v>
      </c>
      <c r="I56" s="96" t="str">
        <f>VLOOKUP(E56,VIP!$A$2:$O8278,8,FALSE)</f>
        <v>Si</v>
      </c>
      <c r="J56" s="96" t="str">
        <f>VLOOKUP(E56,VIP!$A$2:$O8228,8,FALSE)</f>
        <v>Si</v>
      </c>
      <c r="K56" s="96" t="str">
        <f>VLOOKUP(E56,VIP!$A$2:$O11802,6,0)</f>
        <v>NO</v>
      </c>
      <c r="L56" s="102" t="s">
        <v>2228</v>
      </c>
      <c r="M56" s="116" t="s">
        <v>2511</v>
      </c>
      <c r="N56" s="128" t="s">
        <v>2542</v>
      </c>
      <c r="O56" s="113" t="s">
        <v>2482</v>
      </c>
      <c r="P56" s="116"/>
      <c r="Q56" s="128">
        <v>44236.419942129629</v>
      </c>
    </row>
    <row r="57" spans="1:17" ht="18" x14ac:dyDescent="0.25">
      <c r="A57" s="113" t="str">
        <f>VLOOKUP(E57,'LISTADO ATM'!$A$2:$C$897,3,0)</f>
        <v>DISTRITO NACIONAL</v>
      </c>
      <c r="B57" s="107">
        <v>335786340</v>
      </c>
      <c r="C57" s="99">
        <v>44236.130671296298</v>
      </c>
      <c r="D57" s="113" t="s">
        <v>2189</v>
      </c>
      <c r="E57" s="97">
        <v>935</v>
      </c>
      <c r="F57" s="84" t="str">
        <f>VLOOKUP(E57,VIP!$A$2:$O11391,2,0)</f>
        <v>DRBR16J</v>
      </c>
      <c r="G57" s="96" t="str">
        <f>VLOOKUP(E57,'LISTADO ATM'!$A$2:$B$896,2,0)</f>
        <v xml:space="preserve">ATM Oficina John F. Kennedy </v>
      </c>
      <c r="H57" s="96" t="str">
        <f>VLOOKUP(E57,VIP!$A$2:$O16312,7,FALSE)</f>
        <v>Si</v>
      </c>
      <c r="I57" s="96" t="str">
        <f>VLOOKUP(E57,VIP!$A$2:$O8277,8,FALSE)</f>
        <v>Si</v>
      </c>
      <c r="J57" s="96" t="str">
        <f>VLOOKUP(E57,VIP!$A$2:$O8227,8,FALSE)</f>
        <v>Si</v>
      </c>
      <c r="K57" s="96" t="str">
        <f>VLOOKUP(E57,VIP!$A$2:$O11801,6,0)</f>
        <v>SI</v>
      </c>
      <c r="L57" s="102" t="s">
        <v>2228</v>
      </c>
      <c r="M57" s="116" t="s">
        <v>2511</v>
      </c>
      <c r="N57" s="128" t="s">
        <v>2542</v>
      </c>
      <c r="O57" s="113" t="s">
        <v>2482</v>
      </c>
      <c r="P57" s="116"/>
      <c r="Q57" s="128">
        <v>44236.586597222224</v>
      </c>
    </row>
    <row r="58" spans="1:17" ht="18" x14ac:dyDescent="0.25">
      <c r="A58" s="113" t="str">
        <f>VLOOKUP(E58,'LISTADO ATM'!$A$2:$C$897,3,0)</f>
        <v>SUR</v>
      </c>
      <c r="B58" s="107">
        <v>335786341</v>
      </c>
      <c r="C58" s="99">
        <v>44236.139456018522</v>
      </c>
      <c r="D58" s="113" t="s">
        <v>2189</v>
      </c>
      <c r="E58" s="97">
        <v>615</v>
      </c>
      <c r="F58" s="84" t="str">
        <f>VLOOKUP(E58,VIP!$A$2:$O11390,2,0)</f>
        <v>DRBR418</v>
      </c>
      <c r="G58" s="96" t="str">
        <f>VLOOKUP(E58,'LISTADO ATM'!$A$2:$B$896,2,0)</f>
        <v xml:space="preserve">ATM Estación Sunix Cabral (Barahona) </v>
      </c>
      <c r="H58" s="96" t="str">
        <f>VLOOKUP(E58,VIP!$A$2:$O16311,7,FALSE)</f>
        <v>Si</v>
      </c>
      <c r="I58" s="96" t="str">
        <f>VLOOKUP(E58,VIP!$A$2:$O8276,8,FALSE)</f>
        <v>Si</v>
      </c>
      <c r="J58" s="96" t="str">
        <f>VLOOKUP(E58,VIP!$A$2:$O8226,8,FALSE)</f>
        <v>Si</v>
      </c>
      <c r="K58" s="96" t="str">
        <f>VLOOKUP(E58,VIP!$A$2:$O11800,6,0)</f>
        <v>NO</v>
      </c>
      <c r="L58" s="102" t="s">
        <v>2228</v>
      </c>
      <c r="M58" s="116" t="s">
        <v>2511</v>
      </c>
      <c r="N58" s="128" t="s">
        <v>2542</v>
      </c>
      <c r="O58" s="113" t="s">
        <v>2482</v>
      </c>
      <c r="P58" s="116"/>
      <c r="Q58" s="128">
        <v>44236.586597222224</v>
      </c>
    </row>
    <row r="59" spans="1:17" ht="18" x14ac:dyDescent="0.25">
      <c r="A59" s="113" t="str">
        <f>VLOOKUP(E59,'LISTADO ATM'!$A$2:$C$897,3,0)</f>
        <v>DISTRITO NACIONAL</v>
      </c>
      <c r="B59" s="107">
        <v>335786342</v>
      </c>
      <c r="C59" s="99">
        <v>44236.141712962963</v>
      </c>
      <c r="D59" s="113" t="s">
        <v>2189</v>
      </c>
      <c r="E59" s="97">
        <v>672</v>
      </c>
      <c r="F59" s="84" t="str">
        <f>VLOOKUP(E59,VIP!$A$2:$O11389,2,0)</f>
        <v>DRBR672</v>
      </c>
      <c r="G59" s="96" t="str">
        <f>VLOOKUP(E59,'LISTADO ATM'!$A$2:$B$896,2,0)</f>
        <v>ATM Destacamento Policía Nacional La Victoria</v>
      </c>
      <c r="H59" s="96" t="str">
        <f>VLOOKUP(E59,VIP!$A$2:$O16310,7,FALSE)</f>
        <v>Si</v>
      </c>
      <c r="I59" s="96" t="str">
        <f>VLOOKUP(E59,VIP!$A$2:$O8275,8,FALSE)</f>
        <v>Si</v>
      </c>
      <c r="J59" s="96" t="str">
        <f>VLOOKUP(E59,VIP!$A$2:$O8225,8,FALSE)</f>
        <v>Si</v>
      </c>
      <c r="K59" s="96" t="str">
        <f>VLOOKUP(E59,VIP!$A$2:$O11799,6,0)</f>
        <v>SI</v>
      </c>
      <c r="L59" s="102" t="s">
        <v>2254</v>
      </c>
      <c r="M59" s="116" t="s">
        <v>2511</v>
      </c>
      <c r="N59" s="128" t="s">
        <v>2542</v>
      </c>
      <c r="O59" s="113" t="s">
        <v>2482</v>
      </c>
      <c r="P59" s="116"/>
      <c r="Q59" s="128">
        <v>44236.419942129629</v>
      </c>
    </row>
    <row r="60" spans="1:17" ht="18" x14ac:dyDescent="0.25">
      <c r="A60" s="113" t="str">
        <f>VLOOKUP(E60,'LISTADO ATM'!$A$2:$C$897,3,0)</f>
        <v>NORTE</v>
      </c>
      <c r="B60" s="107" t="s">
        <v>2510</v>
      </c>
      <c r="C60" s="99">
        <v>44236.284571759257</v>
      </c>
      <c r="D60" s="113" t="s">
        <v>2190</v>
      </c>
      <c r="E60" s="97">
        <v>854</v>
      </c>
      <c r="F60" s="84" t="str">
        <f>VLOOKUP(E60,VIP!$A$2:$O11386,2,0)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VLOOKUP(E60,VIP!$A$2:$O16307,7,FALSE)</f>
        <v>Si</v>
      </c>
      <c r="I60" s="96" t="str">
        <f>VLOOKUP(E60,VIP!$A$2:$O8272,8,FALSE)</f>
        <v>Si</v>
      </c>
      <c r="J60" s="96" t="str">
        <f>VLOOKUP(E60,VIP!$A$2:$O8222,8,FALSE)</f>
        <v>Si</v>
      </c>
      <c r="K60" s="96" t="str">
        <f>VLOOKUP(E60,VIP!$A$2:$O11796,6,0)</f>
        <v>NO</v>
      </c>
      <c r="L60" s="102" t="s">
        <v>2228</v>
      </c>
      <c r="M60" s="116" t="s">
        <v>2511</v>
      </c>
      <c r="N60" s="100" t="s">
        <v>2480</v>
      </c>
      <c r="O60" s="113" t="s">
        <v>2502</v>
      </c>
      <c r="P60" s="116"/>
      <c r="Q60" s="128">
        <v>44236.419942129629</v>
      </c>
    </row>
    <row r="61" spans="1:17" ht="18" x14ac:dyDescent="0.25">
      <c r="A61" s="113" t="str">
        <f>VLOOKUP(E61,'LISTADO ATM'!$A$2:$C$897,3,0)</f>
        <v>SUR</v>
      </c>
      <c r="B61" s="107" t="s">
        <v>2509</v>
      </c>
      <c r="C61" s="99">
        <v>44236.304803240739</v>
      </c>
      <c r="D61" s="113" t="s">
        <v>2476</v>
      </c>
      <c r="E61" s="97">
        <v>45</v>
      </c>
      <c r="F61" s="84" t="str">
        <f>VLOOKUP(E61,VIP!$A$2:$O11385,2,0)</f>
        <v>DRBR045</v>
      </c>
      <c r="G61" s="96" t="str">
        <f>VLOOKUP(E61,'LISTADO ATM'!$A$2:$B$896,2,0)</f>
        <v xml:space="preserve">ATM Oficina Tamayo </v>
      </c>
      <c r="H61" s="96" t="str">
        <f>VLOOKUP(E61,VIP!$A$2:$O16306,7,FALSE)</f>
        <v>Si</v>
      </c>
      <c r="I61" s="96" t="str">
        <f>VLOOKUP(E61,VIP!$A$2:$O8271,8,FALSE)</f>
        <v>Si</v>
      </c>
      <c r="J61" s="96" t="str">
        <f>VLOOKUP(E61,VIP!$A$2:$O8221,8,FALSE)</f>
        <v>Si</v>
      </c>
      <c r="K61" s="96" t="str">
        <f>VLOOKUP(E61,VIP!$A$2:$O11795,6,0)</f>
        <v>SI</v>
      </c>
      <c r="L61" s="102" t="s">
        <v>2430</v>
      </c>
      <c r="M61" s="116" t="s">
        <v>2511</v>
      </c>
      <c r="N61" s="100" t="s">
        <v>2480</v>
      </c>
      <c r="O61" s="113" t="s">
        <v>2481</v>
      </c>
      <c r="P61" s="116"/>
      <c r="Q61" s="128">
        <v>44236.793749999997</v>
      </c>
    </row>
    <row r="62" spans="1:17" ht="18" x14ac:dyDescent="0.25">
      <c r="A62" s="113" t="str">
        <f>VLOOKUP(E62,'LISTADO ATM'!$A$2:$C$897,3,0)</f>
        <v>DISTRITO NACIONAL</v>
      </c>
      <c r="B62" s="107" t="s">
        <v>2508</v>
      </c>
      <c r="C62" s="99">
        <v>44236.30568287037</v>
      </c>
      <c r="D62" s="113" t="s">
        <v>2189</v>
      </c>
      <c r="E62" s="97">
        <v>966</v>
      </c>
      <c r="F62" s="84" t="str">
        <f>VLOOKUP(E62,VIP!$A$2:$O11384,2,0)</f>
        <v>DRBR966</v>
      </c>
      <c r="G62" s="96" t="str">
        <f>VLOOKUP(E62,'LISTADO ATM'!$A$2:$B$896,2,0)</f>
        <v>ATM Centro Medico Real</v>
      </c>
      <c r="H62" s="96" t="str">
        <f>VLOOKUP(E62,VIP!$A$2:$O16305,7,FALSE)</f>
        <v>Si</v>
      </c>
      <c r="I62" s="96" t="str">
        <f>VLOOKUP(E62,VIP!$A$2:$O8270,8,FALSE)</f>
        <v>Si</v>
      </c>
      <c r="J62" s="96" t="str">
        <f>VLOOKUP(E62,VIP!$A$2:$O8220,8,FALSE)</f>
        <v>Si</v>
      </c>
      <c r="K62" s="96" t="str">
        <f>VLOOKUP(E62,VIP!$A$2:$O11794,6,0)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DISTRITO NACIONAL</v>
      </c>
      <c r="B63" s="107" t="s">
        <v>2507</v>
      </c>
      <c r="C63" s="99">
        <v>44236.306226851855</v>
      </c>
      <c r="D63" s="113" t="s">
        <v>2189</v>
      </c>
      <c r="E63" s="97">
        <v>96</v>
      </c>
      <c r="F63" s="84" t="str">
        <f>VLOOKUP(E63,VIP!$A$2:$O11383,2,0)</f>
        <v>DRBR096</v>
      </c>
      <c r="G63" s="96" t="str">
        <f>VLOOKUP(E63,'LISTADO ATM'!$A$2:$B$896,2,0)</f>
        <v>ATM S/M Caribe Av. Charles de Gaulle</v>
      </c>
      <c r="H63" s="96" t="str">
        <f>VLOOKUP(E63,VIP!$A$2:$O16304,7,FALSE)</f>
        <v>Si</v>
      </c>
      <c r="I63" s="96" t="str">
        <f>VLOOKUP(E63,VIP!$A$2:$O8269,8,FALSE)</f>
        <v>No</v>
      </c>
      <c r="J63" s="96" t="str">
        <f>VLOOKUP(E63,VIP!$A$2:$O8219,8,FALSE)</f>
        <v>No</v>
      </c>
      <c r="K63" s="96" t="str">
        <f>VLOOKUP(E63,VIP!$A$2:$O11793,6,0)</f>
        <v>NO</v>
      </c>
      <c r="L63" s="102" t="s">
        <v>2463</v>
      </c>
      <c r="M63" s="101" t="s">
        <v>2472</v>
      </c>
      <c r="N63" s="100" t="s">
        <v>2480</v>
      </c>
      <c r="O63" s="113" t="s">
        <v>2482</v>
      </c>
      <c r="P63" s="116"/>
      <c r="Q63" s="101" t="s">
        <v>2463</v>
      </c>
    </row>
    <row r="64" spans="1:17" ht="18" x14ac:dyDescent="0.25">
      <c r="A64" s="113" t="str">
        <f>VLOOKUP(E64,'LISTADO ATM'!$A$2:$C$897,3,0)</f>
        <v>DISTRITO NACIONAL</v>
      </c>
      <c r="B64" s="107" t="s">
        <v>2506</v>
      </c>
      <c r="C64" s="99">
        <v>44236.307106481479</v>
      </c>
      <c r="D64" s="113" t="s">
        <v>2189</v>
      </c>
      <c r="E64" s="97">
        <v>821</v>
      </c>
      <c r="F64" s="84" t="str">
        <f>VLOOKUP(E64,VIP!$A$2:$O11382,2,0)</f>
        <v>DRBR821</v>
      </c>
      <c r="G64" s="96" t="str">
        <f>VLOOKUP(E64,'LISTADO ATM'!$A$2:$B$896,2,0)</f>
        <v xml:space="preserve">ATM S/M Bravo Churchill </v>
      </c>
      <c r="H64" s="96" t="str">
        <f>VLOOKUP(E64,VIP!$A$2:$O16303,7,FALSE)</f>
        <v>Si</v>
      </c>
      <c r="I64" s="96" t="str">
        <f>VLOOKUP(E64,VIP!$A$2:$O8268,8,FALSE)</f>
        <v>No</v>
      </c>
      <c r="J64" s="96" t="str">
        <f>VLOOKUP(E64,VIP!$A$2:$O8218,8,FALSE)</f>
        <v>No</v>
      </c>
      <c r="K64" s="96" t="str">
        <f>VLOOKUP(E64,VIP!$A$2:$O11792,6,0)</f>
        <v>SI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DISTRITO NACIONAL</v>
      </c>
      <c r="B65" s="107" t="s">
        <v>2505</v>
      </c>
      <c r="C65" s="99">
        <v>44236.319745370369</v>
      </c>
      <c r="D65" s="113" t="s">
        <v>2189</v>
      </c>
      <c r="E65" s="97">
        <v>517</v>
      </c>
      <c r="F65" s="84" t="str">
        <f>VLOOKUP(E65,VIP!$A$2:$O11381,2,0)</f>
        <v>DRBR517</v>
      </c>
      <c r="G65" s="96" t="str">
        <f>VLOOKUP(E65,'LISTADO ATM'!$A$2:$B$896,2,0)</f>
        <v xml:space="preserve">ATM Autobanco Oficina Sans Soucí </v>
      </c>
      <c r="H65" s="96" t="str">
        <f>VLOOKUP(E65,VIP!$A$2:$O16302,7,FALSE)</f>
        <v>Si</v>
      </c>
      <c r="I65" s="96" t="str">
        <f>VLOOKUP(E65,VIP!$A$2:$O8267,8,FALSE)</f>
        <v>Si</v>
      </c>
      <c r="J65" s="96" t="str">
        <f>VLOOKUP(E65,VIP!$A$2:$O8217,8,FALSE)</f>
        <v>Si</v>
      </c>
      <c r="K65" s="96" t="str">
        <f>VLOOKUP(E65,VIP!$A$2:$O11791,6,0)</f>
        <v>SI</v>
      </c>
      <c r="L65" s="102" t="s">
        <v>2228</v>
      </c>
      <c r="M65" s="116" t="s">
        <v>2511</v>
      </c>
      <c r="N65" s="128" t="s">
        <v>2542</v>
      </c>
      <c r="O65" s="113" t="s">
        <v>2482</v>
      </c>
      <c r="P65" s="116"/>
      <c r="Q65" s="128">
        <v>44236.586597222224</v>
      </c>
    </row>
    <row r="66" spans="1:17" ht="18" x14ac:dyDescent="0.25">
      <c r="A66" s="113" t="str">
        <f>VLOOKUP(E66,'LISTADO ATM'!$A$2:$C$897,3,0)</f>
        <v>SUR</v>
      </c>
      <c r="B66" s="107" t="s">
        <v>2526</v>
      </c>
      <c r="C66" s="99">
        <v>44236.345914351848</v>
      </c>
      <c r="D66" s="113" t="s">
        <v>2189</v>
      </c>
      <c r="E66" s="97">
        <v>512</v>
      </c>
      <c r="F66" s="84" t="str">
        <f>VLOOKUP(E66,VIP!$A$2:$O11396,2,0)</f>
        <v>DRBR512</v>
      </c>
      <c r="G66" s="96" t="str">
        <f>VLOOKUP(E66,'LISTADO ATM'!$A$2:$B$896,2,0)</f>
        <v>ATM Plaza Jesús Ferreira</v>
      </c>
      <c r="H66" s="96" t="str">
        <f>VLOOKUP(E66,VIP!$A$2:$O16317,7,FALSE)</f>
        <v>N/A</v>
      </c>
      <c r="I66" s="96" t="str">
        <f>VLOOKUP(E66,VIP!$A$2:$O8282,8,FALSE)</f>
        <v>N/A</v>
      </c>
      <c r="J66" s="96" t="str">
        <f>VLOOKUP(E66,VIP!$A$2:$O8232,8,FALSE)</f>
        <v>N/A</v>
      </c>
      <c r="K66" s="96" t="str">
        <f>VLOOKUP(E66,VIP!$A$2:$O11806,6,0)</f>
        <v>N/A</v>
      </c>
      <c r="L66" s="102" t="s">
        <v>2463</v>
      </c>
      <c r="M66" s="101" t="s">
        <v>2472</v>
      </c>
      <c r="N66" s="100" t="s">
        <v>2480</v>
      </c>
      <c r="O66" s="113" t="s">
        <v>2482</v>
      </c>
      <c r="P66" s="116"/>
      <c r="Q66" s="101" t="s">
        <v>2463</v>
      </c>
    </row>
    <row r="67" spans="1:17" ht="18" x14ac:dyDescent="0.25">
      <c r="A67" s="113" t="str">
        <f>VLOOKUP(E67,'LISTADO ATM'!$A$2:$C$897,3,0)</f>
        <v>DISTRITO NACIONAL</v>
      </c>
      <c r="B67" s="107" t="s">
        <v>2525</v>
      </c>
      <c r="C67" s="99">
        <v>44236.35465277778</v>
      </c>
      <c r="D67" s="113" t="s">
        <v>2189</v>
      </c>
      <c r="E67" s="97">
        <v>160</v>
      </c>
      <c r="F67" s="84" t="str">
        <f>VLOOKUP(E67,VIP!$A$2:$O11395,2,0)</f>
        <v>DRBR160</v>
      </c>
      <c r="G67" s="96" t="str">
        <f>VLOOKUP(E67,'LISTADO ATM'!$A$2:$B$896,2,0)</f>
        <v xml:space="preserve">ATM Oficina Herrera </v>
      </c>
      <c r="H67" s="96" t="str">
        <f>VLOOKUP(E67,VIP!$A$2:$O16316,7,FALSE)</f>
        <v>Si</v>
      </c>
      <c r="I67" s="96" t="str">
        <f>VLOOKUP(E67,VIP!$A$2:$O8281,8,FALSE)</f>
        <v>Si</v>
      </c>
      <c r="J67" s="96" t="str">
        <f>VLOOKUP(E67,VIP!$A$2:$O8231,8,FALSE)</f>
        <v>Si</v>
      </c>
      <c r="K67" s="96" t="str">
        <f>VLOOKUP(E67,VIP!$A$2:$O11805,6,0)</f>
        <v>NO</v>
      </c>
      <c r="L67" s="102" t="s">
        <v>2228</v>
      </c>
      <c r="M67" s="116" t="s">
        <v>2511</v>
      </c>
      <c r="N67" s="100" t="s">
        <v>2480</v>
      </c>
      <c r="O67" s="113" t="s">
        <v>2482</v>
      </c>
      <c r="P67" s="116"/>
      <c r="Q67" s="128">
        <v>44236.586597222224</v>
      </c>
    </row>
    <row r="68" spans="1:17" ht="18" x14ac:dyDescent="0.25">
      <c r="A68" s="113" t="str">
        <f>VLOOKUP(E68,'LISTADO ATM'!$A$2:$C$897,3,0)</f>
        <v>NORTE</v>
      </c>
      <c r="B68" s="107" t="s">
        <v>2541</v>
      </c>
      <c r="C68" s="99">
        <v>44236.355497685188</v>
      </c>
      <c r="D68" s="113" t="s">
        <v>2491</v>
      </c>
      <c r="E68" s="97">
        <v>691</v>
      </c>
      <c r="F68" s="84" t="str">
        <f>VLOOKUP(E68,VIP!$A$2:$O11405,2,0)</f>
        <v>DRBR691</v>
      </c>
      <c r="G68" s="96" t="str">
        <f>VLOOKUP(E68,'LISTADO ATM'!$A$2:$B$896,2,0)</f>
        <v>ATM Eco Petroleo Manzanillo</v>
      </c>
      <c r="H68" s="96" t="str">
        <f>VLOOKUP(E68,VIP!$A$2:$O16326,7,FALSE)</f>
        <v>Si</v>
      </c>
      <c r="I68" s="96" t="str">
        <f>VLOOKUP(E68,VIP!$A$2:$O8291,8,FALSE)</f>
        <v>Si</v>
      </c>
      <c r="J68" s="96" t="str">
        <f>VLOOKUP(E68,VIP!$A$2:$O8241,8,FALSE)</f>
        <v>Si</v>
      </c>
      <c r="K68" s="96" t="str">
        <f>VLOOKUP(E68,VIP!$A$2:$O11815,6,0)</f>
        <v>NO</v>
      </c>
      <c r="L68" s="102" t="s">
        <v>2530</v>
      </c>
      <c r="M68" s="116" t="s">
        <v>2511</v>
      </c>
      <c r="N68" s="128" t="s">
        <v>2542</v>
      </c>
      <c r="O68" s="113" t="s">
        <v>2499</v>
      </c>
      <c r="P68" s="116" t="s">
        <v>2546</v>
      </c>
      <c r="Q68" s="116" t="s">
        <v>2530</v>
      </c>
    </row>
    <row r="69" spans="1:17" ht="18" x14ac:dyDescent="0.25">
      <c r="A69" s="113" t="str">
        <f>VLOOKUP(E69,'LISTADO ATM'!$A$2:$C$897,3,0)</f>
        <v>DISTRITO NACIONAL</v>
      </c>
      <c r="B69" s="107" t="s">
        <v>2524</v>
      </c>
      <c r="C69" s="99">
        <v>44236.356562499997</v>
      </c>
      <c r="D69" s="113" t="s">
        <v>2189</v>
      </c>
      <c r="E69" s="97">
        <v>246</v>
      </c>
      <c r="F69" s="84" t="str">
        <f>VLOOKUP(E69,VIP!$A$2:$O11394,2,0)</f>
        <v>DRBR246</v>
      </c>
      <c r="G69" s="96" t="str">
        <f>VLOOKUP(E69,'LISTADO ATM'!$A$2:$B$896,2,0)</f>
        <v xml:space="preserve">ATM Oficina Torre BR (Lobby) </v>
      </c>
      <c r="H69" s="96" t="str">
        <f>VLOOKUP(E69,VIP!$A$2:$O16315,7,FALSE)</f>
        <v>Si</v>
      </c>
      <c r="I69" s="96" t="str">
        <f>VLOOKUP(E69,VIP!$A$2:$O8280,8,FALSE)</f>
        <v>Si</v>
      </c>
      <c r="J69" s="96" t="str">
        <f>VLOOKUP(E69,VIP!$A$2:$O8230,8,FALSE)</f>
        <v>Si</v>
      </c>
      <c r="K69" s="96" t="str">
        <f>VLOOKUP(E69,VIP!$A$2:$O11804,6,0)</f>
        <v>SI</v>
      </c>
      <c r="L69" s="102" t="s">
        <v>2463</v>
      </c>
      <c r="M69" s="116" t="s">
        <v>2511</v>
      </c>
      <c r="N69" s="128" t="s">
        <v>2542</v>
      </c>
      <c r="O69" s="113" t="s">
        <v>2482</v>
      </c>
      <c r="P69" s="116"/>
      <c r="Q69" s="128">
        <v>44236.586597222224</v>
      </c>
    </row>
    <row r="70" spans="1:17" ht="18" x14ac:dyDescent="0.25">
      <c r="A70" s="113" t="str">
        <f>VLOOKUP(E70,'LISTADO ATM'!$A$2:$C$897,3,0)</f>
        <v>NORTE</v>
      </c>
      <c r="B70" s="107" t="s">
        <v>2523</v>
      </c>
      <c r="C70" s="99">
        <v>44236.360474537039</v>
      </c>
      <c r="D70" s="113" t="s">
        <v>2190</v>
      </c>
      <c r="E70" s="97">
        <v>956</v>
      </c>
      <c r="F70" s="84" t="str">
        <f>VLOOKUP(E70,VIP!$A$2:$O11393,2,0)</f>
        <v>DRBR956</v>
      </c>
      <c r="G70" s="96" t="str">
        <f>VLOOKUP(E70,'LISTADO ATM'!$A$2:$B$896,2,0)</f>
        <v xml:space="preserve">ATM Autoservicio El Jaya (SFM) </v>
      </c>
      <c r="H70" s="96" t="str">
        <f>VLOOKUP(E70,VIP!$A$2:$O16314,7,FALSE)</f>
        <v>Si</v>
      </c>
      <c r="I70" s="96" t="str">
        <f>VLOOKUP(E70,VIP!$A$2:$O8279,8,FALSE)</f>
        <v>Si</v>
      </c>
      <c r="J70" s="96" t="str">
        <f>VLOOKUP(E70,VIP!$A$2:$O8229,8,FALSE)</f>
        <v>Si</v>
      </c>
      <c r="K70" s="96" t="str">
        <f>VLOOKUP(E70,VIP!$A$2:$O11803,6,0)</f>
        <v>NO</v>
      </c>
      <c r="L70" s="102" t="s">
        <v>2463</v>
      </c>
      <c r="M70" s="116" t="s">
        <v>2511</v>
      </c>
      <c r="N70" s="100" t="s">
        <v>2480</v>
      </c>
      <c r="O70" s="113" t="s">
        <v>2529</v>
      </c>
      <c r="P70" s="116"/>
      <c r="Q70" s="128">
        <v>44236.586597222224</v>
      </c>
    </row>
    <row r="71" spans="1:17" ht="18" x14ac:dyDescent="0.25">
      <c r="A71" s="113" t="str">
        <f>VLOOKUP(E71,'LISTADO ATM'!$A$2:$C$897,3,0)</f>
        <v>NORTE</v>
      </c>
      <c r="B71" s="107" t="s">
        <v>2522</v>
      </c>
      <c r="C71" s="99">
        <v>44236.373344907406</v>
      </c>
      <c r="D71" s="113" t="s">
        <v>2190</v>
      </c>
      <c r="E71" s="97">
        <v>758</v>
      </c>
      <c r="F71" s="84" t="str">
        <f>VLOOKUP(E71,VIP!$A$2:$O11392,2,0)</f>
        <v>DRBR758</v>
      </c>
      <c r="G71" s="96" t="str">
        <f>VLOOKUP(E71,'LISTADO ATM'!$A$2:$B$896,2,0)</f>
        <v>ATM S/M Nacional El Embrujo</v>
      </c>
      <c r="H71" s="96" t="str">
        <f>VLOOKUP(E71,VIP!$A$2:$O16313,7,FALSE)</f>
        <v>N/A</v>
      </c>
      <c r="I71" s="96" t="str">
        <f>VLOOKUP(E71,VIP!$A$2:$O8278,8,FALSE)</f>
        <v>N/A</v>
      </c>
      <c r="J71" s="96" t="str">
        <f>VLOOKUP(E71,VIP!$A$2:$O8228,8,FALSE)</f>
        <v>N/A</v>
      </c>
      <c r="K71" s="96" t="str">
        <f>VLOOKUP(E71,VIP!$A$2:$O11802,6,0)</f>
        <v>N/A</v>
      </c>
      <c r="L71" s="102" t="s">
        <v>2528</v>
      </c>
      <c r="M71" s="116" t="s">
        <v>2511</v>
      </c>
      <c r="N71" s="100" t="s">
        <v>2480</v>
      </c>
      <c r="O71" s="113" t="s">
        <v>2529</v>
      </c>
      <c r="P71" s="116"/>
      <c r="Q71" s="128">
        <v>44236.767361111109</v>
      </c>
    </row>
    <row r="72" spans="1:17" ht="18" x14ac:dyDescent="0.25">
      <c r="A72" s="113" t="str">
        <f>VLOOKUP(E72,'LISTADO ATM'!$A$2:$C$897,3,0)</f>
        <v>NORTE</v>
      </c>
      <c r="B72" s="107" t="s">
        <v>2540</v>
      </c>
      <c r="C72" s="99">
        <v>44236.389351851853</v>
      </c>
      <c r="D72" s="113" t="s">
        <v>2491</v>
      </c>
      <c r="E72" s="97">
        <v>208</v>
      </c>
      <c r="F72" s="84" t="str">
        <f>VLOOKUP(E72,VIP!$A$2:$O11404,2,0)</f>
        <v>DRBR208</v>
      </c>
      <c r="G72" s="96" t="str">
        <f>VLOOKUP(E72,'LISTADO ATM'!$A$2:$B$896,2,0)</f>
        <v xml:space="preserve">ATM UNP Tireo </v>
      </c>
      <c r="H72" s="96" t="str">
        <f>VLOOKUP(E72,VIP!$A$2:$O16325,7,FALSE)</f>
        <v>Si</v>
      </c>
      <c r="I72" s="96" t="str">
        <f>VLOOKUP(E72,VIP!$A$2:$O8290,8,FALSE)</f>
        <v>Si</v>
      </c>
      <c r="J72" s="96" t="str">
        <f>VLOOKUP(E72,VIP!$A$2:$O8240,8,FALSE)</f>
        <v>Si</v>
      </c>
      <c r="K72" s="96" t="str">
        <f>VLOOKUP(E72,VIP!$A$2:$O11814,6,0)</f>
        <v>NO</v>
      </c>
      <c r="L72" s="102" t="s">
        <v>2532</v>
      </c>
      <c r="M72" s="116" t="s">
        <v>2511</v>
      </c>
      <c r="N72" s="128" t="s">
        <v>2542</v>
      </c>
      <c r="O72" s="113" t="s">
        <v>2499</v>
      </c>
      <c r="P72" s="116" t="s">
        <v>2548</v>
      </c>
      <c r="Q72" s="116" t="s">
        <v>2532</v>
      </c>
    </row>
    <row r="73" spans="1:17" ht="18" x14ac:dyDescent="0.25">
      <c r="A73" s="113" t="str">
        <f>VLOOKUP(E73,'LISTADO ATM'!$A$2:$C$897,3,0)</f>
        <v>ESTE</v>
      </c>
      <c r="B73" s="107" t="s">
        <v>2521</v>
      </c>
      <c r="C73" s="99">
        <v>44236.390127314815</v>
      </c>
      <c r="D73" s="113" t="s">
        <v>2189</v>
      </c>
      <c r="E73" s="97">
        <v>608</v>
      </c>
      <c r="F73" s="84" t="str">
        <f>VLOOKUP(E73,VIP!$A$2:$O11391,2,0)</f>
        <v>DRBR305</v>
      </c>
      <c r="G73" s="96" t="str">
        <f>VLOOKUP(E73,'LISTADO ATM'!$A$2:$B$896,2,0)</f>
        <v xml:space="preserve">ATM Oficina Jumbo (San Pedro) </v>
      </c>
      <c r="H73" s="96" t="str">
        <f>VLOOKUP(E73,VIP!$A$2:$O16312,7,FALSE)</f>
        <v>Si</v>
      </c>
      <c r="I73" s="96" t="str">
        <f>VLOOKUP(E73,VIP!$A$2:$O8277,8,FALSE)</f>
        <v>Si</v>
      </c>
      <c r="J73" s="96" t="str">
        <f>VLOOKUP(E73,VIP!$A$2:$O8227,8,FALSE)</f>
        <v>Si</v>
      </c>
      <c r="K73" s="96" t="str">
        <f>VLOOKUP(E73,VIP!$A$2:$O11801,6,0)</f>
        <v>SI</v>
      </c>
      <c r="L73" s="102" t="s">
        <v>2463</v>
      </c>
      <c r="M73" s="101" t="s">
        <v>2472</v>
      </c>
      <c r="N73" s="100" t="s">
        <v>2480</v>
      </c>
      <c r="O73" s="113" t="s">
        <v>2482</v>
      </c>
      <c r="P73" s="116"/>
      <c r="Q73" s="101" t="s">
        <v>2463</v>
      </c>
    </row>
    <row r="74" spans="1:17" ht="18" x14ac:dyDescent="0.25">
      <c r="A74" s="113" t="str">
        <f>VLOOKUP(E74,'LISTADO ATM'!$A$2:$C$897,3,0)</f>
        <v>NORTE</v>
      </c>
      <c r="B74" s="107" t="s">
        <v>2539</v>
      </c>
      <c r="C74" s="99">
        <v>44236.39130787037</v>
      </c>
      <c r="D74" s="113" t="s">
        <v>2491</v>
      </c>
      <c r="E74" s="97">
        <v>489</v>
      </c>
      <c r="F74" s="84" t="str">
        <f>VLOOKUP(E74,VIP!$A$2:$O11403,2,0)</f>
        <v>DRBR489</v>
      </c>
      <c r="G74" s="96" t="str">
        <f>VLOOKUP(E74,'LISTADO ATM'!$A$2:$B$896,2,0)</f>
        <v xml:space="preserve">ATM Aeropuerto El Catey (Samaná) </v>
      </c>
      <c r="H74" s="96" t="str">
        <f>VLOOKUP(E74,VIP!$A$2:$O16324,7,FALSE)</f>
        <v>Si</v>
      </c>
      <c r="I74" s="96" t="str">
        <f>VLOOKUP(E74,VIP!$A$2:$O8289,8,FALSE)</f>
        <v>Si</v>
      </c>
      <c r="J74" s="96" t="str">
        <f>VLOOKUP(E74,VIP!$A$2:$O8239,8,FALSE)</f>
        <v>Si</v>
      </c>
      <c r="K74" s="96" t="str">
        <f>VLOOKUP(E74,VIP!$A$2:$O11813,6,0)</f>
        <v>NO</v>
      </c>
      <c r="L74" s="102" t="s">
        <v>2532</v>
      </c>
      <c r="M74" s="116" t="s">
        <v>2511</v>
      </c>
      <c r="N74" s="128" t="s">
        <v>2542</v>
      </c>
      <c r="O74" s="113" t="s">
        <v>2499</v>
      </c>
      <c r="P74" s="116" t="s">
        <v>2548</v>
      </c>
      <c r="Q74" s="116" t="s">
        <v>2532</v>
      </c>
    </row>
    <row r="75" spans="1:17" ht="18" x14ac:dyDescent="0.25">
      <c r="A75" s="113" t="str">
        <f>VLOOKUP(E75,'LISTADO ATM'!$A$2:$C$897,3,0)</f>
        <v>DISTRITO NACIONAL</v>
      </c>
      <c r="B75" s="107" t="s">
        <v>2538</v>
      </c>
      <c r="C75" s="99">
        <v>44236.409375000003</v>
      </c>
      <c r="D75" s="113" t="s">
        <v>2491</v>
      </c>
      <c r="E75" s="97">
        <v>958</v>
      </c>
      <c r="F75" s="84" t="str">
        <f>VLOOKUP(E75,VIP!$A$2:$O11402,2,0)</f>
        <v>DRBR958</v>
      </c>
      <c r="G75" s="96" t="str">
        <f>VLOOKUP(E75,'LISTADO ATM'!$A$2:$B$896,2,0)</f>
        <v xml:space="preserve">ATM Olé Aut. San Isidro </v>
      </c>
      <c r="H75" s="96" t="str">
        <f>VLOOKUP(E75,VIP!$A$2:$O16323,7,FALSE)</f>
        <v>Si</v>
      </c>
      <c r="I75" s="96" t="str">
        <f>VLOOKUP(E75,VIP!$A$2:$O8288,8,FALSE)</f>
        <v>Si</v>
      </c>
      <c r="J75" s="96" t="str">
        <f>VLOOKUP(E75,VIP!$A$2:$O8238,8,FALSE)</f>
        <v>Si</v>
      </c>
      <c r="K75" s="96" t="str">
        <f>VLOOKUP(E75,VIP!$A$2:$O11812,6,0)</f>
        <v>NO</v>
      </c>
      <c r="L75" s="102" t="s">
        <v>2530</v>
      </c>
      <c r="M75" s="116" t="s">
        <v>2511</v>
      </c>
      <c r="N75" s="128" t="s">
        <v>2542</v>
      </c>
      <c r="O75" s="113" t="s">
        <v>2543</v>
      </c>
      <c r="P75" s="116" t="s">
        <v>2546</v>
      </c>
      <c r="Q75" s="116" t="s">
        <v>2530</v>
      </c>
    </row>
    <row r="76" spans="1:17" ht="18" x14ac:dyDescent="0.25">
      <c r="A76" s="113" t="str">
        <f>VLOOKUP(E76,'LISTADO ATM'!$A$2:$C$897,3,0)</f>
        <v>SUR</v>
      </c>
      <c r="B76" s="107" t="s">
        <v>2537</v>
      </c>
      <c r="C76" s="99">
        <v>44236.413587962961</v>
      </c>
      <c r="D76" s="113" t="s">
        <v>2491</v>
      </c>
      <c r="E76" s="97">
        <v>249</v>
      </c>
      <c r="F76" s="84" t="str">
        <f>VLOOKUP(E76,VIP!$A$2:$O11401,2,0)</f>
        <v>DRBR249</v>
      </c>
      <c r="G76" s="96" t="str">
        <f>VLOOKUP(E76,'LISTADO ATM'!$A$2:$B$896,2,0)</f>
        <v xml:space="preserve">ATM Banco Agrícola Neiba </v>
      </c>
      <c r="H76" s="96" t="str">
        <f>VLOOKUP(E76,VIP!$A$2:$O16322,7,FALSE)</f>
        <v>Si</v>
      </c>
      <c r="I76" s="96" t="str">
        <f>VLOOKUP(E76,VIP!$A$2:$O8287,8,FALSE)</f>
        <v>Si</v>
      </c>
      <c r="J76" s="96" t="str">
        <f>VLOOKUP(E76,VIP!$A$2:$O8237,8,FALSE)</f>
        <v>Si</v>
      </c>
      <c r="K76" s="96" t="str">
        <f>VLOOKUP(E76,VIP!$A$2:$O11811,6,0)</f>
        <v>NO</v>
      </c>
      <c r="L76" s="102" t="s">
        <v>2530</v>
      </c>
      <c r="M76" s="116" t="s">
        <v>2511</v>
      </c>
      <c r="N76" s="128" t="s">
        <v>2542</v>
      </c>
      <c r="O76" s="113" t="s">
        <v>2499</v>
      </c>
      <c r="P76" s="116" t="s">
        <v>2546</v>
      </c>
      <c r="Q76" s="116" t="s">
        <v>2530</v>
      </c>
    </row>
    <row r="77" spans="1:17" ht="18" x14ac:dyDescent="0.25">
      <c r="A77" s="113" t="str">
        <f>VLOOKUP(E77,'LISTADO ATM'!$A$2:$C$897,3,0)</f>
        <v>DISTRITO NACIONAL</v>
      </c>
      <c r="B77" s="107" t="s">
        <v>2520</v>
      </c>
      <c r="C77" s="99">
        <v>44236.416087962964</v>
      </c>
      <c r="D77" s="113" t="s">
        <v>2189</v>
      </c>
      <c r="E77" s="97">
        <v>534</v>
      </c>
      <c r="F77" s="84" t="str">
        <f>VLOOKUP(E77,VIP!$A$2:$O11390,2,0)</f>
        <v>DRBR534</v>
      </c>
      <c r="G77" s="96" t="str">
        <f>VLOOKUP(E77,'LISTADO ATM'!$A$2:$B$896,2,0)</f>
        <v xml:space="preserve">ATM Oficina Torre II </v>
      </c>
      <c r="H77" s="96" t="str">
        <f>VLOOKUP(E77,VIP!$A$2:$O16311,7,FALSE)</f>
        <v>Si</v>
      </c>
      <c r="I77" s="96" t="str">
        <f>VLOOKUP(E77,VIP!$A$2:$O8276,8,FALSE)</f>
        <v>No</v>
      </c>
      <c r="J77" s="96" t="str">
        <f>VLOOKUP(E77,VIP!$A$2:$O8226,8,FALSE)</f>
        <v>No</v>
      </c>
      <c r="K77" s="96" t="str">
        <f>VLOOKUP(E77,VIP!$A$2:$O11800,6,0)</f>
        <v>SI</v>
      </c>
      <c r="L77" s="102" t="s">
        <v>2228</v>
      </c>
      <c r="M77" s="101" t="s">
        <v>2472</v>
      </c>
      <c r="N77" s="100" t="s">
        <v>2480</v>
      </c>
      <c r="O77" s="113" t="s">
        <v>2482</v>
      </c>
      <c r="P77" s="116"/>
      <c r="Q77" s="101" t="s">
        <v>2228</v>
      </c>
    </row>
    <row r="78" spans="1:17" ht="18" x14ac:dyDescent="0.25">
      <c r="A78" s="113" t="str">
        <f>VLOOKUP(E78,'LISTADO ATM'!$A$2:$C$897,3,0)</f>
        <v>DISTRITO NACIONAL</v>
      </c>
      <c r="B78" s="107" t="s">
        <v>2519</v>
      </c>
      <c r="C78" s="99">
        <v>44236.416504629633</v>
      </c>
      <c r="D78" s="113" t="s">
        <v>2189</v>
      </c>
      <c r="E78" s="97">
        <v>525</v>
      </c>
      <c r="F78" s="84" t="str">
        <f>VLOOKUP(E78,VIP!$A$2:$O11389,2,0)</f>
        <v>DRBR525</v>
      </c>
      <c r="G78" s="96" t="str">
        <f>VLOOKUP(E78,'LISTADO ATM'!$A$2:$B$896,2,0)</f>
        <v>ATM S/M Bravo Las Americas</v>
      </c>
      <c r="H78" s="96" t="str">
        <f>VLOOKUP(E78,VIP!$A$2:$O16310,7,FALSE)</f>
        <v>Si</v>
      </c>
      <c r="I78" s="96" t="str">
        <f>VLOOKUP(E78,VIP!$A$2:$O8275,8,FALSE)</f>
        <v>Si</v>
      </c>
      <c r="J78" s="96" t="str">
        <f>VLOOKUP(E78,VIP!$A$2:$O8225,8,FALSE)</f>
        <v>Si</v>
      </c>
      <c r="K78" s="96" t="str">
        <f>VLOOKUP(E78,VIP!$A$2:$O11799,6,0)</f>
        <v>NO</v>
      </c>
      <c r="L78" s="102" t="s">
        <v>2228</v>
      </c>
      <c r="M78" s="101" t="s">
        <v>2472</v>
      </c>
      <c r="N78" s="100" t="s">
        <v>2480</v>
      </c>
      <c r="O78" s="113" t="s">
        <v>2482</v>
      </c>
      <c r="P78" s="116"/>
      <c r="Q78" s="101" t="s">
        <v>2228</v>
      </c>
    </row>
    <row r="79" spans="1:17" ht="18" x14ac:dyDescent="0.25">
      <c r="A79" s="113" t="str">
        <f>VLOOKUP(E79,'LISTADO ATM'!$A$2:$C$897,3,0)</f>
        <v>SUR</v>
      </c>
      <c r="B79" s="107" t="s">
        <v>2518</v>
      </c>
      <c r="C79" s="99">
        <v>44236.416932870372</v>
      </c>
      <c r="D79" s="113" t="s">
        <v>2189</v>
      </c>
      <c r="E79" s="97">
        <v>5</v>
      </c>
      <c r="F79" s="84" t="str">
        <f>VLOOKUP(E79,VIP!$A$2:$O11388,2,0)</f>
        <v>DRBR005</v>
      </c>
      <c r="G79" s="96" t="str">
        <f>VLOOKUP(E79,'LISTADO ATM'!$A$2:$B$896,2,0)</f>
        <v>ATM Oficina Autoservicio Villa Ofelia (San Juan)</v>
      </c>
      <c r="H79" s="96" t="str">
        <f>VLOOKUP(E79,VIP!$A$2:$O16309,7,FALSE)</f>
        <v>Si</v>
      </c>
      <c r="I79" s="96" t="str">
        <f>VLOOKUP(E79,VIP!$A$2:$O8274,8,FALSE)</f>
        <v>Si</v>
      </c>
      <c r="J79" s="96" t="str">
        <f>VLOOKUP(E79,VIP!$A$2:$O8224,8,FALSE)</f>
        <v>Si</v>
      </c>
      <c r="K79" s="96" t="str">
        <f>VLOOKUP(E79,VIP!$A$2:$O11798,6,0)</f>
        <v>NO</v>
      </c>
      <c r="L79" s="102" t="s">
        <v>2228</v>
      </c>
      <c r="M79" s="116" t="s">
        <v>2511</v>
      </c>
      <c r="N79" s="100" t="s">
        <v>2480</v>
      </c>
      <c r="O79" s="113" t="s">
        <v>2482</v>
      </c>
      <c r="P79" s="116"/>
      <c r="Q79" s="128">
        <v>44236.586597222224</v>
      </c>
    </row>
    <row r="80" spans="1:17" ht="18" x14ac:dyDescent="0.25">
      <c r="A80" s="113" t="str">
        <f>VLOOKUP(E80,'LISTADO ATM'!$A$2:$C$897,3,0)</f>
        <v>DISTRITO NACIONAL</v>
      </c>
      <c r="B80" s="107" t="s">
        <v>2517</v>
      </c>
      <c r="C80" s="99">
        <v>44236.418124999997</v>
      </c>
      <c r="D80" s="113" t="s">
        <v>2189</v>
      </c>
      <c r="E80" s="97">
        <v>113</v>
      </c>
      <c r="F80" s="84" t="str">
        <f>VLOOKUP(E80,VIP!$A$2:$O11387,2,0)</f>
        <v>DRBR113</v>
      </c>
      <c r="G80" s="96" t="str">
        <f>VLOOKUP(E80,'LISTADO ATM'!$A$2:$B$896,2,0)</f>
        <v xml:space="preserve">ATM Autoservicio Atalaya del Mar </v>
      </c>
      <c r="H80" s="96" t="str">
        <f>VLOOKUP(E80,VIP!$A$2:$O16308,7,FALSE)</f>
        <v>Si</v>
      </c>
      <c r="I80" s="96" t="str">
        <f>VLOOKUP(E80,VIP!$A$2:$O8273,8,FALSE)</f>
        <v>No</v>
      </c>
      <c r="J80" s="96" t="str">
        <f>VLOOKUP(E80,VIP!$A$2:$O8223,8,FALSE)</f>
        <v>No</v>
      </c>
      <c r="K80" s="96" t="str">
        <f>VLOOKUP(E80,VIP!$A$2:$O11797,6,0)</f>
        <v>NO</v>
      </c>
      <c r="L80" s="102" t="s">
        <v>2527</v>
      </c>
      <c r="M80" s="101" t="s">
        <v>2472</v>
      </c>
      <c r="N80" s="100" t="s">
        <v>2480</v>
      </c>
      <c r="O80" s="113" t="s">
        <v>2482</v>
      </c>
      <c r="P80" s="116"/>
      <c r="Q80" s="101" t="s">
        <v>2527</v>
      </c>
    </row>
    <row r="81" spans="1:17" ht="18" x14ac:dyDescent="0.25">
      <c r="A81" s="113" t="str">
        <f>VLOOKUP(E81,'LISTADO ATM'!$A$2:$C$897,3,0)</f>
        <v>DISTRITO NACIONAL</v>
      </c>
      <c r="B81" s="107" t="s">
        <v>2516</v>
      </c>
      <c r="C81" s="99">
        <v>44236.41851851852</v>
      </c>
      <c r="D81" s="113" t="s">
        <v>2189</v>
      </c>
      <c r="E81" s="97">
        <v>574</v>
      </c>
      <c r="F81" s="84" t="str">
        <f>VLOOKUP(E81,VIP!$A$2:$O11386,2,0)</f>
        <v>DRBR080</v>
      </c>
      <c r="G81" s="96" t="str">
        <f>VLOOKUP(E81,'LISTADO ATM'!$A$2:$B$896,2,0)</f>
        <v xml:space="preserve">ATM Club Obras Públicas </v>
      </c>
      <c r="H81" s="96" t="str">
        <f>VLOOKUP(E81,VIP!$A$2:$O16307,7,FALSE)</f>
        <v>Si</v>
      </c>
      <c r="I81" s="96" t="str">
        <f>VLOOKUP(E81,VIP!$A$2:$O8272,8,FALSE)</f>
        <v>Si</v>
      </c>
      <c r="J81" s="96" t="str">
        <f>VLOOKUP(E81,VIP!$A$2:$O8222,8,FALSE)</f>
        <v>Si</v>
      </c>
      <c r="K81" s="96" t="str">
        <f>VLOOKUP(E81,VIP!$A$2:$O11796,6,0)</f>
        <v>NO</v>
      </c>
      <c r="L81" s="102" t="s">
        <v>2254</v>
      </c>
      <c r="M81" s="116" t="s">
        <v>2511</v>
      </c>
      <c r="N81" s="100" t="s">
        <v>2480</v>
      </c>
      <c r="O81" s="113" t="s">
        <v>2482</v>
      </c>
      <c r="P81" s="116"/>
      <c r="Q81" s="128">
        <v>44236.586597222224</v>
      </c>
    </row>
    <row r="82" spans="1:17" ht="18" x14ac:dyDescent="0.25">
      <c r="A82" s="113" t="str">
        <f>VLOOKUP(E82,'LISTADO ATM'!$A$2:$C$897,3,0)</f>
        <v>DISTRITO NACIONAL</v>
      </c>
      <c r="B82" s="107" t="s">
        <v>2515</v>
      </c>
      <c r="C82" s="99">
        <v>44236.418865740743</v>
      </c>
      <c r="D82" s="113" t="s">
        <v>2189</v>
      </c>
      <c r="E82" s="97">
        <v>568</v>
      </c>
      <c r="F82" s="84" t="str">
        <f>VLOOKUP(E82,VIP!$A$2:$O11385,2,0)</f>
        <v>DRBR01F</v>
      </c>
      <c r="G82" s="96" t="str">
        <f>VLOOKUP(E82,'LISTADO ATM'!$A$2:$B$896,2,0)</f>
        <v xml:space="preserve">ATM Ministerio de Educación </v>
      </c>
      <c r="H82" s="96" t="str">
        <f>VLOOKUP(E82,VIP!$A$2:$O16306,7,FALSE)</f>
        <v>Si</v>
      </c>
      <c r="I82" s="96" t="str">
        <f>VLOOKUP(E82,VIP!$A$2:$O8271,8,FALSE)</f>
        <v>Si</v>
      </c>
      <c r="J82" s="96" t="str">
        <f>VLOOKUP(E82,VIP!$A$2:$O8221,8,FALSE)</f>
        <v>Si</v>
      </c>
      <c r="K82" s="96" t="str">
        <f>VLOOKUP(E82,VIP!$A$2:$O11795,6,0)</f>
        <v>NO</v>
      </c>
      <c r="L82" s="102" t="s">
        <v>2254</v>
      </c>
      <c r="M82" s="116" t="s">
        <v>2511</v>
      </c>
      <c r="N82" s="100" t="s">
        <v>2480</v>
      </c>
      <c r="O82" s="113" t="s">
        <v>2482</v>
      </c>
      <c r="P82" s="116"/>
      <c r="Q82" s="128">
        <v>44236.790972222225</v>
      </c>
    </row>
    <row r="83" spans="1:17" ht="18" x14ac:dyDescent="0.25">
      <c r="A83" s="113" t="str">
        <f>VLOOKUP(E83,'LISTADO ATM'!$A$2:$C$897,3,0)</f>
        <v>DISTRITO NACIONAL</v>
      </c>
      <c r="B83" s="107" t="s">
        <v>2514</v>
      </c>
      <c r="C83" s="99">
        <v>44236.420405092591</v>
      </c>
      <c r="D83" s="113" t="s">
        <v>2189</v>
      </c>
      <c r="E83" s="97">
        <v>264</v>
      </c>
      <c r="F83" s="84" t="str">
        <f>VLOOKUP(E83,VIP!$A$2:$O11384,2,0)</f>
        <v>DRBR264</v>
      </c>
      <c r="G83" s="96" t="str">
        <f>VLOOKUP(E83,'LISTADO ATM'!$A$2:$B$896,2,0)</f>
        <v xml:space="preserve">ATM S/M Nacional Independencia </v>
      </c>
      <c r="H83" s="96" t="str">
        <f>VLOOKUP(E83,VIP!$A$2:$O16305,7,FALSE)</f>
        <v>Si</v>
      </c>
      <c r="I83" s="96" t="str">
        <f>VLOOKUP(E83,VIP!$A$2:$O8270,8,FALSE)</f>
        <v>Si</v>
      </c>
      <c r="J83" s="96" t="str">
        <f>VLOOKUP(E83,VIP!$A$2:$O8220,8,FALSE)</f>
        <v>Si</v>
      </c>
      <c r="K83" s="96" t="str">
        <f>VLOOKUP(E83,VIP!$A$2:$O11794,6,0)</f>
        <v>SI</v>
      </c>
      <c r="L83" s="102" t="s">
        <v>2463</v>
      </c>
      <c r="M83" s="101" t="s">
        <v>2472</v>
      </c>
      <c r="N83" s="100" t="s">
        <v>2480</v>
      </c>
      <c r="O83" s="113" t="s">
        <v>2482</v>
      </c>
      <c r="P83" s="116"/>
      <c r="Q83" s="101" t="s">
        <v>2463</v>
      </c>
    </row>
    <row r="84" spans="1:17" ht="18" x14ac:dyDescent="0.25">
      <c r="A84" s="113" t="str">
        <f>VLOOKUP(E84,'LISTADO ATM'!$A$2:$C$897,3,0)</f>
        <v>DISTRITO NACIONAL</v>
      </c>
      <c r="B84" s="107" t="s">
        <v>2536</v>
      </c>
      <c r="C84" s="99">
        <v>44236.422708333332</v>
      </c>
      <c r="D84" s="113" t="s">
        <v>2491</v>
      </c>
      <c r="E84" s="97">
        <v>539</v>
      </c>
      <c r="F84" s="84" t="str">
        <f>VLOOKUP(E84,VIP!$A$2:$O11400,2,0)</f>
        <v>DRBR539</v>
      </c>
      <c r="G84" s="96" t="str">
        <f>VLOOKUP(E84,'LISTADO ATM'!$A$2:$B$896,2,0)</f>
        <v>ATM S/M La Cadena Los Proceres</v>
      </c>
      <c r="H84" s="96" t="str">
        <f>VLOOKUP(E84,VIP!$A$2:$O16321,7,FALSE)</f>
        <v>Si</v>
      </c>
      <c r="I84" s="96" t="str">
        <f>VLOOKUP(E84,VIP!$A$2:$O8286,8,FALSE)</f>
        <v>Si</v>
      </c>
      <c r="J84" s="96" t="str">
        <f>VLOOKUP(E84,VIP!$A$2:$O8236,8,FALSE)</f>
        <v>Si</v>
      </c>
      <c r="K84" s="96" t="str">
        <f>VLOOKUP(E84,VIP!$A$2:$O11810,6,0)</f>
        <v>NO</v>
      </c>
      <c r="L84" s="102" t="s">
        <v>2532</v>
      </c>
      <c r="M84" s="116" t="s">
        <v>2511</v>
      </c>
      <c r="N84" s="128" t="s">
        <v>2542</v>
      </c>
      <c r="O84" s="113" t="s">
        <v>2499</v>
      </c>
      <c r="P84" s="116" t="s">
        <v>2548</v>
      </c>
      <c r="Q84" s="116" t="s">
        <v>2532</v>
      </c>
    </row>
    <row r="85" spans="1:17" ht="18" x14ac:dyDescent="0.25">
      <c r="A85" s="113" t="str">
        <f>VLOOKUP(E85,'LISTADO ATM'!$A$2:$C$897,3,0)</f>
        <v>ESTE</v>
      </c>
      <c r="B85" s="107" t="s">
        <v>2535</v>
      </c>
      <c r="C85" s="99">
        <v>44236.423333333332</v>
      </c>
      <c r="D85" s="113" t="s">
        <v>2491</v>
      </c>
      <c r="E85" s="97">
        <v>521</v>
      </c>
      <c r="F85" s="84" t="str">
        <f>VLOOKUP(E85,VIP!$A$2:$O11399,2,0)</f>
        <v>DRBR521</v>
      </c>
      <c r="G85" s="96" t="str">
        <f>VLOOKUP(E85,'LISTADO ATM'!$A$2:$B$896,2,0)</f>
        <v xml:space="preserve">ATM UNP Bayahibe (La Romana) </v>
      </c>
      <c r="H85" s="96" t="str">
        <f>VLOOKUP(E85,VIP!$A$2:$O16320,7,FALSE)</f>
        <v>Si</v>
      </c>
      <c r="I85" s="96" t="str">
        <f>VLOOKUP(E85,VIP!$A$2:$O8285,8,FALSE)</f>
        <v>Si</v>
      </c>
      <c r="J85" s="96" t="str">
        <f>VLOOKUP(E85,VIP!$A$2:$O8235,8,FALSE)</f>
        <v>Si</v>
      </c>
      <c r="K85" s="96" t="str">
        <f>VLOOKUP(E85,VIP!$A$2:$O11809,6,0)</f>
        <v>NO</v>
      </c>
      <c r="L85" s="102" t="s">
        <v>2531</v>
      </c>
      <c r="M85" s="116" t="s">
        <v>2511</v>
      </c>
      <c r="N85" s="128" t="s">
        <v>2542</v>
      </c>
      <c r="O85" s="113" t="s">
        <v>2499</v>
      </c>
      <c r="P85" s="116" t="s">
        <v>2548</v>
      </c>
      <c r="Q85" s="116" t="s">
        <v>2531</v>
      </c>
    </row>
    <row r="86" spans="1:17" ht="18" x14ac:dyDescent="0.25">
      <c r="A86" s="113" t="str">
        <f>VLOOKUP(E86,'LISTADO ATM'!$A$2:$C$897,3,0)</f>
        <v>NORTE</v>
      </c>
      <c r="B86" s="107" t="s">
        <v>2513</v>
      </c>
      <c r="C86" s="99">
        <v>44236.433564814812</v>
      </c>
      <c r="D86" s="113" t="s">
        <v>2189</v>
      </c>
      <c r="E86" s="97">
        <v>703</v>
      </c>
      <c r="F86" s="84" t="str">
        <f>VLOOKUP(E86,VIP!$A$2:$O11383,2,0)</f>
        <v>DRBR703</v>
      </c>
      <c r="G86" s="96" t="str">
        <f>VLOOKUP(E86,'LISTADO ATM'!$A$2:$B$896,2,0)</f>
        <v xml:space="preserve">ATM Oficina El Mamey Los Hidalgos </v>
      </c>
      <c r="H86" s="96" t="str">
        <f>VLOOKUP(E86,VIP!$A$2:$O16304,7,FALSE)</f>
        <v>Si</v>
      </c>
      <c r="I86" s="96" t="str">
        <f>VLOOKUP(E86,VIP!$A$2:$O8269,8,FALSE)</f>
        <v>Si</v>
      </c>
      <c r="J86" s="96" t="str">
        <f>VLOOKUP(E86,VIP!$A$2:$O8219,8,FALSE)</f>
        <v>Si</v>
      </c>
      <c r="K86" s="96" t="str">
        <f>VLOOKUP(E86,VIP!$A$2:$O11793,6,0)</f>
        <v>NO</v>
      </c>
      <c r="L86" s="102" t="s">
        <v>2228</v>
      </c>
      <c r="M86" s="116" t="s">
        <v>2511</v>
      </c>
      <c r="N86" s="100" t="s">
        <v>2480</v>
      </c>
      <c r="O86" s="113" t="s">
        <v>2482</v>
      </c>
      <c r="P86" s="116"/>
      <c r="Q86" s="128">
        <v>44236.586597222224</v>
      </c>
    </row>
    <row r="87" spans="1:17" ht="18" x14ac:dyDescent="0.25">
      <c r="A87" s="113" t="str">
        <f>VLOOKUP(E87,'LISTADO ATM'!$A$2:$C$897,3,0)</f>
        <v>DISTRITO NACIONAL</v>
      </c>
      <c r="B87" s="107" t="s">
        <v>2512</v>
      </c>
      <c r="C87" s="99">
        <v>44236.434131944443</v>
      </c>
      <c r="D87" s="113" t="s">
        <v>2476</v>
      </c>
      <c r="E87" s="97">
        <v>717</v>
      </c>
      <c r="F87" s="84" t="str">
        <f>VLOOKUP(E87,VIP!$A$2:$O11382,2,0)</f>
        <v>DRBR24K</v>
      </c>
      <c r="G87" s="96" t="str">
        <f>VLOOKUP(E87,'LISTADO ATM'!$A$2:$B$896,2,0)</f>
        <v xml:space="preserve">ATM Oficina Los Alcarrizos </v>
      </c>
      <c r="H87" s="96" t="str">
        <f>VLOOKUP(E87,VIP!$A$2:$O16303,7,FALSE)</f>
        <v>Si</v>
      </c>
      <c r="I87" s="96" t="str">
        <f>VLOOKUP(E87,VIP!$A$2:$O8268,8,FALSE)</f>
        <v>Si</v>
      </c>
      <c r="J87" s="96" t="str">
        <f>VLOOKUP(E87,VIP!$A$2:$O8218,8,FALSE)</f>
        <v>Si</v>
      </c>
      <c r="K87" s="96" t="str">
        <f>VLOOKUP(E87,VIP!$A$2:$O11792,6,0)</f>
        <v>SI</v>
      </c>
      <c r="L87" s="102" t="s">
        <v>2430</v>
      </c>
      <c r="M87" s="116" t="s">
        <v>2511</v>
      </c>
      <c r="N87" s="100" t="s">
        <v>2480</v>
      </c>
      <c r="O87" s="113" t="s">
        <v>2481</v>
      </c>
      <c r="P87" s="116"/>
      <c r="Q87" s="128">
        <v>44236.801388888889</v>
      </c>
    </row>
    <row r="88" spans="1:17" ht="18" x14ac:dyDescent="0.25">
      <c r="A88" s="113" t="str">
        <f>VLOOKUP(E88,'LISTADO ATM'!$A$2:$C$897,3,0)</f>
        <v>DISTRITO NACIONAL</v>
      </c>
      <c r="B88" s="107" t="s">
        <v>2534</v>
      </c>
      <c r="C88" s="99">
        <v>44236.439247685186</v>
      </c>
      <c r="D88" s="113" t="s">
        <v>2491</v>
      </c>
      <c r="E88" s="97">
        <v>621</v>
      </c>
      <c r="F88" s="84" t="str">
        <f>VLOOKUP(E88,VIP!$A$2:$O11398,2,0)</f>
        <v>DRBR621</v>
      </c>
      <c r="G88" s="96" t="str">
        <f>VLOOKUP(E88,'LISTADO ATM'!$A$2:$B$896,2,0)</f>
        <v xml:space="preserve">ATM CESAC  </v>
      </c>
      <c r="H88" s="96" t="str">
        <f>VLOOKUP(E88,VIP!$A$2:$O16319,7,FALSE)</f>
        <v>Si</v>
      </c>
      <c r="I88" s="96" t="str">
        <f>VLOOKUP(E88,VIP!$A$2:$O8284,8,FALSE)</f>
        <v>Si</v>
      </c>
      <c r="J88" s="96" t="str">
        <f>VLOOKUP(E88,VIP!$A$2:$O8234,8,FALSE)</f>
        <v>Si</v>
      </c>
      <c r="K88" s="96" t="str">
        <f>VLOOKUP(E88,VIP!$A$2:$O11808,6,0)</f>
        <v>NO</v>
      </c>
      <c r="L88" s="102" t="s">
        <v>2530</v>
      </c>
      <c r="M88" s="116" t="s">
        <v>2511</v>
      </c>
      <c r="N88" s="128" t="s">
        <v>2542</v>
      </c>
      <c r="O88" s="113" t="s">
        <v>2499</v>
      </c>
      <c r="P88" s="116" t="s">
        <v>2546</v>
      </c>
      <c r="Q88" s="116" t="s">
        <v>2530</v>
      </c>
    </row>
    <row r="89" spans="1:17" ht="18" x14ac:dyDescent="0.25">
      <c r="A89" s="113" t="str">
        <f>VLOOKUP(E89,'LISTADO ATM'!$A$2:$C$897,3,0)</f>
        <v>DISTRITO NACIONAL</v>
      </c>
      <c r="B89" s="107" t="s">
        <v>2533</v>
      </c>
      <c r="C89" s="99">
        <v>44236.443680555552</v>
      </c>
      <c r="D89" s="113" t="s">
        <v>2491</v>
      </c>
      <c r="E89" s="97">
        <v>272</v>
      </c>
      <c r="F89" s="84" t="str">
        <f>VLOOKUP(E89,VIP!$A$2:$O11397,2,0)</f>
        <v>DRBR272</v>
      </c>
      <c r="G89" s="96" t="str">
        <f>VLOOKUP(E89,'LISTADO ATM'!$A$2:$B$896,2,0)</f>
        <v xml:space="preserve">ATM Cámara de Diputados </v>
      </c>
      <c r="H89" s="96" t="str">
        <f>VLOOKUP(E89,VIP!$A$2:$O16318,7,FALSE)</f>
        <v>Si</v>
      </c>
      <c r="I89" s="96" t="str">
        <f>VLOOKUP(E89,VIP!$A$2:$O8283,8,FALSE)</f>
        <v>Si</v>
      </c>
      <c r="J89" s="96" t="str">
        <f>VLOOKUP(E89,VIP!$A$2:$O8233,8,FALSE)</f>
        <v>Si</v>
      </c>
      <c r="K89" s="96" t="str">
        <f>VLOOKUP(E89,VIP!$A$2:$O11807,6,0)</f>
        <v>NO</v>
      </c>
      <c r="L89" s="102" t="s">
        <v>2530</v>
      </c>
      <c r="M89" s="116" t="s">
        <v>2511</v>
      </c>
      <c r="N89" s="128" t="s">
        <v>2542</v>
      </c>
      <c r="O89" s="113" t="s">
        <v>2499</v>
      </c>
      <c r="P89" s="116" t="s">
        <v>2546</v>
      </c>
      <c r="Q89" s="116" t="s">
        <v>2530</v>
      </c>
    </row>
    <row r="90" spans="1:17" ht="18" x14ac:dyDescent="0.25">
      <c r="A90" s="113" t="str">
        <f>VLOOKUP(E90,'LISTADO ATM'!$A$2:$C$897,3,0)</f>
        <v>NORTE</v>
      </c>
      <c r="B90" s="107" t="s">
        <v>2570</v>
      </c>
      <c r="C90" s="99">
        <v>44236.445277777777</v>
      </c>
      <c r="D90" s="113" t="s">
        <v>2190</v>
      </c>
      <c r="E90" s="97">
        <v>351</v>
      </c>
      <c r="F90" s="84" t="str">
        <f>VLOOKUP(E90,VIP!$A$2:$O11419,2,0)</f>
        <v>DRBR351</v>
      </c>
      <c r="G90" s="96" t="str">
        <f>VLOOKUP(E90,'LISTADO ATM'!$A$2:$B$896,2,0)</f>
        <v xml:space="preserve">ATM S/M José Luís (Puerto Plata) </v>
      </c>
      <c r="H90" s="96" t="str">
        <f>VLOOKUP(E90,VIP!$A$2:$O16340,7,FALSE)</f>
        <v>Si</v>
      </c>
      <c r="I90" s="96" t="str">
        <f>VLOOKUP(E90,VIP!$A$2:$O8305,8,FALSE)</f>
        <v>Si</v>
      </c>
      <c r="J90" s="96" t="str">
        <f>VLOOKUP(E90,VIP!$A$2:$O8255,8,FALSE)</f>
        <v>Si</v>
      </c>
      <c r="K90" s="96" t="str">
        <f>VLOOKUP(E90,VIP!$A$2:$O11829,6,0)</f>
        <v>NO</v>
      </c>
      <c r="L90" s="102" t="s">
        <v>2228</v>
      </c>
      <c r="M90" s="116" t="s">
        <v>2511</v>
      </c>
      <c r="N90" s="100" t="s">
        <v>2480</v>
      </c>
      <c r="O90" s="113" t="s">
        <v>2529</v>
      </c>
      <c r="P90" s="116"/>
      <c r="Q90" s="128">
        <v>44236.777777777781</v>
      </c>
    </row>
    <row r="91" spans="1:17" ht="18" x14ac:dyDescent="0.25">
      <c r="A91" s="113" t="str">
        <f>VLOOKUP(E91,'LISTADO ATM'!$A$2:$C$897,3,0)</f>
        <v>ESTE</v>
      </c>
      <c r="B91" s="107" t="s">
        <v>2569</v>
      </c>
      <c r="C91" s="99">
        <v>44236.445925925924</v>
      </c>
      <c r="D91" s="113" t="s">
        <v>2189</v>
      </c>
      <c r="E91" s="97">
        <v>204</v>
      </c>
      <c r="F91" s="84" t="str">
        <f>VLOOKUP(E91,VIP!$A$2:$O11418,2,0)</f>
        <v>DRBR204</v>
      </c>
      <c r="G91" s="96" t="str">
        <f>VLOOKUP(E91,'LISTADO ATM'!$A$2:$B$896,2,0)</f>
        <v>ATM Hotel Dominicus II</v>
      </c>
      <c r="H91" s="96" t="str">
        <f>VLOOKUP(E91,VIP!$A$2:$O16339,7,FALSE)</f>
        <v>Si</v>
      </c>
      <c r="I91" s="96" t="str">
        <f>VLOOKUP(E91,VIP!$A$2:$O8304,8,FALSE)</f>
        <v>Si</v>
      </c>
      <c r="J91" s="96" t="str">
        <f>VLOOKUP(E91,VIP!$A$2:$O8254,8,FALSE)</f>
        <v>Si</v>
      </c>
      <c r="K91" s="96" t="str">
        <f>VLOOKUP(E91,VIP!$A$2:$O11828,6,0)</f>
        <v>NO</v>
      </c>
      <c r="L91" s="102" t="s">
        <v>2254</v>
      </c>
      <c r="M91" s="116" t="s">
        <v>2511</v>
      </c>
      <c r="N91" s="100" t="s">
        <v>2480</v>
      </c>
      <c r="O91" s="113" t="s">
        <v>2482</v>
      </c>
      <c r="P91" s="116"/>
      <c r="Q91" s="128">
        <v>44236.632638888892</v>
      </c>
    </row>
    <row r="92" spans="1:17" ht="18" x14ac:dyDescent="0.25">
      <c r="A92" s="113" t="str">
        <f>VLOOKUP(E92,'LISTADO ATM'!$A$2:$C$897,3,0)</f>
        <v>DISTRITO NACIONAL</v>
      </c>
      <c r="B92" s="107" t="s">
        <v>2545</v>
      </c>
      <c r="C92" s="99">
        <v>44236.449386574073</v>
      </c>
      <c r="D92" s="113" t="s">
        <v>2491</v>
      </c>
      <c r="E92" s="97">
        <v>18</v>
      </c>
      <c r="F92" s="84" t="str">
        <f>VLOOKUP(E92,VIP!$A$2:$O11510,2,0)</f>
        <v>DRBR018</v>
      </c>
      <c r="G92" s="96" t="str">
        <f>VLOOKUP(E92,'LISTADO ATM'!$A$2:$B$896,2,0)</f>
        <v xml:space="preserve">ATM Oficina Haina Occidental I </v>
      </c>
      <c r="H92" s="96" t="str">
        <f>VLOOKUP(E92,VIP!$A$2:$O16431,7,FALSE)</f>
        <v>Si</v>
      </c>
      <c r="I92" s="96" t="str">
        <f>VLOOKUP(E92,VIP!$A$2:$O8396,8,FALSE)</f>
        <v>Si</v>
      </c>
      <c r="J92" s="96" t="str">
        <f>VLOOKUP(E92,VIP!$A$2:$O8346,8,FALSE)</f>
        <v>Si</v>
      </c>
      <c r="K92" s="96" t="str">
        <f>VLOOKUP(E92,VIP!$A$2:$O11920,6,0)</f>
        <v>SI</v>
      </c>
      <c r="L92" s="102" t="s">
        <v>2531</v>
      </c>
      <c r="M92" s="116" t="s">
        <v>2511</v>
      </c>
      <c r="N92" s="128" t="s">
        <v>2542</v>
      </c>
      <c r="O92" s="113" t="s">
        <v>2499</v>
      </c>
      <c r="P92" s="116" t="s">
        <v>2547</v>
      </c>
      <c r="Q92" s="116" t="s">
        <v>2531</v>
      </c>
    </row>
    <row r="93" spans="1:17" ht="18" x14ac:dyDescent="0.25">
      <c r="A93" s="113" t="str">
        <f>VLOOKUP(E93,'LISTADO ATM'!$A$2:$C$897,3,0)</f>
        <v>SUR</v>
      </c>
      <c r="B93" s="107" t="s">
        <v>2544</v>
      </c>
      <c r="C93" s="99">
        <v>44236.450706018521</v>
      </c>
      <c r="D93" s="113" t="s">
        <v>2491</v>
      </c>
      <c r="E93" s="97">
        <v>356</v>
      </c>
      <c r="F93" s="84" t="str">
        <f>VLOOKUP(E93,VIP!$A$2:$O11509,2,0)</f>
        <v>DRBR356</v>
      </c>
      <c r="G93" s="96" t="str">
        <f>VLOOKUP(E93,'LISTADO ATM'!$A$2:$B$896,2,0)</f>
        <v xml:space="preserve">ATM Estación Sigma (San Cristóbal) </v>
      </c>
      <c r="H93" s="96" t="str">
        <f>VLOOKUP(E93,VIP!$A$2:$O16430,7,FALSE)</f>
        <v>Si</v>
      </c>
      <c r="I93" s="96" t="str">
        <f>VLOOKUP(E93,VIP!$A$2:$O8395,8,FALSE)</f>
        <v>Si</v>
      </c>
      <c r="J93" s="96" t="str">
        <f>VLOOKUP(E93,VIP!$A$2:$O8345,8,FALSE)</f>
        <v>Si</v>
      </c>
      <c r="K93" s="96" t="str">
        <f>VLOOKUP(E93,VIP!$A$2:$O11919,6,0)</f>
        <v>NO</v>
      </c>
      <c r="L93" s="102" t="s">
        <v>2530</v>
      </c>
      <c r="M93" s="116" t="s">
        <v>2511</v>
      </c>
      <c r="N93" s="128" t="s">
        <v>2542</v>
      </c>
      <c r="O93" s="113" t="s">
        <v>2499</v>
      </c>
      <c r="P93" s="116" t="s">
        <v>2546</v>
      </c>
      <c r="Q93" s="116" t="s">
        <v>2530</v>
      </c>
    </row>
    <row r="94" spans="1:17" ht="18" x14ac:dyDescent="0.25">
      <c r="A94" s="113" t="str">
        <f>VLOOKUP(E94,'LISTADO ATM'!$A$2:$C$897,3,0)</f>
        <v>DISTRITO NACIONAL</v>
      </c>
      <c r="B94" s="107" t="s">
        <v>2568</v>
      </c>
      <c r="C94" s="99">
        <v>44236.459351851852</v>
      </c>
      <c r="D94" s="113" t="s">
        <v>2189</v>
      </c>
      <c r="E94" s="97">
        <v>953</v>
      </c>
      <c r="F94" s="84" t="str">
        <f>VLOOKUP(E94,VIP!$A$2:$O11417,2,0)</f>
        <v>DRBR01I</v>
      </c>
      <c r="G94" s="96" t="str">
        <f>VLOOKUP(E94,'LISTADO ATM'!$A$2:$B$896,2,0)</f>
        <v xml:space="preserve">ATM Estafeta Dirección General de Pasaportes/Migración </v>
      </c>
      <c r="H94" s="96" t="str">
        <f>VLOOKUP(E94,VIP!$A$2:$O16338,7,FALSE)</f>
        <v>Si</v>
      </c>
      <c r="I94" s="96" t="str">
        <f>VLOOKUP(E94,VIP!$A$2:$O8303,8,FALSE)</f>
        <v>Si</v>
      </c>
      <c r="J94" s="96" t="str">
        <f>VLOOKUP(E94,VIP!$A$2:$O8253,8,FALSE)</f>
        <v>Si</v>
      </c>
      <c r="K94" s="96" t="str">
        <f>VLOOKUP(E94,VIP!$A$2:$O11827,6,0)</f>
        <v>No</v>
      </c>
      <c r="L94" s="102" t="s">
        <v>2228</v>
      </c>
      <c r="M94" s="101" t="s">
        <v>2472</v>
      </c>
      <c r="N94" s="100" t="s">
        <v>2480</v>
      </c>
      <c r="O94" s="113" t="s">
        <v>2482</v>
      </c>
      <c r="P94" s="116"/>
      <c r="Q94" s="101" t="s">
        <v>2228</v>
      </c>
    </row>
    <row r="95" spans="1:17" ht="18" x14ac:dyDescent="0.25">
      <c r="A95" s="113" t="str">
        <f>VLOOKUP(E95,'LISTADO ATM'!$A$2:$C$897,3,0)</f>
        <v>SUR</v>
      </c>
      <c r="B95" s="107" t="s">
        <v>2567</v>
      </c>
      <c r="C95" s="99">
        <v>44236.462627314817</v>
      </c>
      <c r="D95" s="113" t="s">
        <v>2189</v>
      </c>
      <c r="E95" s="97">
        <v>33</v>
      </c>
      <c r="F95" s="84" t="str">
        <f>VLOOKUP(E95,VIP!$A$2:$O11416,2,0)</f>
        <v>DRBR033</v>
      </c>
      <c r="G95" s="96" t="str">
        <f>VLOOKUP(E95,'LISTADO ATM'!$A$2:$B$896,2,0)</f>
        <v xml:space="preserve">ATM UNP Juan de Herrera </v>
      </c>
      <c r="H95" s="96" t="str">
        <f>VLOOKUP(E95,VIP!$A$2:$O16337,7,FALSE)</f>
        <v>Si</v>
      </c>
      <c r="I95" s="96" t="str">
        <f>VLOOKUP(E95,VIP!$A$2:$O8302,8,FALSE)</f>
        <v>Si</v>
      </c>
      <c r="J95" s="96" t="str">
        <f>VLOOKUP(E95,VIP!$A$2:$O8252,8,FALSE)</f>
        <v>Si</v>
      </c>
      <c r="K95" s="96" t="str">
        <f>VLOOKUP(E95,VIP!$A$2:$O11826,6,0)</f>
        <v>NO</v>
      </c>
      <c r="L95" s="102" t="s">
        <v>2463</v>
      </c>
      <c r="M95" s="116" t="s">
        <v>2511</v>
      </c>
      <c r="N95" s="100" t="s">
        <v>2480</v>
      </c>
      <c r="O95" s="113" t="s">
        <v>2482</v>
      </c>
      <c r="P95" s="116"/>
      <c r="Q95" s="128">
        <v>44236.802777777775</v>
      </c>
    </row>
    <row r="96" spans="1:17" ht="18" x14ac:dyDescent="0.25">
      <c r="A96" s="113" t="str">
        <f>VLOOKUP(E96,'LISTADO ATM'!$A$2:$C$897,3,0)</f>
        <v>DISTRITO NACIONAL</v>
      </c>
      <c r="B96" s="107" t="s">
        <v>2566</v>
      </c>
      <c r="C96" s="99">
        <v>44236.471493055556</v>
      </c>
      <c r="D96" s="113" t="s">
        <v>2189</v>
      </c>
      <c r="E96" s="97">
        <v>13</v>
      </c>
      <c r="F96" s="84" t="str">
        <f>VLOOKUP(E96,VIP!$A$2:$O11415,2,0)</f>
        <v>DRBR013</v>
      </c>
      <c r="G96" s="96" t="str">
        <f>VLOOKUP(E96,'LISTADO ATM'!$A$2:$B$896,2,0)</f>
        <v xml:space="preserve">ATM CDEEE </v>
      </c>
      <c r="H96" s="96" t="str">
        <f>VLOOKUP(E96,VIP!$A$2:$O16336,7,FALSE)</f>
        <v>Si</v>
      </c>
      <c r="I96" s="96" t="str">
        <f>VLOOKUP(E96,VIP!$A$2:$O8301,8,FALSE)</f>
        <v>Si</v>
      </c>
      <c r="J96" s="96" t="str">
        <f>VLOOKUP(E96,VIP!$A$2:$O8251,8,FALSE)</f>
        <v>Si</v>
      </c>
      <c r="K96" s="96" t="str">
        <f>VLOOKUP(E96,VIP!$A$2:$O11825,6,0)</f>
        <v>NO</v>
      </c>
      <c r="L96" s="102" t="s">
        <v>2254</v>
      </c>
      <c r="M96" s="116" t="s">
        <v>2511</v>
      </c>
      <c r="N96" s="100" t="s">
        <v>2480</v>
      </c>
      <c r="O96" s="113" t="s">
        <v>2482</v>
      </c>
      <c r="P96" s="116"/>
      <c r="Q96" s="128">
        <v>44236.792361111111</v>
      </c>
    </row>
    <row r="97" spans="1:17" ht="18" x14ac:dyDescent="0.25">
      <c r="A97" s="113" t="str">
        <f>VLOOKUP(E97,'LISTADO ATM'!$A$2:$C$897,3,0)</f>
        <v>NORTE</v>
      </c>
      <c r="B97" s="107" t="s">
        <v>2565</v>
      </c>
      <c r="C97" s="99">
        <v>44236.474965277775</v>
      </c>
      <c r="D97" s="113" t="s">
        <v>2491</v>
      </c>
      <c r="E97" s="97">
        <v>687</v>
      </c>
      <c r="F97" s="84" t="str">
        <f>VLOOKUP(E97,VIP!$A$2:$O11414,2,0)</f>
        <v>DRBR687</v>
      </c>
      <c r="G97" s="96" t="str">
        <f>VLOOKUP(E97,'LISTADO ATM'!$A$2:$B$896,2,0)</f>
        <v>ATM Oficina Monterrico II</v>
      </c>
      <c r="H97" s="96" t="str">
        <f>VLOOKUP(E97,VIP!$A$2:$O16335,7,FALSE)</f>
        <v>NO</v>
      </c>
      <c r="I97" s="96" t="str">
        <f>VLOOKUP(E97,VIP!$A$2:$O8300,8,FALSE)</f>
        <v>NO</v>
      </c>
      <c r="J97" s="96" t="str">
        <f>VLOOKUP(E97,VIP!$A$2:$O8250,8,FALSE)</f>
        <v>NO</v>
      </c>
      <c r="K97" s="96" t="str">
        <f>VLOOKUP(E97,VIP!$A$2:$O11824,6,0)</f>
        <v>SI</v>
      </c>
      <c r="L97" s="102" t="s">
        <v>2430</v>
      </c>
      <c r="M97" s="116" t="s">
        <v>2511</v>
      </c>
      <c r="N97" s="128" t="s">
        <v>2542</v>
      </c>
      <c r="O97" s="113" t="s">
        <v>2499</v>
      </c>
      <c r="P97" s="116"/>
      <c r="Q97" s="128">
        <v>44236.800694444442</v>
      </c>
    </row>
    <row r="98" spans="1:17" ht="18" x14ac:dyDescent="0.25">
      <c r="A98" s="113" t="str">
        <f>VLOOKUP(E98,'LISTADO ATM'!$A$2:$C$897,3,0)</f>
        <v>NORTE</v>
      </c>
      <c r="B98" s="107" t="s">
        <v>2564</v>
      </c>
      <c r="C98" s="99">
        <v>44236.482465277775</v>
      </c>
      <c r="D98" s="113" t="s">
        <v>2491</v>
      </c>
      <c r="E98" s="97">
        <v>40</v>
      </c>
      <c r="F98" s="84" t="str">
        <f>VLOOKUP(E98,VIP!$A$2:$O11413,2,0)</f>
        <v>DRBR040</v>
      </c>
      <c r="G98" s="96" t="str">
        <f>VLOOKUP(E98,'LISTADO ATM'!$A$2:$B$896,2,0)</f>
        <v xml:space="preserve">ATM Oficina El Puñal </v>
      </c>
      <c r="H98" s="96" t="str">
        <f>VLOOKUP(E98,VIP!$A$2:$O16334,7,FALSE)</f>
        <v>Si</v>
      </c>
      <c r="I98" s="96" t="str">
        <f>VLOOKUP(E98,VIP!$A$2:$O8299,8,FALSE)</f>
        <v>Si</v>
      </c>
      <c r="J98" s="96" t="str">
        <f>VLOOKUP(E98,VIP!$A$2:$O8249,8,FALSE)</f>
        <v>Si</v>
      </c>
      <c r="K98" s="96" t="str">
        <f>VLOOKUP(E98,VIP!$A$2:$O11823,6,0)</f>
        <v>NO</v>
      </c>
      <c r="L98" s="102" t="s">
        <v>2430</v>
      </c>
      <c r="M98" s="116" t="s">
        <v>2511</v>
      </c>
      <c r="N98" s="128" t="s">
        <v>2542</v>
      </c>
      <c r="O98" s="113" t="s">
        <v>2499</v>
      </c>
      <c r="P98" s="116"/>
      <c r="Q98" s="128">
        <v>44236.779861111114</v>
      </c>
    </row>
    <row r="99" spans="1:17" ht="18" x14ac:dyDescent="0.25">
      <c r="A99" s="113" t="str">
        <f>VLOOKUP(E99,'LISTADO ATM'!$A$2:$C$897,3,0)</f>
        <v>DISTRITO NACIONAL</v>
      </c>
      <c r="B99" s="107" t="s">
        <v>2581</v>
      </c>
      <c r="C99" s="99">
        <v>44236.490520833337</v>
      </c>
      <c r="D99" s="113" t="s">
        <v>2491</v>
      </c>
      <c r="E99" s="97">
        <v>951</v>
      </c>
      <c r="F99" s="84" t="str">
        <f>VLOOKUP(E99,VIP!$A$2:$O11508,2,0)</f>
        <v>DRBR203</v>
      </c>
      <c r="G99" s="96" t="str">
        <f>VLOOKUP(E99,'LISTADO ATM'!$A$2:$B$896,2,0)</f>
        <v xml:space="preserve">ATM Oficina Plaza Haché JFK </v>
      </c>
      <c r="H99" s="96" t="str">
        <f>VLOOKUP(E99,VIP!$A$2:$O16429,7,FALSE)</f>
        <v>Si</v>
      </c>
      <c r="I99" s="96" t="str">
        <f>VLOOKUP(E99,VIP!$A$2:$O8394,8,FALSE)</f>
        <v>Si</v>
      </c>
      <c r="J99" s="96" t="str">
        <f>VLOOKUP(E99,VIP!$A$2:$O8344,8,FALSE)</f>
        <v>Si</v>
      </c>
      <c r="K99" s="96" t="str">
        <f>VLOOKUP(E99,VIP!$A$2:$O11918,6,0)</f>
        <v>NO</v>
      </c>
      <c r="L99" s="102" t="s">
        <v>2531</v>
      </c>
      <c r="M99" s="116" t="s">
        <v>2511</v>
      </c>
      <c r="N99" s="128" t="s">
        <v>2542</v>
      </c>
      <c r="O99" s="113" t="s">
        <v>2499</v>
      </c>
      <c r="P99" s="116" t="s">
        <v>2547</v>
      </c>
      <c r="Q99" s="116" t="s">
        <v>2531</v>
      </c>
    </row>
    <row r="100" spans="1:17" ht="18" x14ac:dyDescent="0.25">
      <c r="A100" s="113" t="str">
        <f>VLOOKUP(E100,'LISTADO ATM'!$A$2:$C$897,3,0)</f>
        <v>DISTRITO NACIONAL</v>
      </c>
      <c r="B100" s="107" t="s">
        <v>2563</v>
      </c>
      <c r="C100" s="99">
        <v>44236.495219907411</v>
      </c>
      <c r="D100" s="113" t="s">
        <v>2189</v>
      </c>
      <c r="E100" s="97">
        <v>32</v>
      </c>
      <c r="F100" s="84" t="str">
        <f>VLOOKUP(E100,VIP!$A$2:$O11412,2,0)</f>
        <v>DRBR032</v>
      </c>
      <c r="G100" s="96" t="str">
        <f>VLOOKUP(E100,'LISTADO ATM'!$A$2:$B$896,2,0)</f>
        <v xml:space="preserve">ATM Oficina San Martín II </v>
      </c>
      <c r="H100" s="96" t="str">
        <f>VLOOKUP(E100,VIP!$A$2:$O16333,7,FALSE)</f>
        <v>Si</v>
      </c>
      <c r="I100" s="96" t="str">
        <f>VLOOKUP(E100,VIP!$A$2:$O8298,8,FALSE)</f>
        <v>Si</v>
      </c>
      <c r="J100" s="96" t="str">
        <f>VLOOKUP(E100,VIP!$A$2:$O8248,8,FALSE)</f>
        <v>Si</v>
      </c>
      <c r="K100" s="96" t="str">
        <f>VLOOKUP(E100,VIP!$A$2:$O11822,6,0)</f>
        <v>NO</v>
      </c>
      <c r="L100" s="102" t="s">
        <v>2228</v>
      </c>
      <c r="M100" s="101" t="s">
        <v>2472</v>
      </c>
      <c r="N100" s="100" t="s">
        <v>2480</v>
      </c>
      <c r="O100" s="113" t="s">
        <v>2482</v>
      </c>
      <c r="P100" s="116"/>
      <c r="Q100" s="101" t="s">
        <v>2228</v>
      </c>
    </row>
    <row r="101" spans="1:17" ht="18" x14ac:dyDescent="0.25">
      <c r="A101" s="113" t="str">
        <f>VLOOKUP(E101,'LISTADO ATM'!$A$2:$C$897,3,0)</f>
        <v>NORTE</v>
      </c>
      <c r="B101" s="107" t="s">
        <v>2562</v>
      </c>
      <c r="C101" s="99">
        <v>44236.496134259258</v>
      </c>
      <c r="D101" s="113" t="s">
        <v>2190</v>
      </c>
      <c r="E101" s="97">
        <v>79</v>
      </c>
      <c r="F101" s="84" t="str">
        <f>VLOOKUP(E101,VIP!$A$2:$O11411,2,0)</f>
        <v>DRBR079</v>
      </c>
      <c r="G101" s="96" t="str">
        <f>VLOOKUP(E101,'LISTADO ATM'!$A$2:$B$896,2,0)</f>
        <v xml:space="preserve">ATM UNP Luperón (Puerto Plata) </v>
      </c>
      <c r="H101" s="96" t="str">
        <f>VLOOKUP(E101,VIP!$A$2:$O16332,7,FALSE)</f>
        <v>Si</v>
      </c>
      <c r="I101" s="96" t="str">
        <f>VLOOKUP(E101,VIP!$A$2:$O8297,8,FALSE)</f>
        <v>Si</v>
      </c>
      <c r="J101" s="96" t="str">
        <f>VLOOKUP(E101,VIP!$A$2:$O8247,8,FALSE)</f>
        <v>Si</v>
      </c>
      <c r="K101" s="96" t="str">
        <f>VLOOKUP(E101,VIP!$A$2:$O11821,6,0)</f>
        <v>NO</v>
      </c>
      <c r="L101" s="102" t="s">
        <v>2254</v>
      </c>
      <c r="M101" s="116" t="s">
        <v>2511</v>
      </c>
      <c r="N101" s="100" t="s">
        <v>2480</v>
      </c>
      <c r="O101" s="113" t="s">
        <v>2529</v>
      </c>
      <c r="P101" s="116"/>
      <c r="Q101" s="128">
        <v>44236.793749999997</v>
      </c>
    </row>
    <row r="102" spans="1:17" ht="18" x14ac:dyDescent="0.25">
      <c r="A102" s="113" t="str">
        <f>VLOOKUP(E102,'LISTADO ATM'!$A$2:$C$897,3,0)</f>
        <v>DISTRITO NACIONAL</v>
      </c>
      <c r="B102" s="107" t="s">
        <v>2580</v>
      </c>
      <c r="C102" s="99">
        <v>44236.497685185182</v>
      </c>
      <c r="D102" s="113" t="s">
        <v>2491</v>
      </c>
      <c r="E102" s="97">
        <v>866</v>
      </c>
      <c r="F102" s="84" t="str">
        <f>VLOOKUP(E102,VIP!$A$2:$O11507,2,0)</f>
        <v>DRBR866</v>
      </c>
      <c r="G102" s="96" t="str">
        <f>VLOOKUP(E102,'LISTADO ATM'!$A$2:$B$896,2,0)</f>
        <v xml:space="preserve">ATM CARDNET </v>
      </c>
      <c r="H102" s="96" t="str">
        <f>VLOOKUP(E102,VIP!$A$2:$O16428,7,FALSE)</f>
        <v>Si</v>
      </c>
      <c r="I102" s="96" t="str">
        <f>VLOOKUP(E102,VIP!$A$2:$O8393,8,FALSE)</f>
        <v>No</v>
      </c>
      <c r="J102" s="96" t="str">
        <f>VLOOKUP(E102,VIP!$A$2:$O8343,8,FALSE)</f>
        <v>No</v>
      </c>
      <c r="K102" s="96" t="str">
        <f>VLOOKUP(E102,VIP!$A$2:$O11917,6,0)</f>
        <v>NO</v>
      </c>
      <c r="L102" s="102" t="s">
        <v>2532</v>
      </c>
      <c r="M102" s="116" t="s">
        <v>2511</v>
      </c>
      <c r="N102" s="128" t="s">
        <v>2542</v>
      </c>
      <c r="O102" s="113" t="s">
        <v>2499</v>
      </c>
      <c r="P102" s="116" t="s">
        <v>2547</v>
      </c>
      <c r="Q102" s="116" t="s">
        <v>2532</v>
      </c>
    </row>
    <row r="103" spans="1:17" ht="18" x14ac:dyDescent="0.25">
      <c r="A103" s="113" t="str">
        <f>VLOOKUP(E103,'LISTADO ATM'!$A$2:$C$897,3,0)</f>
        <v>NORTE</v>
      </c>
      <c r="B103" s="107" t="s">
        <v>2579</v>
      </c>
      <c r="C103" s="99">
        <v>44236.511967592596</v>
      </c>
      <c r="D103" s="113" t="s">
        <v>2491</v>
      </c>
      <c r="E103" s="97">
        <v>874</v>
      </c>
      <c r="F103" s="84" t="str">
        <f>VLOOKUP(E103,VIP!$A$2:$O11506,2,0)</f>
        <v>DRBR874</v>
      </c>
      <c r="G103" s="96" t="str">
        <f>VLOOKUP(E103,'LISTADO ATM'!$A$2:$B$896,2,0)</f>
        <v xml:space="preserve">ATM Zona Franca Esperanza II (Mao) </v>
      </c>
      <c r="H103" s="96" t="str">
        <f>VLOOKUP(E103,VIP!$A$2:$O16427,7,FALSE)</f>
        <v>Si</v>
      </c>
      <c r="I103" s="96" t="str">
        <f>VLOOKUP(E103,VIP!$A$2:$O8392,8,FALSE)</f>
        <v>Si</v>
      </c>
      <c r="J103" s="96" t="str">
        <f>VLOOKUP(E103,VIP!$A$2:$O8342,8,FALSE)</f>
        <v>Si</v>
      </c>
      <c r="K103" s="96" t="str">
        <f>VLOOKUP(E103,VIP!$A$2:$O11916,6,0)</f>
        <v>NO</v>
      </c>
      <c r="L103" s="102" t="s">
        <v>2530</v>
      </c>
      <c r="M103" s="116" t="s">
        <v>2511</v>
      </c>
      <c r="N103" s="128" t="s">
        <v>2542</v>
      </c>
      <c r="O103" s="113" t="s">
        <v>2582</v>
      </c>
      <c r="P103" s="116" t="s">
        <v>2546</v>
      </c>
      <c r="Q103" s="116" t="s">
        <v>2530</v>
      </c>
    </row>
    <row r="104" spans="1:17" ht="18" x14ac:dyDescent="0.25">
      <c r="A104" s="113" t="str">
        <f>VLOOKUP(E104,'LISTADO ATM'!$A$2:$C$897,3,0)</f>
        <v>NORTE</v>
      </c>
      <c r="B104" s="107" t="s">
        <v>2578</v>
      </c>
      <c r="C104" s="99">
        <v>44236.515138888892</v>
      </c>
      <c r="D104" s="113" t="s">
        <v>2491</v>
      </c>
      <c r="E104" s="97">
        <v>500</v>
      </c>
      <c r="F104" s="84" t="str">
        <f>VLOOKUP(E104,VIP!$A$2:$O11505,2,0)</f>
        <v>DRBR500</v>
      </c>
      <c r="G104" s="96" t="str">
        <f>VLOOKUP(E104,'LISTADO ATM'!$A$2:$B$896,2,0)</f>
        <v xml:space="preserve">ATM UNP Cutupú </v>
      </c>
      <c r="H104" s="96" t="str">
        <f>VLOOKUP(E104,VIP!$A$2:$O16426,7,FALSE)</f>
        <v>Si</v>
      </c>
      <c r="I104" s="96" t="str">
        <f>VLOOKUP(E104,VIP!$A$2:$O8391,8,FALSE)</f>
        <v>Si</v>
      </c>
      <c r="J104" s="96" t="str">
        <f>VLOOKUP(E104,VIP!$A$2:$O8341,8,FALSE)</f>
        <v>Si</v>
      </c>
      <c r="K104" s="96" t="str">
        <f>VLOOKUP(E104,VIP!$A$2:$O11915,6,0)</f>
        <v>NO</v>
      </c>
      <c r="L104" s="102" t="s">
        <v>2530</v>
      </c>
      <c r="M104" s="116" t="s">
        <v>2511</v>
      </c>
      <c r="N104" s="128" t="s">
        <v>2542</v>
      </c>
      <c r="O104" s="113" t="s">
        <v>2582</v>
      </c>
      <c r="P104" s="116" t="s">
        <v>2546</v>
      </c>
      <c r="Q104" s="116" t="s">
        <v>2530</v>
      </c>
    </row>
    <row r="105" spans="1:17" ht="18" x14ac:dyDescent="0.25">
      <c r="A105" s="113" t="str">
        <f>VLOOKUP(E105,'LISTADO ATM'!$A$2:$C$897,3,0)</f>
        <v>NORTE</v>
      </c>
      <c r="B105" s="107" t="s">
        <v>2577</v>
      </c>
      <c r="C105" s="99">
        <v>44236.515810185185</v>
      </c>
      <c r="D105" s="113" t="s">
        <v>2491</v>
      </c>
      <c r="E105" s="97">
        <v>208</v>
      </c>
      <c r="F105" s="84" t="str">
        <f>VLOOKUP(E105,VIP!$A$2:$O11504,2,0)</f>
        <v>DRBR208</v>
      </c>
      <c r="G105" s="96" t="str">
        <f>VLOOKUP(E105,'LISTADO ATM'!$A$2:$B$896,2,0)</f>
        <v xml:space="preserve">ATM UNP Tireo </v>
      </c>
      <c r="H105" s="96" t="str">
        <f>VLOOKUP(E105,VIP!$A$2:$O16425,7,FALSE)</f>
        <v>Si</v>
      </c>
      <c r="I105" s="96" t="str">
        <f>VLOOKUP(E105,VIP!$A$2:$O8390,8,FALSE)</f>
        <v>Si</v>
      </c>
      <c r="J105" s="96" t="str">
        <f>VLOOKUP(E105,VIP!$A$2:$O8340,8,FALSE)</f>
        <v>Si</v>
      </c>
      <c r="K105" s="96" t="str">
        <f>VLOOKUP(E105,VIP!$A$2:$O11914,6,0)</f>
        <v>NO</v>
      </c>
      <c r="L105" s="102" t="s">
        <v>2530</v>
      </c>
      <c r="M105" s="116" t="s">
        <v>2511</v>
      </c>
      <c r="N105" s="128" t="s">
        <v>2542</v>
      </c>
      <c r="O105" s="113" t="s">
        <v>2582</v>
      </c>
      <c r="P105" s="116" t="s">
        <v>2546</v>
      </c>
      <c r="Q105" s="116" t="s">
        <v>2530</v>
      </c>
    </row>
    <row r="106" spans="1:17" ht="18" x14ac:dyDescent="0.25">
      <c r="A106" s="113" t="str">
        <f>VLOOKUP(E106,'LISTADO ATM'!$A$2:$C$897,3,0)</f>
        <v>DISTRITO NACIONAL</v>
      </c>
      <c r="B106" s="107" t="s">
        <v>2576</v>
      </c>
      <c r="C106" s="99">
        <v>44236.516527777778</v>
      </c>
      <c r="D106" s="113" t="s">
        <v>2491</v>
      </c>
      <c r="E106" s="97">
        <v>866</v>
      </c>
      <c r="F106" s="84" t="str">
        <f>VLOOKUP(E106,VIP!$A$2:$O11503,2,0)</f>
        <v>DRBR866</v>
      </c>
      <c r="G106" s="96" t="str">
        <f>VLOOKUP(E106,'LISTADO ATM'!$A$2:$B$896,2,0)</f>
        <v xml:space="preserve">ATM CARDNET </v>
      </c>
      <c r="H106" s="96" t="str">
        <f>VLOOKUP(E106,VIP!$A$2:$O16424,7,FALSE)</f>
        <v>Si</v>
      </c>
      <c r="I106" s="96" t="str">
        <f>VLOOKUP(E106,VIP!$A$2:$O8389,8,FALSE)</f>
        <v>No</v>
      </c>
      <c r="J106" s="96" t="str">
        <f>VLOOKUP(E106,VIP!$A$2:$O8339,8,FALSE)</f>
        <v>No</v>
      </c>
      <c r="K106" s="96" t="str">
        <f>VLOOKUP(E106,VIP!$A$2:$O11913,6,0)</f>
        <v>NO</v>
      </c>
      <c r="L106" s="102" t="s">
        <v>2530</v>
      </c>
      <c r="M106" s="116" t="s">
        <v>2511</v>
      </c>
      <c r="N106" s="128" t="s">
        <v>2542</v>
      </c>
      <c r="O106" s="113" t="s">
        <v>2582</v>
      </c>
      <c r="P106" s="116" t="s">
        <v>2546</v>
      </c>
      <c r="Q106" s="116" t="s">
        <v>2530</v>
      </c>
    </row>
    <row r="107" spans="1:17" ht="18" x14ac:dyDescent="0.25">
      <c r="A107" s="113" t="str">
        <f>VLOOKUP(E107,'LISTADO ATM'!$A$2:$C$897,3,0)</f>
        <v>DISTRITO NACIONAL</v>
      </c>
      <c r="B107" s="107" t="s">
        <v>2575</v>
      </c>
      <c r="C107" s="99">
        <v>44236.519189814811</v>
      </c>
      <c r="D107" s="113" t="s">
        <v>2491</v>
      </c>
      <c r="E107" s="97">
        <v>892</v>
      </c>
      <c r="F107" s="84" t="str">
        <f>VLOOKUP(E107,VIP!$A$2:$O11502,2,0)</f>
        <v>DRBR892</v>
      </c>
      <c r="G107" s="96" t="str">
        <f>VLOOKUP(E107,'LISTADO ATM'!$A$2:$B$896,2,0)</f>
        <v xml:space="preserve">ATM Edificio Globalia (Naco) </v>
      </c>
      <c r="H107" s="96" t="str">
        <f>VLOOKUP(E107,VIP!$A$2:$O16423,7,FALSE)</f>
        <v>Si</v>
      </c>
      <c r="I107" s="96" t="str">
        <f>VLOOKUP(E107,VIP!$A$2:$O8388,8,FALSE)</f>
        <v>No</v>
      </c>
      <c r="J107" s="96" t="str">
        <f>VLOOKUP(E107,VIP!$A$2:$O8338,8,FALSE)</f>
        <v>No</v>
      </c>
      <c r="K107" s="96" t="str">
        <f>VLOOKUP(E107,VIP!$A$2:$O11912,6,0)</f>
        <v>NO</v>
      </c>
      <c r="L107" s="102" t="s">
        <v>2530</v>
      </c>
      <c r="M107" s="116" t="s">
        <v>2511</v>
      </c>
      <c r="N107" s="128" t="s">
        <v>2542</v>
      </c>
      <c r="O107" s="113" t="s">
        <v>2582</v>
      </c>
      <c r="P107" s="116" t="s">
        <v>2546</v>
      </c>
      <c r="Q107" s="116" t="s">
        <v>2530</v>
      </c>
    </row>
    <row r="108" spans="1:17" ht="18" x14ac:dyDescent="0.25">
      <c r="A108" s="113" t="str">
        <f>VLOOKUP(E108,'LISTADO ATM'!$A$2:$C$897,3,0)</f>
        <v>DISTRITO NACIONAL</v>
      </c>
      <c r="B108" s="107" t="s">
        <v>2574</v>
      </c>
      <c r="C108" s="99">
        <v>44236.520208333335</v>
      </c>
      <c r="D108" s="113" t="s">
        <v>2491</v>
      </c>
      <c r="E108" s="97">
        <v>272</v>
      </c>
      <c r="F108" s="84" t="str">
        <f>VLOOKUP(E108,VIP!$A$2:$O11501,2,0)</f>
        <v>DRBR272</v>
      </c>
      <c r="G108" s="96" t="str">
        <f>VLOOKUP(E108,'LISTADO ATM'!$A$2:$B$896,2,0)</f>
        <v xml:space="preserve">ATM Cámara de Diputados </v>
      </c>
      <c r="H108" s="96" t="str">
        <f>VLOOKUP(E108,VIP!$A$2:$O16422,7,FALSE)</f>
        <v>Si</v>
      </c>
      <c r="I108" s="96" t="str">
        <f>VLOOKUP(E108,VIP!$A$2:$O8387,8,FALSE)</f>
        <v>Si</v>
      </c>
      <c r="J108" s="96" t="str">
        <f>VLOOKUP(E108,VIP!$A$2:$O8337,8,FALSE)</f>
        <v>Si</v>
      </c>
      <c r="K108" s="96" t="str">
        <f>VLOOKUP(E108,VIP!$A$2:$O11911,6,0)</f>
        <v>NO</v>
      </c>
      <c r="L108" s="102" t="s">
        <v>2530</v>
      </c>
      <c r="M108" s="116" t="s">
        <v>2511</v>
      </c>
      <c r="N108" s="128" t="s">
        <v>2542</v>
      </c>
      <c r="O108" s="113" t="s">
        <v>2582</v>
      </c>
      <c r="P108" s="116" t="s">
        <v>2546</v>
      </c>
      <c r="Q108" s="116" t="s">
        <v>2530</v>
      </c>
    </row>
    <row r="109" spans="1:17" ht="18" x14ac:dyDescent="0.25">
      <c r="A109" s="113" t="str">
        <f>VLOOKUP(E109,'LISTADO ATM'!$A$2:$C$897,3,0)</f>
        <v>NORTE</v>
      </c>
      <c r="B109" s="107" t="s">
        <v>2573</v>
      </c>
      <c r="C109" s="99">
        <v>44236.521307870367</v>
      </c>
      <c r="D109" s="113" t="s">
        <v>2491</v>
      </c>
      <c r="E109" s="97">
        <v>662</v>
      </c>
      <c r="F109" s="84" t="str">
        <f>VLOOKUP(E109,VIP!$A$2:$O11500,2,0)</f>
        <v>DRBR662</v>
      </c>
      <c r="G109" s="96" t="str">
        <f>VLOOKUP(E109,'LISTADO ATM'!$A$2:$B$896,2,0)</f>
        <v>ATM UTESA (Santiago)</v>
      </c>
      <c r="H109" s="96" t="str">
        <f>VLOOKUP(E109,VIP!$A$2:$O16421,7,FALSE)</f>
        <v>N/A</v>
      </c>
      <c r="I109" s="96" t="str">
        <f>VLOOKUP(E109,VIP!$A$2:$O8386,8,FALSE)</f>
        <v>N/A</v>
      </c>
      <c r="J109" s="96" t="str">
        <f>VLOOKUP(E109,VIP!$A$2:$O8336,8,FALSE)</f>
        <v>N/A</v>
      </c>
      <c r="K109" s="96" t="str">
        <f>VLOOKUP(E109,VIP!$A$2:$O11910,6,0)</f>
        <v>N/A</v>
      </c>
      <c r="L109" s="102" t="s">
        <v>2530</v>
      </c>
      <c r="M109" s="116" t="s">
        <v>2511</v>
      </c>
      <c r="N109" s="128" t="s">
        <v>2542</v>
      </c>
      <c r="O109" s="113" t="s">
        <v>2582</v>
      </c>
      <c r="P109" s="116" t="s">
        <v>2546</v>
      </c>
      <c r="Q109" s="116" t="s">
        <v>2530</v>
      </c>
    </row>
    <row r="110" spans="1:17" ht="18" x14ac:dyDescent="0.25">
      <c r="A110" s="113" t="str">
        <f>VLOOKUP(E110,'LISTADO ATM'!$A$2:$C$897,3,0)</f>
        <v>ESTE</v>
      </c>
      <c r="B110" s="107" t="s">
        <v>2572</v>
      </c>
      <c r="C110" s="99">
        <v>44236.524236111109</v>
      </c>
      <c r="D110" s="113" t="s">
        <v>2491</v>
      </c>
      <c r="E110" s="97">
        <v>159</v>
      </c>
      <c r="F110" s="84" t="str">
        <f>VLOOKUP(E110,VIP!$A$2:$O11499,2,0)</f>
        <v>DRBR159</v>
      </c>
      <c r="G110" s="96" t="str">
        <f>VLOOKUP(E110,'LISTADO ATM'!$A$2:$B$896,2,0)</f>
        <v xml:space="preserve">ATM Hotel Dreams Bayahibe I </v>
      </c>
      <c r="H110" s="96" t="str">
        <f>VLOOKUP(E110,VIP!$A$2:$O16420,7,FALSE)</f>
        <v>Si</v>
      </c>
      <c r="I110" s="96" t="str">
        <f>VLOOKUP(E110,VIP!$A$2:$O8385,8,FALSE)</f>
        <v>Si</v>
      </c>
      <c r="J110" s="96" t="str">
        <f>VLOOKUP(E110,VIP!$A$2:$O8335,8,FALSE)</f>
        <v>Si</v>
      </c>
      <c r="K110" s="96" t="str">
        <f>VLOOKUP(E110,VIP!$A$2:$O11909,6,0)</f>
        <v>NO</v>
      </c>
      <c r="L110" s="102" t="s">
        <v>2530</v>
      </c>
      <c r="M110" s="116" t="s">
        <v>2511</v>
      </c>
      <c r="N110" s="128" t="s">
        <v>2542</v>
      </c>
      <c r="O110" s="113" t="s">
        <v>2582</v>
      </c>
      <c r="P110" s="116" t="s">
        <v>2546</v>
      </c>
      <c r="Q110" s="116" t="s">
        <v>2530</v>
      </c>
    </row>
    <row r="111" spans="1:17" ht="18" x14ac:dyDescent="0.25">
      <c r="A111" s="113" t="str">
        <f>VLOOKUP(E111,'LISTADO ATM'!$A$2:$C$897,3,0)</f>
        <v>NORTE</v>
      </c>
      <c r="B111" s="107" t="s">
        <v>2561</v>
      </c>
      <c r="C111" s="99">
        <v>44236.525949074072</v>
      </c>
      <c r="D111" s="113" t="s">
        <v>2190</v>
      </c>
      <c r="E111" s="97">
        <v>757</v>
      </c>
      <c r="F111" s="84" t="str">
        <f>VLOOKUP(E111,VIP!$A$2:$O11410,2,0)</f>
        <v>DRBR757</v>
      </c>
      <c r="G111" s="96" t="str">
        <f>VLOOKUP(E111,'LISTADO ATM'!$A$2:$B$896,2,0)</f>
        <v xml:space="preserve">ATM UNP Plaza Paseo (Santiago) </v>
      </c>
      <c r="H111" s="96" t="str">
        <f>VLOOKUP(E111,VIP!$A$2:$O16331,7,FALSE)</f>
        <v>Si</v>
      </c>
      <c r="I111" s="96" t="str">
        <f>VLOOKUP(E111,VIP!$A$2:$O8296,8,FALSE)</f>
        <v>Si</v>
      </c>
      <c r="J111" s="96" t="str">
        <f>VLOOKUP(E111,VIP!$A$2:$O8246,8,FALSE)</f>
        <v>Si</v>
      </c>
      <c r="K111" s="96" t="str">
        <f>VLOOKUP(E111,VIP!$A$2:$O11820,6,0)</f>
        <v>NO</v>
      </c>
      <c r="L111" s="102" t="s">
        <v>2228</v>
      </c>
      <c r="M111" s="116" t="s">
        <v>2511</v>
      </c>
      <c r="N111" s="100" t="s">
        <v>2480</v>
      </c>
      <c r="O111" s="113" t="s">
        <v>2529</v>
      </c>
      <c r="P111" s="116"/>
      <c r="Q111" s="128">
        <v>44236.774305555555</v>
      </c>
    </row>
    <row r="112" spans="1:17" ht="18" x14ac:dyDescent="0.25">
      <c r="A112" s="113" t="str">
        <f>VLOOKUP(E112,'LISTADO ATM'!$A$2:$C$897,3,0)</f>
        <v>DISTRITO NACIONAL</v>
      </c>
      <c r="B112" s="107" t="s">
        <v>2560</v>
      </c>
      <c r="C112" s="99">
        <v>44236.526782407411</v>
      </c>
      <c r="D112" s="113" t="s">
        <v>2189</v>
      </c>
      <c r="E112" s="97">
        <v>118</v>
      </c>
      <c r="F112" s="84" t="str">
        <f>VLOOKUP(E112,VIP!$A$2:$O11409,2,0)</f>
        <v>DRBR118</v>
      </c>
      <c r="G112" s="96" t="str">
        <f>VLOOKUP(E112,'LISTADO ATM'!$A$2:$B$896,2,0)</f>
        <v>ATM Plaza Torino</v>
      </c>
      <c r="H112" s="96" t="str">
        <f>VLOOKUP(E112,VIP!$A$2:$O16330,7,FALSE)</f>
        <v>N/A</v>
      </c>
      <c r="I112" s="96" t="str">
        <f>VLOOKUP(E112,VIP!$A$2:$O8295,8,FALSE)</f>
        <v>N/A</v>
      </c>
      <c r="J112" s="96" t="str">
        <f>VLOOKUP(E112,VIP!$A$2:$O8245,8,FALSE)</f>
        <v>N/A</v>
      </c>
      <c r="K112" s="96" t="str">
        <f>VLOOKUP(E112,VIP!$A$2:$O11819,6,0)</f>
        <v>N/A</v>
      </c>
      <c r="L112" s="102" t="s">
        <v>2228</v>
      </c>
      <c r="M112" s="116" t="s">
        <v>2511</v>
      </c>
      <c r="N112" s="100" t="s">
        <v>2480</v>
      </c>
      <c r="O112" s="113" t="s">
        <v>2482</v>
      </c>
      <c r="P112" s="116"/>
      <c r="Q112" s="128">
        <v>44236.697916666664</v>
      </c>
    </row>
    <row r="113" spans="1:17" ht="18" x14ac:dyDescent="0.25">
      <c r="A113" s="113" t="str">
        <f>VLOOKUP(E113,'LISTADO ATM'!$A$2:$C$897,3,0)</f>
        <v>DISTRITO NACIONAL</v>
      </c>
      <c r="B113" s="107" t="s">
        <v>2559</v>
      </c>
      <c r="C113" s="99">
        <v>44236.527372685188</v>
      </c>
      <c r="D113" s="113" t="s">
        <v>2189</v>
      </c>
      <c r="E113" s="97">
        <v>918</v>
      </c>
      <c r="F113" s="84" t="str">
        <f>VLOOKUP(E113,VIP!$A$2:$O11408,2,0)</f>
        <v>DRBR918</v>
      </c>
      <c r="G113" s="96" t="str">
        <f>VLOOKUP(E113,'LISTADO ATM'!$A$2:$B$896,2,0)</f>
        <v xml:space="preserve">ATM S/M Liverpool de la Jacobo Majluta </v>
      </c>
      <c r="H113" s="96" t="str">
        <f>VLOOKUP(E113,VIP!$A$2:$O16329,7,FALSE)</f>
        <v>Si</v>
      </c>
      <c r="I113" s="96" t="str">
        <f>VLOOKUP(E113,VIP!$A$2:$O8294,8,FALSE)</f>
        <v>Si</v>
      </c>
      <c r="J113" s="96" t="str">
        <f>VLOOKUP(E113,VIP!$A$2:$O8244,8,FALSE)</f>
        <v>Si</v>
      </c>
      <c r="K113" s="96" t="str">
        <f>VLOOKUP(E113,VIP!$A$2:$O11818,6,0)</f>
        <v>NO</v>
      </c>
      <c r="L113" s="102" t="s">
        <v>2463</v>
      </c>
      <c r="M113" s="101" t="s">
        <v>2472</v>
      </c>
      <c r="N113" s="100" t="s">
        <v>2480</v>
      </c>
      <c r="O113" s="113" t="s">
        <v>2482</v>
      </c>
      <c r="P113" s="116"/>
      <c r="Q113" s="101" t="s">
        <v>2463</v>
      </c>
    </row>
    <row r="114" spans="1:17" ht="18" x14ac:dyDescent="0.25">
      <c r="A114" s="113" t="str">
        <f>VLOOKUP(E114,'LISTADO ATM'!$A$2:$C$897,3,0)</f>
        <v>DISTRITO NACIONAL</v>
      </c>
      <c r="B114" s="107" t="s">
        <v>2558</v>
      </c>
      <c r="C114" s="99">
        <v>44236.528854166667</v>
      </c>
      <c r="D114" s="113" t="s">
        <v>2189</v>
      </c>
      <c r="E114" s="97">
        <v>225</v>
      </c>
      <c r="F114" s="84" t="str">
        <f>VLOOKUP(E114,VIP!$A$2:$O11407,2,0)</f>
        <v>DRBR225</v>
      </c>
      <c r="G114" s="96" t="str">
        <f>VLOOKUP(E114,'LISTADO ATM'!$A$2:$B$896,2,0)</f>
        <v xml:space="preserve">ATM S/M Nacional Arroyo Hondo </v>
      </c>
      <c r="H114" s="96" t="str">
        <f>VLOOKUP(E114,VIP!$A$2:$O16328,7,FALSE)</f>
        <v>Si</v>
      </c>
      <c r="I114" s="96" t="str">
        <f>VLOOKUP(E114,VIP!$A$2:$O8293,8,FALSE)</f>
        <v>Si</v>
      </c>
      <c r="J114" s="96" t="str">
        <f>VLOOKUP(E114,VIP!$A$2:$O8243,8,FALSE)</f>
        <v>Si</v>
      </c>
      <c r="K114" s="96" t="str">
        <f>VLOOKUP(E114,VIP!$A$2:$O11817,6,0)</f>
        <v>NO</v>
      </c>
      <c r="L114" s="102" t="s">
        <v>2463</v>
      </c>
      <c r="M114" s="101" t="s">
        <v>2472</v>
      </c>
      <c r="N114" s="100" t="s">
        <v>2480</v>
      </c>
      <c r="O114" s="113" t="s">
        <v>2482</v>
      </c>
      <c r="P114" s="116"/>
      <c r="Q114" s="101" t="s">
        <v>2463</v>
      </c>
    </row>
    <row r="115" spans="1:17" ht="18" x14ac:dyDescent="0.25">
      <c r="A115" s="113" t="str">
        <f>VLOOKUP(E115,'LISTADO ATM'!$A$2:$C$897,3,0)</f>
        <v>NORTE</v>
      </c>
      <c r="B115" s="107" t="s">
        <v>2557</v>
      </c>
      <c r="C115" s="99">
        <v>44236.540810185186</v>
      </c>
      <c r="D115" s="113" t="s">
        <v>2190</v>
      </c>
      <c r="E115" s="97">
        <v>275</v>
      </c>
      <c r="F115" s="84" t="str">
        <f>VLOOKUP(E115,VIP!$A$2:$O11406,2,0)</f>
        <v>DRBR275</v>
      </c>
      <c r="G115" s="96" t="str">
        <f>VLOOKUP(E115,'LISTADO ATM'!$A$2:$B$896,2,0)</f>
        <v xml:space="preserve">ATM Autobanco Duarte Stgo. II </v>
      </c>
      <c r="H115" s="96" t="str">
        <f>VLOOKUP(E115,VIP!$A$2:$O16327,7,FALSE)</f>
        <v>Si</v>
      </c>
      <c r="I115" s="96" t="str">
        <f>VLOOKUP(E115,VIP!$A$2:$O8292,8,FALSE)</f>
        <v>Si</v>
      </c>
      <c r="J115" s="96" t="str">
        <f>VLOOKUP(E115,VIP!$A$2:$O8242,8,FALSE)</f>
        <v>Si</v>
      </c>
      <c r="K115" s="96" t="str">
        <f>VLOOKUP(E115,VIP!$A$2:$O11816,6,0)</f>
        <v>NO</v>
      </c>
      <c r="L115" s="102" t="s">
        <v>2254</v>
      </c>
      <c r="M115" s="101" t="s">
        <v>2472</v>
      </c>
      <c r="N115" s="100" t="s">
        <v>2480</v>
      </c>
      <c r="O115" s="113" t="s">
        <v>2529</v>
      </c>
      <c r="P115" s="116"/>
      <c r="Q115" s="101" t="s">
        <v>2254</v>
      </c>
    </row>
    <row r="116" spans="1:17" ht="18" x14ac:dyDescent="0.25">
      <c r="A116" s="113" t="str">
        <f>VLOOKUP(E116,'LISTADO ATM'!$A$2:$C$897,3,0)</f>
        <v>DISTRITO NACIONAL</v>
      </c>
      <c r="B116" s="107" t="s">
        <v>2556</v>
      </c>
      <c r="C116" s="99">
        <v>44236.541377314818</v>
      </c>
      <c r="D116" s="113" t="s">
        <v>2189</v>
      </c>
      <c r="E116" s="97">
        <v>561</v>
      </c>
      <c r="F116" s="84" t="str">
        <f>VLOOKUP(E116,VIP!$A$2:$O11405,2,0)</f>
        <v>DRBR133</v>
      </c>
      <c r="G116" s="96" t="str">
        <f>VLOOKUP(E116,'LISTADO ATM'!$A$2:$B$896,2,0)</f>
        <v xml:space="preserve">ATM Comando Regional P.N. S.D. Este </v>
      </c>
      <c r="H116" s="96" t="str">
        <f>VLOOKUP(E116,VIP!$A$2:$O16326,7,FALSE)</f>
        <v>Si</v>
      </c>
      <c r="I116" s="96" t="str">
        <f>VLOOKUP(E116,VIP!$A$2:$O8291,8,FALSE)</f>
        <v>Si</v>
      </c>
      <c r="J116" s="96" t="str">
        <f>VLOOKUP(E116,VIP!$A$2:$O8241,8,FALSE)</f>
        <v>Si</v>
      </c>
      <c r="K116" s="96" t="str">
        <f>VLOOKUP(E116,VIP!$A$2:$O11815,6,0)</f>
        <v>NO</v>
      </c>
      <c r="L116" s="102" t="s">
        <v>2254</v>
      </c>
      <c r="M116" s="116" t="s">
        <v>2511</v>
      </c>
      <c r="N116" s="100" t="s">
        <v>2480</v>
      </c>
      <c r="O116" s="113" t="s">
        <v>2482</v>
      </c>
      <c r="P116" s="116"/>
      <c r="Q116" s="128">
        <v>44236.792361111111</v>
      </c>
    </row>
    <row r="117" spans="1:17" ht="18" x14ac:dyDescent="0.25">
      <c r="A117" s="113" t="str">
        <f>VLOOKUP(E117,'LISTADO ATM'!$A$2:$C$897,3,0)</f>
        <v>NORTE</v>
      </c>
      <c r="B117" s="107" t="s">
        <v>2571</v>
      </c>
      <c r="C117" s="99">
        <v>44236.542986111112</v>
      </c>
      <c r="D117" s="113" t="s">
        <v>2491</v>
      </c>
      <c r="E117" s="97">
        <v>463</v>
      </c>
      <c r="F117" s="84" t="str">
        <f>VLOOKUP(E117,VIP!$A$2:$O11498,2,0)</f>
        <v>DRBR463</v>
      </c>
      <c r="G117" s="96" t="str">
        <f>VLOOKUP(E117,'LISTADO ATM'!$A$2:$B$896,2,0)</f>
        <v xml:space="preserve">ATM La Sirena El Embrujo </v>
      </c>
      <c r="H117" s="96" t="str">
        <f>VLOOKUP(E117,VIP!$A$2:$O16419,7,FALSE)</f>
        <v>Si</v>
      </c>
      <c r="I117" s="96" t="str">
        <f>VLOOKUP(E117,VIP!$A$2:$O8384,8,FALSE)</f>
        <v>Si</v>
      </c>
      <c r="J117" s="96" t="str">
        <f>VLOOKUP(E117,VIP!$A$2:$O8334,8,FALSE)</f>
        <v>Si</v>
      </c>
      <c r="K117" s="96" t="str">
        <f>VLOOKUP(E117,VIP!$A$2:$O11908,6,0)</f>
        <v>NO</v>
      </c>
      <c r="L117" s="102" t="s">
        <v>2530</v>
      </c>
      <c r="M117" s="116" t="s">
        <v>2511</v>
      </c>
      <c r="N117" s="128" t="s">
        <v>2542</v>
      </c>
      <c r="O117" s="113" t="s">
        <v>2499</v>
      </c>
      <c r="P117" s="116" t="s">
        <v>2546</v>
      </c>
      <c r="Q117" s="116" t="s">
        <v>2530</v>
      </c>
    </row>
    <row r="118" spans="1:17" ht="18" x14ac:dyDescent="0.25">
      <c r="A118" s="113" t="str">
        <f>VLOOKUP(E118,'LISTADO ATM'!$A$2:$C$897,3,0)</f>
        <v>DISTRITO NACIONAL</v>
      </c>
      <c r="B118" s="107" t="s">
        <v>2555</v>
      </c>
      <c r="C118" s="99">
        <v>44236.5468287037</v>
      </c>
      <c r="D118" s="113" t="s">
        <v>2189</v>
      </c>
      <c r="E118" s="97">
        <v>244</v>
      </c>
      <c r="F118" s="84" t="str">
        <f>VLOOKUP(E118,VIP!$A$2:$O11404,2,0)</f>
        <v>DRBR244</v>
      </c>
      <c r="G118" s="96" t="str">
        <f>VLOOKUP(E118,'LISTADO ATM'!$A$2:$B$896,2,0)</f>
        <v xml:space="preserve">ATM Ministerio de Hacienda (antiguo Finanzas) </v>
      </c>
      <c r="H118" s="96" t="str">
        <f>VLOOKUP(E118,VIP!$A$2:$O16325,7,FALSE)</f>
        <v>Si</v>
      </c>
      <c r="I118" s="96" t="str">
        <f>VLOOKUP(E118,VIP!$A$2:$O8290,8,FALSE)</f>
        <v>Si</v>
      </c>
      <c r="J118" s="96" t="str">
        <f>VLOOKUP(E118,VIP!$A$2:$O8240,8,FALSE)</f>
        <v>Si</v>
      </c>
      <c r="K118" s="96" t="str">
        <f>VLOOKUP(E118,VIP!$A$2:$O11814,6,0)</f>
        <v>NO</v>
      </c>
      <c r="L118" s="102" t="s">
        <v>2228</v>
      </c>
      <c r="M118" s="101" t="s">
        <v>2472</v>
      </c>
      <c r="N118" s="100" t="s">
        <v>2480</v>
      </c>
      <c r="O118" s="113" t="s">
        <v>2482</v>
      </c>
      <c r="P118" s="116"/>
      <c r="Q118" s="101" t="s">
        <v>2228</v>
      </c>
    </row>
    <row r="119" spans="1:17" ht="18" x14ac:dyDescent="0.25">
      <c r="A119" s="113" t="str">
        <f>VLOOKUP(E119,'LISTADO ATM'!$A$2:$C$897,3,0)</f>
        <v>DISTRITO NACIONAL</v>
      </c>
      <c r="B119" s="107" t="s">
        <v>2554</v>
      </c>
      <c r="C119" s="99">
        <v>44236.561932870369</v>
      </c>
      <c r="D119" s="113" t="s">
        <v>2189</v>
      </c>
      <c r="E119" s="97">
        <v>917</v>
      </c>
      <c r="F119" s="84" t="str">
        <f>VLOOKUP(E119,VIP!$A$2:$O11403,2,0)</f>
        <v>DRBR01B</v>
      </c>
      <c r="G119" s="96" t="str">
        <f>VLOOKUP(E119,'LISTADO ATM'!$A$2:$B$896,2,0)</f>
        <v xml:space="preserve">ATM Oficina Los Mina </v>
      </c>
      <c r="H119" s="96" t="str">
        <f>VLOOKUP(E119,VIP!$A$2:$O16324,7,FALSE)</f>
        <v>Si</v>
      </c>
      <c r="I119" s="96" t="str">
        <f>VLOOKUP(E119,VIP!$A$2:$O8289,8,FALSE)</f>
        <v>Si</v>
      </c>
      <c r="J119" s="96" t="str">
        <f>VLOOKUP(E119,VIP!$A$2:$O8239,8,FALSE)</f>
        <v>Si</v>
      </c>
      <c r="K119" s="96" t="str">
        <f>VLOOKUP(E119,VIP!$A$2:$O11813,6,0)</f>
        <v>NO</v>
      </c>
      <c r="L119" s="102" t="s">
        <v>2228</v>
      </c>
      <c r="M119" s="101" t="s">
        <v>2472</v>
      </c>
      <c r="N119" s="100" t="s">
        <v>2480</v>
      </c>
      <c r="O119" s="113" t="s">
        <v>2482</v>
      </c>
      <c r="P119" s="116"/>
      <c r="Q119" s="101" t="s">
        <v>2228</v>
      </c>
    </row>
    <row r="120" spans="1:17" ht="18" x14ac:dyDescent="0.25">
      <c r="A120" s="113" t="str">
        <f>VLOOKUP(E120,'LISTADO ATM'!$A$2:$C$897,3,0)</f>
        <v>DISTRITO NACIONAL</v>
      </c>
      <c r="B120" s="107" t="s">
        <v>2553</v>
      </c>
      <c r="C120" s="99">
        <v>44236.562662037039</v>
      </c>
      <c r="D120" s="113" t="s">
        <v>2189</v>
      </c>
      <c r="E120" s="97">
        <v>488</v>
      </c>
      <c r="F120" s="84" t="str">
        <f>VLOOKUP(E120,VIP!$A$2:$O11402,2,0)</f>
        <v>DRBR488</v>
      </c>
      <c r="G120" s="96" t="str">
        <f>VLOOKUP(E120,'LISTADO ATM'!$A$2:$B$896,2,0)</f>
        <v xml:space="preserve">ATM Aeropuerto El Higuero </v>
      </c>
      <c r="H120" s="96" t="str">
        <f>VLOOKUP(E120,VIP!$A$2:$O16323,7,FALSE)</f>
        <v>Si</v>
      </c>
      <c r="I120" s="96" t="str">
        <f>VLOOKUP(E120,VIP!$A$2:$O8288,8,FALSE)</f>
        <v>Si</v>
      </c>
      <c r="J120" s="96" t="str">
        <f>VLOOKUP(E120,VIP!$A$2:$O8238,8,FALSE)</f>
        <v>Si</v>
      </c>
      <c r="K120" s="96" t="str">
        <f>VLOOKUP(E120,VIP!$A$2:$O11812,6,0)</f>
        <v>NO</v>
      </c>
      <c r="L120" s="102" t="s">
        <v>2228</v>
      </c>
      <c r="M120" s="101" t="s">
        <v>2472</v>
      </c>
      <c r="N120" s="100" t="s">
        <v>2480</v>
      </c>
      <c r="O120" s="113" t="s">
        <v>2482</v>
      </c>
      <c r="P120" s="116"/>
      <c r="Q120" s="101" t="s">
        <v>2228</v>
      </c>
    </row>
    <row r="121" spans="1:17" ht="18" x14ac:dyDescent="0.25">
      <c r="A121" s="113" t="str">
        <f>VLOOKUP(E121,'LISTADO ATM'!$A$2:$C$897,3,0)</f>
        <v>DISTRITO NACIONAL</v>
      </c>
      <c r="B121" s="107" t="s">
        <v>2552</v>
      </c>
      <c r="C121" s="99">
        <v>44236.56449074074</v>
      </c>
      <c r="D121" s="113" t="s">
        <v>2189</v>
      </c>
      <c r="E121" s="97">
        <v>902</v>
      </c>
      <c r="F121" s="84" t="str">
        <f>VLOOKUP(E121,VIP!$A$2:$O11401,2,0)</f>
        <v>DRBR16A</v>
      </c>
      <c r="G121" s="96" t="str">
        <f>VLOOKUP(E121,'LISTADO ATM'!$A$2:$B$896,2,0)</f>
        <v xml:space="preserve">ATM Oficina Plaza Florida </v>
      </c>
      <c r="H121" s="96" t="str">
        <f>VLOOKUP(E121,VIP!$A$2:$O16322,7,FALSE)</f>
        <v>Si</v>
      </c>
      <c r="I121" s="96" t="str">
        <f>VLOOKUP(E121,VIP!$A$2:$O8287,8,FALSE)</f>
        <v>Si</v>
      </c>
      <c r="J121" s="96" t="str">
        <f>VLOOKUP(E121,VIP!$A$2:$O8237,8,FALSE)</f>
        <v>Si</v>
      </c>
      <c r="K121" s="96" t="str">
        <f>VLOOKUP(E121,VIP!$A$2:$O11811,6,0)</f>
        <v>NO</v>
      </c>
      <c r="L121" s="102" t="s">
        <v>2228</v>
      </c>
      <c r="M121" s="101" t="s">
        <v>2472</v>
      </c>
      <c r="N121" s="100" t="s">
        <v>2480</v>
      </c>
      <c r="O121" s="113" t="s">
        <v>2482</v>
      </c>
      <c r="P121" s="116"/>
      <c r="Q121" s="101" t="s">
        <v>2228</v>
      </c>
    </row>
    <row r="122" spans="1:17" ht="18" x14ac:dyDescent="0.25">
      <c r="A122" s="113" t="str">
        <f>VLOOKUP(E122,'LISTADO ATM'!$A$2:$C$897,3,0)</f>
        <v>DISTRITO NACIONAL</v>
      </c>
      <c r="B122" s="107" t="s">
        <v>2551</v>
      </c>
      <c r="C122" s="99">
        <v>44236.574965277781</v>
      </c>
      <c r="D122" s="113" t="s">
        <v>2189</v>
      </c>
      <c r="E122" s="97">
        <v>562</v>
      </c>
      <c r="F122" s="84" t="str">
        <f>VLOOKUP(E122,VIP!$A$2:$O11400,2,0)</f>
        <v>DRBR226</v>
      </c>
      <c r="G122" s="96" t="str">
        <f>VLOOKUP(E122,'LISTADO ATM'!$A$2:$B$896,2,0)</f>
        <v xml:space="preserve">ATM S/M Jumbo Carretera Mella </v>
      </c>
      <c r="H122" s="96" t="str">
        <f>VLOOKUP(E122,VIP!$A$2:$O16321,7,FALSE)</f>
        <v>Si</v>
      </c>
      <c r="I122" s="96" t="str">
        <f>VLOOKUP(E122,VIP!$A$2:$O8286,8,FALSE)</f>
        <v>Si</v>
      </c>
      <c r="J122" s="96" t="str">
        <f>VLOOKUP(E122,VIP!$A$2:$O8236,8,FALSE)</f>
        <v>Si</v>
      </c>
      <c r="K122" s="96" t="str">
        <f>VLOOKUP(E122,VIP!$A$2:$O11810,6,0)</f>
        <v>SI</v>
      </c>
      <c r="L122" s="102" t="s">
        <v>2254</v>
      </c>
      <c r="M122" s="101" t="s">
        <v>2472</v>
      </c>
      <c r="N122" s="100" t="s">
        <v>2480</v>
      </c>
      <c r="O122" s="113" t="s">
        <v>2482</v>
      </c>
      <c r="P122" s="116"/>
      <c r="Q122" s="101" t="s">
        <v>2254</v>
      </c>
    </row>
    <row r="123" spans="1:17" ht="18" x14ac:dyDescent="0.25">
      <c r="A123" s="113" t="str">
        <f>VLOOKUP(E123,'LISTADO ATM'!$A$2:$C$897,3,0)</f>
        <v>ESTE</v>
      </c>
      <c r="B123" s="107" t="s">
        <v>2550</v>
      </c>
      <c r="C123" s="99">
        <v>44236.594004629631</v>
      </c>
      <c r="D123" s="113" t="s">
        <v>2476</v>
      </c>
      <c r="E123" s="97">
        <v>427</v>
      </c>
      <c r="F123" s="84" t="str">
        <f>VLOOKUP(E123,VIP!$A$2:$O11399,2,0)</f>
        <v>DRBR427</v>
      </c>
      <c r="G123" s="96" t="str">
        <f>VLOOKUP(E123,'LISTADO ATM'!$A$2:$B$896,2,0)</f>
        <v xml:space="preserve">ATM Almacenes Iberia (Hato Mayor) </v>
      </c>
      <c r="H123" s="96" t="str">
        <f>VLOOKUP(E123,VIP!$A$2:$O16320,7,FALSE)</f>
        <v>Si</v>
      </c>
      <c r="I123" s="96" t="str">
        <f>VLOOKUP(E123,VIP!$A$2:$O8285,8,FALSE)</f>
        <v>Si</v>
      </c>
      <c r="J123" s="96" t="str">
        <f>VLOOKUP(E123,VIP!$A$2:$O8235,8,FALSE)</f>
        <v>Si</v>
      </c>
      <c r="K123" s="96" t="str">
        <f>VLOOKUP(E123,VIP!$A$2:$O11809,6,0)</f>
        <v>NO</v>
      </c>
      <c r="L123" s="102" t="s">
        <v>2430</v>
      </c>
      <c r="M123" s="116" t="s">
        <v>2511</v>
      </c>
      <c r="N123" s="100" t="s">
        <v>2480</v>
      </c>
      <c r="O123" s="113" t="s">
        <v>2481</v>
      </c>
      <c r="P123" s="116"/>
      <c r="Q123" s="128">
        <v>44236.802083333336</v>
      </c>
    </row>
    <row r="124" spans="1:17" ht="18" x14ac:dyDescent="0.25">
      <c r="A124" s="113" t="str">
        <f>VLOOKUP(E124,'LISTADO ATM'!$A$2:$C$897,3,0)</f>
        <v>ESTE</v>
      </c>
      <c r="B124" s="107" t="s">
        <v>2549</v>
      </c>
      <c r="C124" s="99">
        <v>44236.597858796296</v>
      </c>
      <c r="D124" s="113" t="s">
        <v>2476</v>
      </c>
      <c r="E124" s="97">
        <v>158</v>
      </c>
      <c r="F124" s="84" t="str">
        <f>VLOOKUP(E124,VIP!$A$2:$O11398,2,0)</f>
        <v>DRBR158</v>
      </c>
      <c r="G124" s="96" t="str">
        <f>VLOOKUP(E124,'LISTADO ATM'!$A$2:$B$896,2,0)</f>
        <v xml:space="preserve">ATM Oficina Romana Norte </v>
      </c>
      <c r="H124" s="96" t="str">
        <f>VLOOKUP(E124,VIP!$A$2:$O16319,7,FALSE)</f>
        <v>Si</v>
      </c>
      <c r="I124" s="96" t="str">
        <f>VLOOKUP(E124,VIP!$A$2:$O8284,8,FALSE)</f>
        <v>Si</v>
      </c>
      <c r="J124" s="96" t="str">
        <f>VLOOKUP(E124,VIP!$A$2:$O8234,8,FALSE)</f>
        <v>Si</v>
      </c>
      <c r="K124" s="96" t="str">
        <f>VLOOKUP(E124,VIP!$A$2:$O11808,6,0)</f>
        <v>SI</v>
      </c>
      <c r="L124" s="102" t="s">
        <v>2430</v>
      </c>
      <c r="M124" s="101" t="s">
        <v>2472</v>
      </c>
      <c r="N124" s="100" t="s">
        <v>2480</v>
      </c>
      <c r="O124" s="113" t="s">
        <v>2481</v>
      </c>
      <c r="P124" s="116"/>
      <c r="Q124" s="101" t="s">
        <v>2430</v>
      </c>
    </row>
    <row r="125" spans="1:17" ht="18" x14ac:dyDescent="0.25">
      <c r="A125" s="113" t="str">
        <f>VLOOKUP(E125,'LISTADO ATM'!$A$2:$C$897,3,0)</f>
        <v>DISTRITO NACIONAL</v>
      </c>
      <c r="B125" s="107" t="s">
        <v>2587</v>
      </c>
      <c r="C125" s="99">
        <v>44236.611805555556</v>
      </c>
      <c r="D125" s="113" t="s">
        <v>2189</v>
      </c>
      <c r="E125" s="97">
        <v>391</v>
      </c>
      <c r="F125" s="84" t="str">
        <f>VLOOKUP(E125,VIP!$A$2:$O11403,2,0)</f>
        <v>DRBR391</v>
      </c>
      <c r="G125" s="96" t="str">
        <f>VLOOKUP(E125,'LISTADO ATM'!$A$2:$B$896,2,0)</f>
        <v xml:space="preserve">ATM S/M Jumbo Luperón </v>
      </c>
      <c r="H125" s="96" t="str">
        <f>VLOOKUP(E125,VIP!$A$2:$O16324,7,FALSE)</f>
        <v>Si</v>
      </c>
      <c r="I125" s="96" t="str">
        <f>VLOOKUP(E125,VIP!$A$2:$O8289,8,FALSE)</f>
        <v>Si</v>
      </c>
      <c r="J125" s="96" t="str">
        <f>VLOOKUP(E125,VIP!$A$2:$O8239,8,FALSE)</f>
        <v>Si</v>
      </c>
      <c r="K125" s="96" t="str">
        <f>VLOOKUP(E125,VIP!$A$2:$O11813,6,0)</f>
        <v>NO</v>
      </c>
      <c r="L125" s="102" t="s">
        <v>2228</v>
      </c>
      <c r="M125" s="101" t="s">
        <v>2472</v>
      </c>
      <c r="N125" s="100" t="s">
        <v>2480</v>
      </c>
      <c r="O125" s="113" t="s">
        <v>2482</v>
      </c>
      <c r="P125" s="116"/>
      <c r="Q125" s="101" t="s">
        <v>2228</v>
      </c>
    </row>
    <row r="126" spans="1:17" ht="18" x14ac:dyDescent="0.25">
      <c r="A126" s="113" t="str">
        <f>VLOOKUP(E126,'LISTADO ATM'!$A$2:$C$897,3,0)</f>
        <v>ESTE</v>
      </c>
      <c r="B126" s="107" t="s">
        <v>2586</v>
      </c>
      <c r="C126" s="99">
        <v>44236.612326388888</v>
      </c>
      <c r="D126" s="113" t="s">
        <v>2189</v>
      </c>
      <c r="E126" s="97">
        <v>660</v>
      </c>
      <c r="F126" s="84" t="str">
        <f>VLOOKUP(E126,VIP!$A$2:$O11402,2,0)</f>
        <v>DRBR660</v>
      </c>
      <c r="G126" s="96" t="str">
        <f>VLOOKUP(E126,'LISTADO ATM'!$A$2:$B$896,2,0)</f>
        <v>ATM Oficina Romana Norte II</v>
      </c>
      <c r="H126" s="96" t="str">
        <f>VLOOKUP(E126,VIP!$A$2:$O16323,7,FALSE)</f>
        <v>N/A</v>
      </c>
      <c r="I126" s="96" t="str">
        <f>VLOOKUP(E126,VIP!$A$2:$O8288,8,FALSE)</f>
        <v>N/A</v>
      </c>
      <c r="J126" s="96" t="str">
        <f>VLOOKUP(E126,VIP!$A$2:$O8238,8,FALSE)</f>
        <v>N/A</v>
      </c>
      <c r="K126" s="96" t="str">
        <f>VLOOKUP(E126,VIP!$A$2:$O11812,6,0)</f>
        <v>N/A</v>
      </c>
      <c r="L126" s="102" t="s">
        <v>2228</v>
      </c>
      <c r="M126" s="101" t="s">
        <v>2472</v>
      </c>
      <c r="N126" s="100" t="s">
        <v>2480</v>
      </c>
      <c r="O126" s="113" t="s">
        <v>2482</v>
      </c>
      <c r="P126" s="116"/>
      <c r="Q126" s="101" t="s">
        <v>2228</v>
      </c>
    </row>
    <row r="127" spans="1:17" ht="18" x14ac:dyDescent="0.25">
      <c r="A127" s="113" t="str">
        <f>VLOOKUP(E127,'LISTADO ATM'!$A$2:$C$897,3,0)</f>
        <v>DISTRITO NACIONAL</v>
      </c>
      <c r="B127" s="107" t="s">
        <v>2585</v>
      </c>
      <c r="C127" s="99">
        <v>44236.622986111113</v>
      </c>
      <c r="D127" s="113" t="s">
        <v>2189</v>
      </c>
      <c r="E127" s="97">
        <v>868</v>
      </c>
      <c r="F127" s="84" t="str">
        <f>VLOOKUP(E127,VIP!$A$2:$O11401,2,0)</f>
        <v>DRBR868</v>
      </c>
      <c r="G127" s="96" t="str">
        <f>VLOOKUP(E127,'LISTADO ATM'!$A$2:$B$896,2,0)</f>
        <v xml:space="preserve">ATM Casino Diamante </v>
      </c>
      <c r="H127" s="96" t="str">
        <f>VLOOKUP(E127,VIP!$A$2:$O16322,7,FALSE)</f>
        <v>Si</v>
      </c>
      <c r="I127" s="96" t="str">
        <f>VLOOKUP(E127,VIP!$A$2:$O8287,8,FALSE)</f>
        <v>Si</v>
      </c>
      <c r="J127" s="96" t="str">
        <f>VLOOKUP(E127,VIP!$A$2:$O8237,8,FALSE)</f>
        <v>Si</v>
      </c>
      <c r="K127" s="96" t="str">
        <f>VLOOKUP(E127,VIP!$A$2:$O11811,6,0)</f>
        <v>NO</v>
      </c>
      <c r="L127" s="102" t="s">
        <v>2527</v>
      </c>
      <c r="M127" s="101" t="s">
        <v>2472</v>
      </c>
      <c r="N127" s="100" t="s">
        <v>2480</v>
      </c>
      <c r="O127" s="113" t="s">
        <v>2482</v>
      </c>
      <c r="P127" s="116"/>
      <c r="Q127" s="101" t="s">
        <v>2527</v>
      </c>
    </row>
    <row r="128" spans="1:17" ht="18" x14ac:dyDescent="0.25">
      <c r="A128" s="113" t="str">
        <f>VLOOKUP(E128,'LISTADO ATM'!$A$2:$C$897,3,0)</f>
        <v>NORTE</v>
      </c>
      <c r="B128" s="107" t="s">
        <v>2584</v>
      </c>
      <c r="C128" s="99">
        <v>44236.649050925924</v>
      </c>
      <c r="D128" s="113" t="s">
        <v>2190</v>
      </c>
      <c r="E128" s="97">
        <v>333</v>
      </c>
      <c r="F128" s="84" t="str">
        <f>VLOOKUP(E128,VIP!$A$2:$O11400,2,0)</f>
        <v>DRBR333</v>
      </c>
      <c r="G128" s="96" t="str">
        <f>VLOOKUP(E128,'LISTADO ATM'!$A$2:$B$896,2,0)</f>
        <v>ATM Oficina Turey Maimón</v>
      </c>
      <c r="H128" s="96" t="str">
        <f>VLOOKUP(E128,VIP!$A$2:$O16321,7,FALSE)</f>
        <v>Si</v>
      </c>
      <c r="I128" s="96" t="str">
        <f>VLOOKUP(E128,VIP!$A$2:$O8286,8,FALSE)</f>
        <v>Si</v>
      </c>
      <c r="J128" s="96" t="str">
        <f>VLOOKUP(E128,VIP!$A$2:$O8236,8,FALSE)</f>
        <v>Si</v>
      </c>
      <c r="K128" s="96" t="str">
        <f>VLOOKUP(E128,VIP!$A$2:$O11810,6,0)</f>
        <v>NO</v>
      </c>
      <c r="L128" s="102" t="s">
        <v>2228</v>
      </c>
      <c r="M128" s="116" t="s">
        <v>2511</v>
      </c>
      <c r="N128" s="100" t="s">
        <v>2480</v>
      </c>
      <c r="O128" s="113" t="s">
        <v>2529</v>
      </c>
      <c r="P128" s="116"/>
      <c r="Q128" s="128">
        <v>44236.790277777778</v>
      </c>
    </row>
    <row r="129" spans="1:17" ht="18" x14ac:dyDescent="0.25">
      <c r="A129" s="113" t="str">
        <f>VLOOKUP(E129,'LISTADO ATM'!$A$2:$C$897,3,0)</f>
        <v>DISTRITO NACIONAL</v>
      </c>
      <c r="B129" s="107" t="s">
        <v>2583</v>
      </c>
      <c r="C129" s="99">
        <v>44236.658715277779</v>
      </c>
      <c r="D129" s="113" t="s">
        <v>2476</v>
      </c>
      <c r="E129" s="97">
        <v>336</v>
      </c>
      <c r="F129" s="84" t="str">
        <f>VLOOKUP(E129,VIP!$A$2:$O11399,2,0)</f>
        <v>DRBR336</v>
      </c>
      <c r="G129" s="96" t="str">
        <f>VLOOKUP(E129,'LISTADO ATM'!$A$2:$B$896,2,0)</f>
        <v>ATM Instituto Nacional de Cancer (incart)</v>
      </c>
      <c r="H129" s="96" t="str">
        <f>VLOOKUP(E129,VIP!$A$2:$O16320,7,FALSE)</f>
        <v>Si</v>
      </c>
      <c r="I129" s="96" t="str">
        <f>VLOOKUP(E129,VIP!$A$2:$O8285,8,FALSE)</f>
        <v>Si</v>
      </c>
      <c r="J129" s="96" t="str">
        <f>VLOOKUP(E129,VIP!$A$2:$O8235,8,FALSE)</f>
        <v>Si</v>
      </c>
      <c r="K129" s="96" t="str">
        <f>VLOOKUP(E129,VIP!$A$2:$O11809,6,0)</f>
        <v>NO</v>
      </c>
      <c r="L129" s="102" t="s">
        <v>2465</v>
      </c>
      <c r="M129" s="101" t="s">
        <v>2472</v>
      </c>
      <c r="N129" s="100" t="s">
        <v>2480</v>
      </c>
      <c r="O129" s="113" t="s">
        <v>2481</v>
      </c>
      <c r="P129" s="116"/>
      <c r="Q129" s="101" t="s">
        <v>2465</v>
      </c>
    </row>
    <row r="130" spans="1:17" s="117" customFormat="1" ht="18" x14ac:dyDescent="0.25">
      <c r="A130" s="113" t="str">
        <f>VLOOKUP(E130,'LISTADO ATM'!$A$2:$C$897,3,0)</f>
        <v>SUR</v>
      </c>
      <c r="B130" s="107" t="s">
        <v>2595</v>
      </c>
      <c r="C130" s="99">
        <v>44236.670810185184</v>
      </c>
      <c r="D130" s="113" t="s">
        <v>2189</v>
      </c>
      <c r="E130" s="97">
        <v>750</v>
      </c>
      <c r="F130" s="84" t="str">
        <f>VLOOKUP(E130,VIP!$A$2:$O11408,2,0)</f>
        <v>DRBR265</v>
      </c>
      <c r="G130" s="96" t="str">
        <f>VLOOKUP(E130,'LISTADO ATM'!$A$2:$B$896,2,0)</f>
        <v xml:space="preserve">ATM UNP Duvergé </v>
      </c>
      <c r="H130" s="96" t="str">
        <f>VLOOKUP(E130,VIP!$A$2:$O16329,7,FALSE)</f>
        <v>Si</v>
      </c>
      <c r="I130" s="96" t="str">
        <f>VLOOKUP(E130,VIP!$A$2:$O8294,8,FALSE)</f>
        <v>Si</v>
      </c>
      <c r="J130" s="96" t="str">
        <f>VLOOKUP(E130,VIP!$A$2:$O8244,8,FALSE)</f>
        <v>Si</v>
      </c>
      <c r="K130" s="96" t="str">
        <f>VLOOKUP(E130,VIP!$A$2:$O11818,6,0)</f>
        <v>SI</v>
      </c>
      <c r="L130" s="102" t="s">
        <v>2527</v>
      </c>
      <c r="M130" s="101" t="s">
        <v>2472</v>
      </c>
      <c r="N130" s="100" t="s">
        <v>2480</v>
      </c>
      <c r="O130" s="113" t="s">
        <v>2482</v>
      </c>
      <c r="P130" s="116"/>
      <c r="Q130" s="101" t="s">
        <v>2527</v>
      </c>
    </row>
    <row r="131" spans="1:17" s="117" customFormat="1" ht="18" x14ac:dyDescent="0.25">
      <c r="A131" s="113" t="str">
        <f>VLOOKUP(E131,'LISTADO ATM'!$A$2:$C$897,3,0)</f>
        <v>DISTRITO NACIONAL</v>
      </c>
      <c r="B131" s="107" t="s">
        <v>2594</v>
      </c>
      <c r="C131" s="99">
        <v>44236.685289351852</v>
      </c>
      <c r="D131" s="113" t="s">
        <v>2476</v>
      </c>
      <c r="E131" s="97">
        <v>600</v>
      </c>
      <c r="F131" s="84" t="e">
        <f>VLOOKUP(E131,VIP!$A$2:$O11407,2,0)</f>
        <v>#N/A</v>
      </c>
      <c r="G131" s="96" t="str">
        <f>VLOOKUP(E131,'LISTADO ATM'!$A$2:$B$896,2,0)</f>
        <v>ATM S/M Bravo Hipica</v>
      </c>
      <c r="H131" s="96" t="e">
        <f>VLOOKUP(E131,VIP!$A$2:$O16328,7,FALSE)</f>
        <v>#N/A</v>
      </c>
      <c r="I131" s="96" t="e">
        <f>VLOOKUP(E131,VIP!$A$2:$O8293,8,FALSE)</f>
        <v>#N/A</v>
      </c>
      <c r="J131" s="96" t="e">
        <f>VLOOKUP(E131,VIP!$A$2:$O8243,8,FALSE)</f>
        <v>#N/A</v>
      </c>
      <c r="K131" s="96" t="e">
        <f>VLOOKUP(E131,VIP!$A$2:$O11817,6,0)</f>
        <v>#N/A</v>
      </c>
      <c r="L131" s="102" t="s">
        <v>2465</v>
      </c>
      <c r="M131" s="101" t="s">
        <v>2472</v>
      </c>
      <c r="N131" s="100" t="s">
        <v>2480</v>
      </c>
      <c r="O131" s="113" t="s">
        <v>2481</v>
      </c>
      <c r="P131" s="116"/>
      <c r="Q131" s="101" t="s">
        <v>2465</v>
      </c>
    </row>
    <row r="132" spans="1:17" s="117" customFormat="1" ht="18" x14ac:dyDescent="0.25">
      <c r="A132" s="113" t="str">
        <f>VLOOKUP(E132,'LISTADO ATM'!$A$2:$C$897,3,0)</f>
        <v>DISTRITO NACIONAL</v>
      </c>
      <c r="B132" s="107" t="s">
        <v>2593</v>
      </c>
      <c r="C132" s="99">
        <v>44236.72042824074</v>
      </c>
      <c r="D132" s="113" t="s">
        <v>2189</v>
      </c>
      <c r="E132" s="97">
        <v>686</v>
      </c>
      <c r="F132" s="84" t="str">
        <f>VLOOKUP(E132,VIP!$A$2:$O11406,2,0)</f>
        <v>DRBR686</v>
      </c>
      <c r="G132" s="96" t="str">
        <f>VLOOKUP(E132,'LISTADO ATM'!$A$2:$B$896,2,0)</f>
        <v>ATM Autoservicio Oficina Máximo Gómez</v>
      </c>
      <c r="H132" s="96" t="str">
        <f>VLOOKUP(E132,VIP!$A$2:$O16327,7,FALSE)</f>
        <v>Si</v>
      </c>
      <c r="I132" s="96" t="str">
        <f>VLOOKUP(E132,VIP!$A$2:$O8292,8,FALSE)</f>
        <v>Si</v>
      </c>
      <c r="J132" s="96" t="str">
        <f>VLOOKUP(E132,VIP!$A$2:$O8242,8,FALSE)</f>
        <v>Si</v>
      </c>
      <c r="K132" s="96" t="str">
        <f>VLOOKUP(E132,VIP!$A$2:$O11816,6,0)</f>
        <v>NO</v>
      </c>
      <c r="L132" s="102" t="s">
        <v>2228</v>
      </c>
      <c r="M132" s="101" t="s">
        <v>2472</v>
      </c>
      <c r="N132" s="100" t="s">
        <v>2480</v>
      </c>
      <c r="O132" s="113" t="s">
        <v>2482</v>
      </c>
      <c r="P132" s="116"/>
      <c r="Q132" s="101" t="s">
        <v>2228</v>
      </c>
    </row>
    <row r="133" spans="1:17" s="117" customFormat="1" ht="18" x14ac:dyDescent="0.25">
      <c r="A133" s="113" t="str">
        <f>VLOOKUP(E133,'LISTADO ATM'!$A$2:$C$897,3,0)</f>
        <v>NORTE</v>
      </c>
      <c r="B133" s="107" t="s">
        <v>2592</v>
      </c>
      <c r="C133" s="99">
        <v>44236.73337962963</v>
      </c>
      <c r="D133" s="113" t="s">
        <v>2190</v>
      </c>
      <c r="E133" s="97">
        <v>857</v>
      </c>
      <c r="F133" s="84" t="str">
        <f>VLOOKUP(E133,VIP!$A$2:$O11405,2,0)</f>
        <v>DRBR857</v>
      </c>
      <c r="G133" s="96" t="str">
        <f>VLOOKUP(E133,'LISTADO ATM'!$A$2:$B$896,2,0)</f>
        <v xml:space="preserve">ATM Oficina Los Alamos </v>
      </c>
      <c r="H133" s="96" t="str">
        <f>VLOOKUP(E133,VIP!$A$2:$O16326,7,FALSE)</f>
        <v>Si</v>
      </c>
      <c r="I133" s="96" t="str">
        <f>VLOOKUP(E133,VIP!$A$2:$O8291,8,FALSE)</f>
        <v>Si</v>
      </c>
      <c r="J133" s="96" t="str">
        <f>VLOOKUP(E133,VIP!$A$2:$O8241,8,FALSE)</f>
        <v>Si</v>
      </c>
      <c r="K133" s="96" t="str">
        <f>VLOOKUP(E133,VIP!$A$2:$O11815,6,0)</f>
        <v>NO</v>
      </c>
      <c r="L133" s="102" t="s">
        <v>2463</v>
      </c>
      <c r="M133" s="101" t="s">
        <v>2472</v>
      </c>
      <c r="N133" s="100" t="s">
        <v>2480</v>
      </c>
      <c r="O133" s="113" t="s">
        <v>2496</v>
      </c>
      <c r="P133" s="116"/>
      <c r="Q133" s="101" t="s">
        <v>2463</v>
      </c>
    </row>
    <row r="134" spans="1:17" s="117" customFormat="1" ht="18" x14ac:dyDescent="0.25">
      <c r="A134" s="113" t="str">
        <f>VLOOKUP(E134,'LISTADO ATM'!$A$2:$C$897,3,0)</f>
        <v>NORTE</v>
      </c>
      <c r="B134" s="107" t="s">
        <v>2591</v>
      </c>
      <c r="C134" s="99">
        <v>44236.734861111108</v>
      </c>
      <c r="D134" s="113" t="s">
        <v>2190</v>
      </c>
      <c r="E134" s="97">
        <v>77</v>
      </c>
      <c r="F134" s="84" t="str">
        <f>VLOOKUP(E134,VIP!$A$2:$O11404,2,0)</f>
        <v>DRBR077</v>
      </c>
      <c r="G134" s="96" t="str">
        <f>VLOOKUP(E134,'LISTADO ATM'!$A$2:$B$896,2,0)</f>
        <v xml:space="preserve">ATM Oficina Cruce de Imbert </v>
      </c>
      <c r="H134" s="96" t="str">
        <f>VLOOKUP(E134,VIP!$A$2:$O16325,7,FALSE)</f>
        <v>Si</v>
      </c>
      <c r="I134" s="96" t="str">
        <f>VLOOKUP(E134,VIP!$A$2:$O8290,8,FALSE)</f>
        <v>Si</v>
      </c>
      <c r="J134" s="96" t="str">
        <f>VLOOKUP(E134,VIP!$A$2:$O8240,8,FALSE)</f>
        <v>Si</v>
      </c>
      <c r="K134" s="96" t="str">
        <f>VLOOKUP(E134,VIP!$A$2:$O11814,6,0)</f>
        <v>SI</v>
      </c>
      <c r="L134" s="102" t="s">
        <v>2596</v>
      </c>
      <c r="M134" s="101" t="s">
        <v>2472</v>
      </c>
      <c r="N134" s="100" t="s">
        <v>2480</v>
      </c>
      <c r="O134" s="113" t="s">
        <v>2496</v>
      </c>
      <c r="P134" s="116"/>
      <c r="Q134" s="101" t="s">
        <v>2596</v>
      </c>
    </row>
    <row r="135" spans="1:17" s="117" customFormat="1" ht="18" x14ac:dyDescent="0.25">
      <c r="A135" s="113" t="str">
        <f>VLOOKUP(E135,'LISTADO ATM'!$A$2:$C$897,3,0)</f>
        <v>NORTE</v>
      </c>
      <c r="B135" s="107" t="s">
        <v>2590</v>
      </c>
      <c r="C135" s="99">
        <v>44236.73951388889</v>
      </c>
      <c r="D135" s="113" t="s">
        <v>2190</v>
      </c>
      <c r="E135" s="97">
        <v>95</v>
      </c>
      <c r="F135" s="84" t="str">
        <f>VLOOKUP(E135,VIP!$A$2:$O11403,2,0)</f>
        <v>DRBR095</v>
      </c>
      <c r="G135" s="96" t="str">
        <f>VLOOKUP(E135,'LISTADO ATM'!$A$2:$B$896,2,0)</f>
        <v xml:space="preserve">ATM Oficina Tenares </v>
      </c>
      <c r="H135" s="96" t="str">
        <f>VLOOKUP(E135,VIP!$A$2:$O16324,7,FALSE)</f>
        <v>Si</v>
      </c>
      <c r="I135" s="96" t="str">
        <f>VLOOKUP(E135,VIP!$A$2:$O8289,8,FALSE)</f>
        <v>Si</v>
      </c>
      <c r="J135" s="96" t="str">
        <f>VLOOKUP(E135,VIP!$A$2:$O8239,8,FALSE)</f>
        <v>Si</v>
      </c>
      <c r="K135" s="96" t="str">
        <f>VLOOKUP(E135,VIP!$A$2:$O11813,6,0)</f>
        <v>SI</v>
      </c>
      <c r="L135" s="102" t="s">
        <v>2254</v>
      </c>
      <c r="M135" s="101" t="s">
        <v>2472</v>
      </c>
      <c r="N135" s="100" t="s">
        <v>2480</v>
      </c>
      <c r="O135" s="113" t="s">
        <v>2496</v>
      </c>
      <c r="P135" s="116"/>
      <c r="Q135" s="101" t="s">
        <v>2254</v>
      </c>
    </row>
    <row r="136" spans="1:17" s="117" customFormat="1" ht="18" x14ac:dyDescent="0.25">
      <c r="A136" s="113" t="str">
        <f>VLOOKUP(E136,'LISTADO ATM'!$A$2:$C$897,3,0)</f>
        <v>DISTRITO NACIONAL</v>
      </c>
      <c r="B136" s="107" t="s">
        <v>2589</v>
      </c>
      <c r="C136" s="99">
        <v>44236.741620370369</v>
      </c>
      <c r="D136" s="113" t="s">
        <v>2189</v>
      </c>
      <c r="E136" s="97">
        <v>312</v>
      </c>
      <c r="F136" s="84" t="str">
        <f>VLOOKUP(E136,VIP!$A$2:$O11402,2,0)</f>
        <v>DRBR312</v>
      </c>
      <c r="G136" s="96" t="str">
        <f>VLOOKUP(E136,'LISTADO ATM'!$A$2:$B$896,2,0)</f>
        <v xml:space="preserve">ATM Oficina Tiradentes II (Naco) </v>
      </c>
      <c r="H136" s="96" t="str">
        <f>VLOOKUP(E136,VIP!$A$2:$O16323,7,FALSE)</f>
        <v>Si</v>
      </c>
      <c r="I136" s="96" t="str">
        <f>VLOOKUP(E136,VIP!$A$2:$O8288,8,FALSE)</f>
        <v>Si</v>
      </c>
      <c r="J136" s="96" t="str">
        <f>VLOOKUP(E136,VIP!$A$2:$O8238,8,FALSE)</f>
        <v>Si</v>
      </c>
      <c r="K136" s="96" t="str">
        <f>VLOOKUP(E136,VIP!$A$2:$O11812,6,0)</f>
        <v>NO</v>
      </c>
      <c r="L136" s="102" t="s">
        <v>2435</v>
      </c>
      <c r="M136" s="101" t="s">
        <v>2472</v>
      </c>
      <c r="N136" s="100" t="s">
        <v>2480</v>
      </c>
      <c r="O136" s="113" t="s">
        <v>2482</v>
      </c>
      <c r="P136" s="116"/>
      <c r="Q136" s="101" t="s">
        <v>2435</v>
      </c>
    </row>
    <row r="137" spans="1:17" s="117" customFormat="1" ht="18" x14ac:dyDescent="0.25">
      <c r="A137" s="113" t="str">
        <f>VLOOKUP(E137,'LISTADO ATM'!$A$2:$C$897,3,0)</f>
        <v>NORTE</v>
      </c>
      <c r="B137" s="107" t="s">
        <v>2588</v>
      </c>
      <c r="C137" s="99">
        <v>44236.749652777777</v>
      </c>
      <c r="D137" s="113" t="s">
        <v>2190</v>
      </c>
      <c r="E137" s="97">
        <v>405</v>
      </c>
      <c r="F137" s="84" t="str">
        <f>VLOOKUP(E137,VIP!$A$2:$O11401,2,0)</f>
        <v>DRBR405</v>
      </c>
      <c r="G137" s="96" t="str">
        <f>VLOOKUP(E137,'LISTADO ATM'!$A$2:$B$896,2,0)</f>
        <v xml:space="preserve">ATM UNP Loma de Cabrera </v>
      </c>
      <c r="H137" s="96" t="str">
        <f>VLOOKUP(E137,VIP!$A$2:$O16322,7,FALSE)</f>
        <v>Si</v>
      </c>
      <c r="I137" s="96" t="str">
        <f>VLOOKUP(E137,VIP!$A$2:$O8287,8,FALSE)</f>
        <v>Si</v>
      </c>
      <c r="J137" s="96" t="str">
        <f>VLOOKUP(E137,VIP!$A$2:$O8237,8,FALSE)</f>
        <v>Si</v>
      </c>
      <c r="K137" s="96" t="str">
        <f>VLOOKUP(E137,VIP!$A$2:$O11811,6,0)</f>
        <v>NO</v>
      </c>
      <c r="L137" s="102" t="s">
        <v>2228</v>
      </c>
      <c r="M137" s="101" t="s">
        <v>2472</v>
      </c>
      <c r="N137" s="100" t="s">
        <v>2480</v>
      </c>
      <c r="O137" s="113" t="s">
        <v>2496</v>
      </c>
      <c r="P137" s="116"/>
      <c r="Q137" s="101" t="s">
        <v>2228</v>
      </c>
    </row>
    <row r="138" spans="1:17" s="117" customFormat="1" ht="18" x14ac:dyDescent="0.25">
      <c r="A138" s="113" t="str">
        <f>VLOOKUP(E138,'LISTADO ATM'!$A$2:$C$897,3,0)</f>
        <v>ESTE</v>
      </c>
      <c r="B138" s="107">
        <v>335787642</v>
      </c>
      <c r="C138" s="99"/>
      <c r="D138" s="113" t="s">
        <v>2491</v>
      </c>
      <c r="E138" s="97">
        <v>188</v>
      </c>
      <c r="F138" s="84" t="str">
        <f>VLOOKUP(E138,VIP!$A$2:$O11410,2,0)</f>
        <v>DRBR188</v>
      </c>
      <c r="G138" s="96" t="str">
        <f>VLOOKUP(E138,'LISTADO ATM'!$A$2:$B$896,2,0)</f>
        <v xml:space="preserve">ATM UNP Miches </v>
      </c>
      <c r="H138" s="96" t="str">
        <f>VLOOKUP(E138,VIP!$A$2:$O16331,7,FALSE)</f>
        <v>Si</v>
      </c>
      <c r="I138" s="96" t="str">
        <f>VLOOKUP(E138,VIP!$A$2:$O8296,8,FALSE)</f>
        <v>Si</v>
      </c>
      <c r="J138" s="96" t="str">
        <f>VLOOKUP(E138,VIP!$A$2:$O8246,8,FALSE)</f>
        <v>Si</v>
      </c>
      <c r="K138" s="96" t="str">
        <f>VLOOKUP(E138,VIP!$A$2:$O11820,6,0)</f>
        <v>NO</v>
      </c>
      <c r="L138" s="102" t="s">
        <v>2598</v>
      </c>
      <c r="M138" s="101" t="s">
        <v>2511</v>
      </c>
      <c r="N138" s="100"/>
      <c r="O138" s="113" t="s">
        <v>2599</v>
      </c>
      <c r="P138" s="116" t="s">
        <v>2600</v>
      </c>
      <c r="Q138" s="102" t="s">
        <v>2598</v>
      </c>
    </row>
    <row r="139" spans="1:17" s="117" customFormat="1" ht="18" x14ac:dyDescent="0.25">
      <c r="A139" s="113" t="str">
        <f>VLOOKUP(E139,'LISTADO ATM'!$A$2:$C$897,3,0)</f>
        <v>NORTE</v>
      </c>
      <c r="B139" s="107">
        <v>335787641</v>
      </c>
      <c r="C139" s="99"/>
      <c r="D139" s="113" t="s">
        <v>2491</v>
      </c>
      <c r="E139" s="97">
        <v>737</v>
      </c>
      <c r="F139" s="84" t="str">
        <f>VLOOKUP(E139,VIP!$A$2:$O11411,2,0)</f>
        <v>DRBR281</v>
      </c>
      <c r="G139" s="96" t="str">
        <f>VLOOKUP(E139,'LISTADO ATM'!$A$2:$B$896,2,0)</f>
        <v xml:space="preserve">ATM UNP Cabarete (Puerto Plata) </v>
      </c>
      <c r="H139" s="96" t="str">
        <f>VLOOKUP(E139,VIP!$A$2:$O16332,7,FALSE)</f>
        <v>Si</v>
      </c>
      <c r="I139" s="96" t="str">
        <f>VLOOKUP(E139,VIP!$A$2:$O8297,8,FALSE)</f>
        <v>Si</v>
      </c>
      <c r="J139" s="96" t="str">
        <f>VLOOKUP(E139,VIP!$A$2:$O8247,8,FALSE)</f>
        <v>Si</v>
      </c>
      <c r="K139" s="96" t="str">
        <f>VLOOKUP(E139,VIP!$A$2:$O11821,6,0)</f>
        <v>NO</v>
      </c>
      <c r="L139" s="102" t="s">
        <v>2598</v>
      </c>
      <c r="M139" s="101" t="s">
        <v>2511</v>
      </c>
      <c r="N139" s="100"/>
      <c r="O139" s="113" t="s">
        <v>2599</v>
      </c>
      <c r="P139" s="116" t="s">
        <v>2600</v>
      </c>
      <c r="Q139" s="102" t="s">
        <v>2598</v>
      </c>
    </row>
    <row r="140" spans="1:17" s="117" customFormat="1" ht="18" x14ac:dyDescent="0.25">
      <c r="A140" s="113" t="str">
        <f>VLOOKUP(E140,'LISTADO ATM'!$A$2:$C$897,3,0)</f>
        <v>NORTE</v>
      </c>
      <c r="B140" s="107">
        <v>335787640</v>
      </c>
      <c r="C140" s="99"/>
      <c r="D140" s="113" t="s">
        <v>2491</v>
      </c>
      <c r="E140" s="97">
        <v>275</v>
      </c>
      <c r="F140" s="84" t="str">
        <f>VLOOKUP(E140,VIP!$A$2:$O11412,2,0)</f>
        <v>DRBR275</v>
      </c>
      <c r="G140" s="96" t="str">
        <f>VLOOKUP(E140,'LISTADO ATM'!$A$2:$B$896,2,0)</f>
        <v xml:space="preserve">ATM Autobanco Duarte Stgo. II </v>
      </c>
      <c r="H140" s="96" t="str">
        <f>VLOOKUP(E140,VIP!$A$2:$O16333,7,FALSE)</f>
        <v>Si</v>
      </c>
      <c r="I140" s="96" t="str">
        <f>VLOOKUP(E140,VIP!$A$2:$O8298,8,FALSE)</f>
        <v>Si</v>
      </c>
      <c r="J140" s="96" t="str">
        <f>VLOOKUP(E140,VIP!$A$2:$O8248,8,FALSE)</f>
        <v>Si</v>
      </c>
      <c r="K140" s="96" t="str">
        <f>VLOOKUP(E140,VIP!$A$2:$O11822,6,0)</f>
        <v>NO</v>
      </c>
      <c r="L140" s="102" t="s">
        <v>2598</v>
      </c>
      <c r="M140" s="101" t="s">
        <v>2511</v>
      </c>
      <c r="N140" s="100"/>
      <c r="O140" s="113" t="s">
        <v>2599</v>
      </c>
      <c r="P140" s="116" t="s">
        <v>2600</v>
      </c>
      <c r="Q140" s="102" t="s">
        <v>2598</v>
      </c>
    </row>
    <row r="141" spans="1:17" s="117" customFormat="1" ht="18" x14ac:dyDescent="0.25">
      <c r="A141" s="113" t="str">
        <f>VLOOKUP(E141,'LISTADO ATM'!$A$2:$C$897,3,0)</f>
        <v>NORTE</v>
      </c>
      <c r="B141" s="107">
        <v>335787639</v>
      </c>
      <c r="C141" s="99"/>
      <c r="D141" s="113" t="s">
        <v>2491</v>
      </c>
      <c r="E141" s="97">
        <v>91</v>
      </c>
      <c r="F141" s="84" t="str">
        <f>VLOOKUP(E141,VIP!$A$2:$O11413,2,0)</f>
        <v>DRBR091</v>
      </c>
      <c r="G141" s="96" t="str">
        <f>VLOOKUP(E141,'LISTADO ATM'!$A$2:$B$896,2,0)</f>
        <v xml:space="preserve">ATM UNP Villa Isabela </v>
      </c>
      <c r="H141" s="96" t="str">
        <f>VLOOKUP(E141,VIP!$A$2:$O16334,7,FALSE)</f>
        <v>Si</v>
      </c>
      <c r="I141" s="96" t="str">
        <f>VLOOKUP(E141,VIP!$A$2:$O8299,8,FALSE)</f>
        <v>Si</v>
      </c>
      <c r="J141" s="96" t="str">
        <f>VLOOKUP(E141,VIP!$A$2:$O8249,8,FALSE)</f>
        <v>Si</v>
      </c>
      <c r="K141" s="96" t="str">
        <f>VLOOKUP(E141,VIP!$A$2:$O11823,6,0)</f>
        <v>NO</v>
      </c>
      <c r="L141" s="102" t="s">
        <v>2598</v>
      </c>
      <c r="M141" s="101" t="s">
        <v>2511</v>
      </c>
      <c r="N141" s="100"/>
      <c r="O141" s="113" t="s">
        <v>2599</v>
      </c>
      <c r="P141" s="116" t="s">
        <v>2600</v>
      </c>
      <c r="Q141" s="102" t="s">
        <v>2598</v>
      </c>
    </row>
    <row r="142" spans="1:17" s="117" customFormat="1" ht="18" x14ac:dyDescent="0.25">
      <c r="A142" s="113" t="str">
        <f>VLOOKUP(E142,'LISTADO ATM'!$A$2:$C$897,3,0)</f>
        <v>SUR</v>
      </c>
      <c r="B142" s="107" t="s">
        <v>2597</v>
      </c>
      <c r="C142" s="99"/>
      <c r="D142" s="113" t="s">
        <v>2491</v>
      </c>
      <c r="E142" s="97">
        <v>342</v>
      </c>
      <c r="F142" s="84" t="str">
        <f>VLOOKUP(E142,VIP!$A$2:$O11414,2,0)</f>
        <v>DRBR342</v>
      </c>
      <c r="G142" s="96" t="str">
        <f>VLOOKUP(E142,'LISTADO ATM'!$A$2:$B$896,2,0)</f>
        <v>ATM Oficina Obras Públicas Azua</v>
      </c>
      <c r="H142" s="96" t="str">
        <f>VLOOKUP(E142,VIP!$A$2:$O16335,7,FALSE)</f>
        <v>Si</v>
      </c>
      <c r="I142" s="96" t="str">
        <f>VLOOKUP(E142,VIP!$A$2:$O8300,8,FALSE)</f>
        <v>Si</v>
      </c>
      <c r="J142" s="96" t="str">
        <f>VLOOKUP(E142,VIP!$A$2:$O8250,8,FALSE)</f>
        <v>Si</v>
      </c>
      <c r="K142" s="96" t="str">
        <f>VLOOKUP(E142,VIP!$A$2:$O11824,6,0)</f>
        <v>SI</v>
      </c>
      <c r="L142" s="102" t="s">
        <v>2598</v>
      </c>
      <c r="M142" s="101" t="s">
        <v>2511</v>
      </c>
      <c r="N142" s="100"/>
      <c r="O142" s="113" t="s">
        <v>2599</v>
      </c>
      <c r="P142" s="116" t="s">
        <v>2600</v>
      </c>
      <c r="Q142" s="102" t="s">
        <v>2598</v>
      </c>
    </row>
    <row r="143" spans="1:17" x14ac:dyDescent="0.25">
      <c r="B143" s="86"/>
    </row>
    <row r="144" spans="1:17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</sheetData>
  <autoFilter ref="A4:Q124" xr:uid="{00000000-0009-0000-0000-000000000000}">
    <sortState xmlns:xlrd2="http://schemas.microsoft.com/office/spreadsheetml/2017/richdata2" ref="A5:Q142">
      <sortCondition ref="C4:C12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406" priority="759"/>
  </conditionalFormatting>
  <conditionalFormatting sqref="E8">
    <cfRule type="duplicateValues" dxfId="405" priority="758"/>
  </conditionalFormatting>
  <conditionalFormatting sqref="E8">
    <cfRule type="duplicateValues" dxfId="404" priority="756"/>
    <cfRule type="duplicateValues" dxfId="403" priority="757"/>
  </conditionalFormatting>
  <conditionalFormatting sqref="E8">
    <cfRule type="duplicateValues" dxfId="402" priority="753"/>
    <cfRule type="duplicateValues" dxfId="401" priority="754"/>
    <cfRule type="duplicateValues" dxfId="400" priority="755"/>
  </conditionalFormatting>
  <conditionalFormatting sqref="E8">
    <cfRule type="duplicateValues" dxfId="399" priority="752"/>
  </conditionalFormatting>
  <conditionalFormatting sqref="E8">
    <cfRule type="duplicateValues" dxfId="398" priority="751"/>
  </conditionalFormatting>
  <conditionalFormatting sqref="E8">
    <cfRule type="duplicateValues" dxfId="397" priority="749"/>
    <cfRule type="duplicateValues" dxfId="396" priority="750"/>
  </conditionalFormatting>
  <conditionalFormatting sqref="B8">
    <cfRule type="duplicateValues" dxfId="395" priority="748"/>
  </conditionalFormatting>
  <conditionalFormatting sqref="B8">
    <cfRule type="duplicateValues" dxfId="394" priority="747"/>
  </conditionalFormatting>
  <conditionalFormatting sqref="B8">
    <cfRule type="duplicateValues" dxfId="393" priority="744"/>
    <cfRule type="duplicateValues" dxfId="392" priority="745"/>
    <cfRule type="duplicateValues" dxfId="391" priority="746"/>
  </conditionalFormatting>
  <conditionalFormatting sqref="B8">
    <cfRule type="duplicateValues" dxfId="390" priority="742"/>
    <cfRule type="duplicateValues" dxfId="389" priority="743"/>
  </conditionalFormatting>
  <conditionalFormatting sqref="B8">
    <cfRule type="duplicateValues" dxfId="388" priority="739"/>
    <cfRule type="duplicateValues" dxfId="387" priority="740"/>
    <cfRule type="duplicateValues" dxfId="386" priority="741"/>
  </conditionalFormatting>
  <conditionalFormatting sqref="B8">
    <cfRule type="duplicateValues" dxfId="385" priority="737"/>
    <cfRule type="duplicateValues" dxfId="384" priority="738"/>
  </conditionalFormatting>
  <conditionalFormatting sqref="B8">
    <cfRule type="duplicateValues" dxfId="383" priority="736"/>
  </conditionalFormatting>
  <conditionalFormatting sqref="B8">
    <cfRule type="duplicateValues" dxfId="382" priority="735"/>
  </conditionalFormatting>
  <conditionalFormatting sqref="B8">
    <cfRule type="duplicateValues" dxfId="381" priority="734"/>
  </conditionalFormatting>
  <conditionalFormatting sqref="B8">
    <cfRule type="duplicateValues" dxfId="380" priority="733"/>
  </conditionalFormatting>
  <conditionalFormatting sqref="B8">
    <cfRule type="duplicateValues" dxfId="379" priority="730"/>
    <cfRule type="duplicateValues" dxfId="378" priority="731"/>
    <cfRule type="duplicateValues" dxfId="377" priority="732"/>
  </conditionalFormatting>
  <conditionalFormatting sqref="B8">
    <cfRule type="duplicateValues" dxfId="376" priority="728"/>
    <cfRule type="duplicateValues" dxfId="375" priority="729"/>
  </conditionalFormatting>
  <conditionalFormatting sqref="E16">
    <cfRule type="duplicateValues" dxfId="374" priority="663"/>
  </conditionalFormatting>
  <conditionalFormatting sqref="E16">
    <cfRule type="duplicateValues" dxfId="373" priority="662"/>
  </conditionalFormatting>
  <conditionalFormatting sqref="E16">
    <cfRule type="duplicateValues" dxfId="372" priority="660"/>
    <cfRule type="duplicateValues" dxfId="371" priority="661"/>
  </conditionalFormatting>
  <conditionalFormatting sqref="E16">
    <cfRule type="duplicateValues" dxfId="370" priority="657"/>
    <cfRule type="duplicateValues" dxfId="369" priority="658"/>
    <cfRule type="duplicateValues" dxfId="368" priority="659"/>
  </conditionalFormatting>
  <conditionalFormatting sqref="E16">
    <cfRule type="duplicateValues" dxfId="367" priority="656"/>
  </conditionalFormatting>
  <conditionalFormatting sqref="E16">
    <cfRule type="duplicateValues" dxfId="366" priority="655"/>
  </conditionalFormatting>
  <conditionalFormatting sqref="E16">
    <cfRule type="duplicateValues" dxfId="365" priority="653"/>
    <cfRule type="duplicateValues" dxfId="364" priority="654"/>
  </conditionalFormatting>
  <conditionalFormatting sqref="B16">
    <cfRule type="duplicateValues" dxfId="363" priority="652"/>
  </conditionalFormatting>
  <conditionalFormatting sqref="B16">
    <cfRule type="duplicateValues" dxfId="362" priority="651"/>
  </conditionalFormatting>
  <conditionalFormatting sqref="B16">
    <cfRule type="duplicateValues" dxfId="361" priority="648"/>
    <cfRule type="duplicateValues" dxfId="360" priority="649"/>
    <cfRule type="duplicateValues" dxfId="359" priority="650"/>
  </conditionalFormatting>
  <conditionalFormatting sqref="B16">
    <cfRule type="duplicateValues" dxfId="358" priority="646"/>
    <cfRule type="duplicateValues" dxfId="357" priority="647"/>
  </conditionalFormatting>
  <conditionalFormatting sqref="B16">
    <cfRule type="duplicateValues" dxfId="356" priority="643"/>
    <cfRule type="duplicateValues" dxfId="355" priority="644"/>
    <cfRule type="duplicateValues" dxfId="354" priority="645"/>
  </conditionalFormatting>
  <conditionalFormatting sqref="B16">
    <cfRule type="duplicateValues" dxfId="353" priority="641"/>
    <cfRule type="duplicateValues" dxfId="352" priority="642"/>
  </conditionalFormatting>
  <conditionalFormatting sqref="B16">
    <cfRule type="duplicateValues" dxfId="351" priority="640"/>
  </conditionalFormatting>
  <conditionalFormatting sqref="B16">
    <cfRule type="duplicateValues" dxfId="350" priority="639"/>
  </conditionalFormatting>
  <conditionalFormatting sqref="B16">
    <cfRule type="duplicateValues" dxfId="349" priority="638"/>
  </conditionalFormatting>
  <conditionalFormatting sqref="B16">
    <cfRule type="duplicateValues" dxfId="348" priority="637"/>
  </conditionalFormatting>
  <conditionalFormatting sqref="B16">
    <cfRule type="duplicateValues" dxfId="347" priority="634"/>
    <cfRule type="duplicateValues" dxfId="346" priority="635"/>
    <cfRule type="duplicateValues" dxfId="345" priority="636"/>
  </conditionalFormatting>
  <conditionalFormatting sqref="B16">
    <cfRule type="duplicateValues" dxfId="344" priority="632"/>
    <cfRule type="duplicateValues" dxfId="343" priority="633"/>
  </conditionalFormatting>
  <conditionalFormatting sqref="B6:B7">
    <cfRule type="duplicateValues" dxfId="342" priority="367716"/>
  </conditionalFormatting>
  <conditionalFormatting sqref="B6:B7">
    <cfRule type="duplicateValues" dxfId="341" priority="367718"/>
    <cfRule type="duplicateValues" dxfId="340" priority="367719"/>
    <cfRule type="duplicateValues" dxfId="339" priority="367720"/>
  </conditionalFormatting>
  <conditionalFormatting sqref="B6:B7">
    <cfRule type="duplicateValues" dxfId="338" priority="367721"/>
    <cfRule type="duplicateValues" dxfId="337" priority="367722"/>
  </conditionalFormatting>
  <conditionalFormatting sqref="B143:B1048576 B28:B35 B1:B5">
    <cfRule type="duplicateValues" dxfId="336" priority="372556"/>
  </conditionalFormatting>
  <conditionalFormatting sqref="B143:B1048576 B28:B35 B5">
    <cfRule type="duplicateValues" dxfId="335" priority="372560"/>
  </conditionalFormatting>
  <conditionalFormatting sqref="B143:B1048576 B28:B35 B1:B5">
    <cfRule type="duplicateValues" dxfId="334" priority="372564"/>
    <cfRule type="duplicateValues" dxfId="333" priority="372565"/>
    <cfRule type="duplicateValues" dxfId="332" priority="372566"/>
  </conditionalFormatting>
  <conditionalFormatting sqref="B143:B1048576 B28:B35 B1:B5">
    <cfRule type="duplicateValues" dxfId="331" priority="372576"/>
    <cfRule type="duplicateValues" dxfId="330" priority="372577"/>
  </conditionalFormatting>
  <conditionalFormatting sqref="B143:B1048576 B28:B35 B5">
    <cfRule type="duplicateValues" dxfId="329" priority="372584"/>
    <cfRule type="duplicateValues" dxfId="328" priority="372585"/>
    <cfRule type="duplicateValues" dxfId="327" priority="372586"/>
  </conditionalFormatting>
  <conditionalFormatting sqref="B143:B1048576 B28:B35 B5">
    <cfRule type="duplicateValues" dxfId="326" priority="372596"/>
    <cfRule type="duplicateValues" dxfId="325" priority="372597"/>
  </conditionalFormatting>
  <conditionalFormatting sqref="E143:E1048576 E1:E65">
    <cfRule type="duplicateValues" dxfId="324" priority="372604"/>
  </conditionalFormatting>
  <conditionalFormatting sqref="E143:E1048576 E5:E65">
    <cfRule type="duplicateValues" dxfId="323" priority="372608"/>
  </conditionalFormatting>
  <conditionalFormatting sqref="E143:E1048576 E1:E65">
    <cfRule type="duplicateValues" dxfId="322" priority="372612"/>
    <cfRule type="duplicateValues" dxfId="321" priority="372613"/>
  </conditionalFormatting>
  <conditionalFormatting sqref="E143:E1048576 E1:E65">
    <cfRule type="duplicateValues" dxfId="320" priority="372620"/>
    <cfRule type="duplicateValues" dxfId="319" priority="372621"/>
    <cfRule type="duplicateValues" dxfId="318" priority="372622"/>
  </conditionalFormatting>
  <conditionalFormatting sqref="E15">
    <cfRule type="duplicateValues" dxfId="317" priority="372670"/>
  </conditionalFormatting>
  <conditionalFormatting sqref="E15">
    <cfRule type="duplicateValues" dxfId="316" priority="372671"/>
    <cfRule type="duplicateValues" dxfId="315" priority="372672"/>
  </conditionalFormatting>
  <conditionalFormatting sqref="E15">
    <cfRule type="duplicateValues" dxfId="314" priority="372673"/>
    <cfRule type="duplicateValues" dxfId="313" priority="372674"/>
    <cfRule type="duplicateValues" dxfId="312" priority="372675"/>
  </conditionalFormatting>
  <conditionalFormatting sqref="B15">
    <cfRule type="duplicateValues" dxfId="311" priority="372676"/>
  </conditionalFormatting>
  <conditionalFormatting sqref="B15">
    <cfRule type="duplicateValues" dxfId="310" priority="372677"/>
    <cfRule type="duplicateValues" dxfId="309" priority="372678"/>
    <cfRule type="duplicateValues" dxfId="308" priority="372679"/>
  </conditionalFormatting>
  <conditionalFormatting sqref="B15">
    <cfRule type="duplicateValues" dxfId="307" priority="372680"/>
    <cfRule type="duplicateValues" dxfId="306" priority="372681"/>
  </conditionalFormatting>
  <conditionalFormatting sqref="E9:E14">
    <cfRule type="duplicateValues" dxfId="305" priority="374080"/>
  </conditionalFormatting>
  <conditionalFormatting sqref="E9:E14">
    <cfRule type="duplicateValues" dxfId="304" priority="374082"/>
    <cfRule type="duplicateValues" dxfId="303" priority="374083"/>
  </conditionalFormatting>
  <conditionalFormatting sqref="E9:E14">
    <cfRule type="duplicateValues" dxfId="302" priority="374086"/>
    <cfRule type="duplicateValues" dxfId="301" priority="374087"/>
    <cfRule type="duplicateValues" dxfId="300" priority="374088"/>
  </conditionalFormatting>
  <conditionalFormatting sqref="B9:B14">
    <cfRule type="duplicateValues" dxfId="299" priority="374092"/>
  </conditionalFormatting>
  <conditionalFormatting sqref="B9:B14">
    <cfRule type="duplicateValues" dxfId="298" priority="374094"/>
    <cfRule type="duplicateValues" dxfId="297" priority="374095"/>
    <cfRule type="duplicateValues" dxfId="296" priority="374096"/>
  </conditionalFormatting>
  <conditionalFormatting sqref="B9:B14">
    <cfRule type="duplicateValues" dxfId="295" priority="374100"/>
    <cfRule type="duplicateValues" dxfId="294" priority="374101"/>
  </conditionalFormatting>
  <conditionalFormatting sqref="B5">
    <cfRule type="duplicateValues" dxfId="293" priority="374140"/>
  </conditionalFormatting>
  <conditionalFormatting sqref="B5">
    <cfRule type="duplicateValues" dxfId="292" priority="374141"/>
    <cfRule type="duplicateValues" dxfId="291" priority="374142"/>
    <cfRule type="duplicateValues" dxfId="290" priority="374143"/>
  </conditionalFormatting>
  <conditionalFormatting sqref="B5">
    <cfRule type="duplicateValues" dxfId="289" priority="374144"/>
    <cfRule type="duplicateValues" dxfId="288" priority="374145"/>
  </conditionalFormatting>
  <conditionalFormatting sqref="E5:E7">
    <cfRule type="duplicateValues" dxfId="287" priority="374146"/>
  </conditionalFormatting>
  <conditionalFormatting sqref="E5:E7">
    <cfRule type="duplicateValues" dxfId="286" priority="374147"/>
    <cfRule type="duplicateValues" dxfId="285" priority="374148"/>
  </conditionalFormatting>
  <conditionalFormatting sqref="B36">
    <cfRule type="duplicateValues" dxfId="284" priority="228"/>
  </conditionalFormatting>
  <conditionalFormatting sqref="B36">
    <cfRule type="duplicateValues" dxfId="283" priority="227"/>
  </conditionalFormatting>
  <conditionalFormatting sqref="B36">
    <cfRule type="duplicateValues" dxfId="282" priority="224"/>
    <cfRule type="duplicateValues" dxfId="281" priority="225"/>
    <cfRule type="duplicateValues" dxfId="280" priority="226"/>
  </conditionalFormatting>
  <conditionalFormatting sqref="B36">
    <cfRule type="duplicateValues" dxfId="279" priority="222"/>
    <cfRule type="duplicateValues" dxfId="278" priority="223"/>
  </conditionalFormatting>
  <conditionalFormatting sqref="B36">
    <cfRule type="duplicateValues" dxfId="277" priority="219"/>
    <cfRule type="duplicateValues" dxfId="276" priority="220"/>
    <cfRule type="duplicateValues" dxfId="275" priority="221"/>
  </conditionalFormatting>
  <conditionalFormatting sqref="B36">
    <cfRule type="duplicateValues" dxfId="274" priority="217"/>
    <cfRule type="duplicateValues" dxfId="273" priority="218"/>
  </conditionalFormatting>
  <conditionalFormatting sqref="B36">
    <cfRule type="duplicateValues" dxfId="272" priority="216"/>
  </conditionalFormatting>
  <conditionalFormatting sqref="B36">
    <cfRule type="duplicateValues" dxfId="271" priority="213"/>
    <cfRule type="duplicateValues" dxfId="270" priority="214"/>
    <cfRule type="duplicateValues" dxfId="269" priority="215"/>
  </conditionalFormatting>
  <conditionalFormatting sqref="B36">
    <cfRule type="duplicateValues" dxfId="268" priority="211"/>
    <cfRule type="duplicateValues" dxfId="267" priority="212"/>
  </conditionalFormatting>
  <conditionalFormatting sqref="E36">
    <cfRule type="duplicateValues" dxfId="266" priority="210"/>
  </conditionalFormatting>
  <conditionalFormatting sqref="E36">
    <cfRule type="duplicateValues" dxfId="265" priority="208"/>
    <cfRule type="duplicateValues" dxfId="264" priority="209"/>
  </conditionalFormatting>
  <conditionalFormatting sqref="E36">
    <cfRule type="duplicateValues" dxfId="263" priority="205"/>
    <cfRule type="duplicateValues" dxfId="262" priority="206"/>
    <cfRule type="duplicateValues" dxfId="261" priority="207"/>
  </conditionalFormatting>
  <conditionalFormatting sqref="E17:E21">
    <cfRule type="duplicateValues" dxfId="260" priority="374988"/>
  </conditionalFormatting>
  <conditionalFormatting sqref="E17:E21">
    <cfRule type="duplicateValues" dxfId="259" priority="374990"/>
    <cfRule type="duplicateValues" dxfId="258" priority="374991"/>
  </conditionalFormatting>
  <conditionalFormatting sqref="E17:E21">
    <cfRule type="duplicateValues" dxfId="257" priority="374994"/>
    <cfRule type="duplicateValues" dxfId="256" priority="374995"/>
    <cfRule type="duplicateValues" dxfId="255" priority="374996"/>
  </conditionalFormatting>
  <conditionalFormatting sqref="B17:B21">
    <cfRule type="duplicateValues" dxfId="254" priority="375000"/>
  </conditionalFormatting>
  <conditionalFormatting sqref="B17:B21">
    <cfRule type="duplicateValues" dxfId="253" priority="375002"/>
    <cfRule type="duplicateValues" dxfId="252" priority="375003"/>
    <cfRule type="duplicateValues" dxfId="251" priority="375004"/>
  </conditionalFormatting>
  <conditionalFormatting sqref="B17:B21">
    <cfRule type="duplicateValues" dxfId="250" priority="375008"/>
    <cfRule type="duplicateValues" dxfId="249" priority="375009"/>
  </conditionalFormatting>
  <conditionalFormatting sqref="E24:E25">
    <cfRule type="duplicateValues" dxfId="248" priority="375308"/>
  </conditionalFormatting>
  <conditionalFormatting sqref="E24:E25">
    <cfRule type="duplicateValues" dxfId="247" priority="375309"/>
    <cfRule type="duplicateValues" dxfId="246" priority="375310"/>
  </conditionalFormatting>
  <conditionalFormatting sqref="E24:E25">
    <cfRule type="duplicateValues" dxfId="245" priority="375311"/>
    <cfRule type="duplicateValues" dxfId="244" priority="375312"/>
    <cfRule type="duplicateValues" dxfId="243" priority="375313"/>
  </conditionalFormatting>
  <conditionalFormatting sqref="B24:B25">
    <cfRule type="duplicateValues" dxfId="242" priority="375314"/>
  </conditionalFormatting>
  <conditionalFormatting sqref="B24:B25">
    <cfRule type="duplicateValues" dxfId="241" priority="375315"/>
    <cfRule type="duplicateValues" dxfId="240" priority="375316"/>
    <cfRule type="duplicateValues" dxfId="239" priority="375317"/>
  </conditionalFormatting>
  <conditionalFormatting sqref="B24:B25">
    <cfRule type="duplicateValues" dxfId="238" priority="375318"/>
    <cfRule type="duplicateValues" dxfId="237" priority="375319"/>
  </conditionalFormatting>
  <conditionalFormatting sqref="B143:B1048576 B1:B36">
    <cfRule type="duplicateValues" dxfId="236" priority="204"/>
  </conditionalFormatting>
  <conditionalFormatting sqref="E22:E23">
    <cfRule type="duplicateValues" dxfId="235" priority="375520"/>
  </conditionalFormatting>
  <conditionalFormatting sqref="E22:E23">
    <cfRule type="duplicateValues" dxfId="234" priority="375521"/>
    <cfRule type="duplicateValues" dxfId="233" priority="375522"/>
  </conditionalFormatting>
  <conditionalFormatting sqref="E22:E23">
    <cfRule type="duplicateValues" dxfId="232" priority="375523"/>
    <cfRule type="duplicateValues" dxfId="231" priority="375524"/>
    <cfRule type="duplicateValues" dxfId="230" priority="375525"/>
  </conditionalFormatting>
  <conditionalFormatting sqref="B22:B23">
    <cfRule type="duplicateValues" dxfId="229" priority="375526"/>
  </conditionalFormatting>
  <conditionalFormatting sqref="B22:B23">
    <cfRule type="duplicateValues" dxfId="228" priority="375527"/>
    <cfRule type="duplicateValues" dxfId="227" priority="375528"/>
    <cfRule type="duplicateValues" dxfId="226" priority="375529"/>
  </conditionalFormatting>
  <conditionalFormatting sqref="B22:B23">
    <cfRule type="duplicateValues" dxfId="225" priority="375530"/>
    <cfRule type="duplicateValues" dxfId="224" priority="375531"/>
  </conditionalFormatting>
  <conditionalFormatting sqref="E66:E80">
    <cfRule type="duplicateValues" dxfId="223" priority="159"/>
  </conditionalFormatting>
  <conditionalFormatting sqref="E66:E80">
    <cfRule type="duplicateValues" dxfId="222" priority="158"/>
  </conditionalFormatting>
  <conditionalFormatting sqref="E66:E80">
    <cfRule type="duplicateValues" dxfId="221" priority="156"/>
    <cfRule type="duplicateValues" dxfId="220" priority="157"/>
  </conditionalFormatting>
  <conditionalFormatting sqref="E66:E80">
    <cfRule type="duplicateValues" dxfId="219" priority="153"/>
    <cfRule type="duplicateValues" dxfId="218" priority="154"/>
    <cfRule type="duplicateValues" dxfId="217" priority="155"/>
  </conditionalFormatting>
  <conditionalFormatting sqref="E66:E80">
    <cfRule type="duplicateValues" dxfId="216" priority="152"/>
  </conditionalFormatting>
  <conditionalFormatting sqref="E66:E80">
    <cfRule type="duplicateValues" dxfId="215" priority="150"/>
    <cfRule type="duplicateValues" dxfId="214" priority="151"/>
  </conditionalFormatting>
  <conditionalFormatting sqref="E66:E80">
    <cfRule type="duplicateValues" dxfId="213" priority="147"/>
    <cfRule type="duplicateValues" dxfId="212" priority="148"/>
    <cfRule type="duplicateValues" dxfId="211" priority="149"/>
  </conditionalFormatting>
  <conditionalFormatting sqref="B66:B80">
    <cfRule type="duplicateValues" dxfId="210" priority="146"/>
  </conditionalFormatting>
  <conditionalFormatting sqref="B66:B80">
    <cfRule type="duplicateValues" dxfId="209" priority="143"/>
    <cfRule type="duplicateValues" dxfId="208" priority="144"/>
    <cfRule type="duplicateValues" dxfId="207" priority="145"/>
  </conditionalFormatting>
  <conditionalFormatting sqref="B66:B80">
    <cfRule type="duplicateValues" dxfId="206" priority="141"/>
    <cfRule type="duplicateValues" dxfId="205" priority="142"/>
  </conditionalFormatting>
  <conditionalFormatting sqref="E81:E89">
    <cfRule type="duplicateValues" dxfId="204" priority="140"/>
  </conditionalFormatting>
  <conditionalFormatting sqref="E81:E89">
    <cfRule type="duplicateValues" dxfId="203" priority="139"/>
  </conditionalFormatting>
  <conditionalFormatting sqref="E81:E89">
    <cfRule type="duplicateValues" dxfId="202" priority="137"/>
    <cfRule type="duplicateValues" dxfId="201" priority="138"/>
  </conditionalFormatting>
  <conditionalFormatting sqref="E81:E89">
    <cfRule type="duplicateValues" dxfId="200" priority="134"/>
    <cfRule type="duplicateValues" dxfId="199" priority="135"/>
    <cfRule type="duplicateValues" dxfId="198" priority="136"/>
  </conditionalFormatting>
  <conditionalFormatting sqref="E81:E89">
    <cfRule type="duplicateValues" dxfId="197" priority="133"/>
  </conditionalFormatting>
  <conditionalFormatting sqref="E81:E89">
    <cfRule type="duplicateValues" dxfId="196" priority="131"/>
    <cfRule type="duplicateValues" dxfId="195" priority="132"/>
  </conditionalFormatting>
  <conditionalFormatting sqref="E81:E89">
    <cfRule type="duplicateValues" dxfId="194" priority="128"/>
    <cfRule type="duplicateValues" dxfId="193" priority="129"/>
    <cfRule type="duplicateValues" dxfId="192" priority="130"/>
  </conditionalFormatting>
  <conditionalFormatting sqref="B81:B89">
    <cfRule type="duplicateValues" dxfId="191" priority="127"/>
  </conditionalFormatting>
  <conditionalFormatting sqref="B81:B89">
    <cfRule type="duplicateValues" dxfId="190" priority="124"/>
    <cfRule type="duplicateValues" dxfId="189" priority="125"/>
    <cfRule type="duplicateValues" dxfId="188" priority="126"/>
  </conditionalFormatting>
  <conditionalFormatting sqref="B81:B89">
    <cfRule type="duplicateValues" dxfId="187" priority="122"/>
    <cfRule type="duplicateValues" dxfId="186" priority="123"/>
  </conditionalFormatting>
  <conditionalFormatting sqref="B143:B1048576 B1:B89">
    <cfRule type="duplicateValues" dxfId="185" priority="120"/>
    <cfRule type="duplicateValues" dxfId="184" priority="121"/>
  </conditionalFormatting>
  <conditionalFormatting sqref="B37:B51">
    <cfRule type="duplicateValues" dxfId="183" priority="375970"/>
  </conditionalFormatting>
  <conditionalFormatting sqref="B37:B51">
    <cfRule type="duplicateValues" dxfId="182" priority="375972"/>
    <cfRule type="duplicateValues" dxfId="181" priority="375973"/>
    <cfRule type="duplicateValues" dxfId="180" priority="375974"/>
  </conditionalFormatting>
  <conditionalFormatting sqref="B37:B51">
    <cfRule type="duplicateValues" dxfId="179" priority="375978"/>
    <cfRule type="duplicateValues" dxfId="178" priority="375979"/>
  </conditionalFormatting>
  <conditionalFormatting sqref="B52:B59">
    <cfRule type="duplicateValues" dxfId="177" priority="376030"/>
  </conditionalFormatting>
  <conditionalFormatting sqref="B52:B59">
    <cfRule type="duplicateValues" dxfId="176" priority="376032"/>
    <cfRule type="duplicateValues" dxfId="175" priority="376033"/>
    <cfRule type="duplicateValues" dxfId="174" priority="376034"/>
  </conditionalFormatting>
  <conditionalFormatting sqref="B52:B59">
    <cfRule type="duplicateValues" dxfId="173" priority="376038"/>
    <cfRule type="duplicateValues" dxfId="172" priority="376039"/>
  </conditionalFormatting>
  <conditionalFormatting sqref="E90:E111">
    <cfRule type="duplicateValues" dxfId="171" priority="119"/>
  </conditionalFormatting>
  <conditionalFormatting sqref="E90:E111">
    <cfRule type="duplicateValues" dxfId="170" priority="118"/>
  </conditionalFormatting>
  <conditionalFormatting sqref="E90:E111">
    <cfRule type="duplicateValues" dxfId="169" priority="116"/>
    <cfRule type="duplicateValues" dxfId="168" priority="117"/>
  </conditionalFormatting>
  <conditionalFormatting sqref="E90:E111">
    <cfRule type="duplicateValues" dxfId="167" priority="113"/>
    <cfRule type="duplicateValues" dxfId="166" priority="114"/>
    <cfRule type="duplicateValues" dxfId="165" priority="115"/>
  </conditionalFormatting>
  <conditionalFormatting sqref="E90:E111">
    <cfRule type="duplicateValues" dxfId="164" priority="112"/>
  </conditionalFormatting>
  <conditionalFormatting sqref="E90:E111">
    <cfRule type="duplicateValues" dxfId="163" priority="110"/>
    <cfRule type="duplicateValues" dxfId="162" priority="111"/>
  </conditionalFormatting>
  <conditionalFormatting sqref="E90:E111">
    <cfRule type="duplicateValues" dxfId="161" priority="107"/>
    <cfRule type="duplicateValues" dxfId="160" priority="108"/>
    <cfRule type="duplicateValues" dxfId="159" priority="109"/>
  </conditionalFormatting>
  <conditionalFormatting sqref="B90:B111">
    <cfRule type="duplicateValues" dxfId="158" priority="106"/>
  </conditionalFormatting>
  <conditionalFormatting sqref="B90:B111">
    <cfRule type="duplicateValues" dxfId="157" priority="103"/>
    <cfRule type="duplicateValues" dxfId="156" priority="104"/>
    <cfRule type="duplicateValues" dxfId="155" priority="105"/>
  </conditionalFormatting>
  <conditionalFormatting sqref="B90:B111">
    <cfRule type="duplicateValues" dxfId="154" priority="101"/>
    <cfRule type="duplicateValues" dxfId="153" priority="102"/>
  </conditionalFormatting>
  <conditionalFormatting sqref="B90:B111">
    <cfRule type="duplicateValues" dxfId="152" priority="99"/>
    <cfRule type="duplicateValues" dxfId="151" priority="100"/>
  </conditionalFormatting>
  <conditionalFormatting sqref="E112:E124">
    <cfRule type="duplicateValues" dxfId="150" priority="98"/>
  </conditionalFormatting>
  <conditionalFormatting sqref="E112:E124">
    <cfRule type="duplicateValues" dxfId="149" priority="97"/>
  </conditionalFormatting>
  <conditionalFormatting sqref="E112:E124">
    <cfRule type="duplicateValues" dxfId="148" priority="95"/>
    <cfRule type="duplicateValues" dxfId="147" priority="96"/>
  </conditionalFormatting>
  <conditionalFormatting sqref="E112:E124">
    <cfRule type="duplicateValues" dxfId="146" priority="92"/>
    <cfRule type="duplicateValues" dxfId="145" priority="93"/>
    <cfRule type="duplicateValues" dxfId="144" priority="94"/>
  </conditionalFormatting>
  <conditionalFormatting sqref="E112:E124">
    <cfRule type="duplicateValues" dxfId="143" priority="91"/>
  </conditionalFormatting>
  <conditionalFormatting sqref="E112:E124">
    <cfRule type="duplicateValues" dxfId="142" priority="89"/>
    <cfRule type="duplicateValues" dxfId="141" priority="90"/>
  </conditionalFormatting>
  <conditionalFormatting sqref="E112:E124">
    <cfRule type="duplicateValues" dxfId="140" priority="86"/>
    <cfRule type="duplicateValues" dxfId="139" priority="87"/>
    <cfRule type="duplicateValues" dxfId="138" priority="88"/>
  </conditionalFormatting>
  <conditionalFormatting sqref="B112:B124">
    <cfRule type="duplicateValues" dxfId="137" priority="85"/>
  </conditionalFormatting>
  <conditionalFormatting sqref="B112:B124">
    <cfRule type="duplicateValues" dxfId="136" priority="82"/>
    <cfRule type="duplicateValues" dxfId="135" priority="83"/>
    <cfRule type="duplicateValues" dxfId="134" priority="84"/>
  </conditionalFormatting>
  <conditionalFormatting sqref="B112:B124">
    <cfRule type="duplicateValues" dxfId="133" priority="80"/>
    <cfRule type="duplicateValues" dxfId="132" priority="81"/>
  </conditionalFormatting>
  <conditionalFormatting sqref="B112:B124">
    <cfRule type="duplicateValues" dxfId="131" priority="79"/>
  </conditionalFormatting>
  <conditionalFormatting sqref="B112:B124">
    <cfRule type="duplicateValues" dxfId="130" priority="77"/>
    <cfRule type="duplicateValues" dxfId="129" priority="78"/>
  </conditionalFormatting>
  <conditionalFormatting sqref="E112:E124">
    <cfRule type="duplicateValues" dxfId="128" priority="76"/>
  </conditionalFormatting>
  <conditionalFormatting sqref="E112:E124">
    <cfRule type="duplicateValues" dxfId="127" priority="74"/>
    <cfRule type="duplicateValues" dxfId="126" priority="75"/>
  </conditionalFormatting>
  <conditionalFormatting sqref="E112:E124">
    <cfRule type="duplicateValues" dxfId="125" priority="71"/>
    <cfRule type="duplicateValues" dxfId="124" priority="72"/>
    <cfRule type="duplicateValues" dxfId="123" priority="73"/>
  </conditionalFormatting>
  <conditionalFormatting sqref="B143:B1048576 B1:B124">
    <cfRule type="duplicateValues" dxfId="122" priority="68"/>
    <cfRule type="duplicateValues" dxfId="121" priority="70"/>
  </conditionalFormatting>
  <conditionalFormatting sqref="E143:E1048576 E1:E124">
    <cfRule type="duplicateValues" dxfId="120" priority="67"/>
    <cfRule type="duplicateValues" dxfId="119" priority="69"/>
  </conditionalFormatting>
  <conditionalFormatting sqref="B26:B35">
    <cfRule type="duplicateValues" dxfId="118" priority="376109"/>
  </conditionalFormatting>
  <conditionalFormatting sqref="B26:B35">
    <cfRule type="duplicateValues" dxfId="117" priority="376111"/>
    <cfRule type="duplicateValues" dxfId="116" priority="376112"/>
    <cfRule type="duplicateValues" dxfId="115" priority="376113"/>
  </conditionalFormatting>
  <conditionalFormatting sqref="B26:B35">
    <cfRule type="duplicateValues" dxfId="114" priority="376117"/>
    <cfRule type="duplicateValues" dxfId="113" priority="376118"/>
  </conditionalFormatting>
  <conditionalFormatting sqref="B60:B65">
    <cfRule type="duplicateValues" dxfId="112" priority="376173"/>
  </conditionalFormatting>
  <conditionalFormatting sqref="B60:B65">
    <cfRule type="duplicateValues" dxfId="111" priority="376175"/>
    <cfRule type="duplicateValues" dxfId="110" priority="376176"/>
    <cfRule type="duplicateValues" dxfId="109" priority="376177"/>
  </conditionalFormatting>
  <conditionalFormatting sqref="B60:B65">
    <cfRule type="duplicateValues" dxfId="108" priority="376181"/>
    <cfRule type="duplicateValues" dxfId="107" priority="376182"/>
  </conditionalFormatting>
  <conditionalFormatting sqref="E5:E65">
    <cfRule type="duplicateValues" dxfId="106" priority="376198"/>
  </conditionalFormatting>
  <conditionalFormatting sqref="E5:E65">
    <cfRule type="duplicateValues" dxfId="105" priority="376200"/>
    <cfRule type="duplicateValues" dxfId="104" priority="376201"/>
  </conditionalFormatting>
  <conditionalFormatting sqref="E5:E65">
    <cfRule type="duplicateValues" dxfId="103" priority="376204"/>
    <cfRule type="duplicateValues" dxfId="102" priority="376205"/>
    <cfRule type="duplicateValues" dxfId="101" priority="376206"/>
  </conditionalFormatting>
  <conditionalFormatting sqref="E125:E129">
    <cfRule type="duplicateValues" dxfId="100" priority="66"/>
  </conditionalFormatting>
  <conditionalFormatting sqref="E125:E129">
    <cfRule type="duplicateValues" dxfId="99" priority="65"/>
  </conditionalFormatting>
  <conditionalFormatting sqref="E125:E129">
    <cfRule type="duplicateValues" dxfId="98" priority="63"/>
    <cfRule type="duplicateValues" dxfId="97" priority="64"/>
  </conditionalFormatting>
  <conditionalFormatting sqref="E125:E129">
    <cfRule type="duplicateValues" dxfId="96" priority="60"/>
    <cfRule type="duplicateValues" dxfId="95" priority="61"/>
    <cfRule type="duplicateValues" dxfId="94" priority="62"/>
  </conditionalFormatting>
  <conditionalFormatting sqref="E125:E129">
    <cfRule type="duplicateValues" dxfId="93" priority="59"/>
  </conditionalFormatting>
  <conditionalFormatting sqref="E125:E129">
    <cfRule type="duplicateValues" dxfId="92" priority="57"/>
    <cfRule type="duplicateValues" dxfId="91" priority="58"/>
  </conditionalFormatting>
  <conditionalFormatting sqref="E125:E129">
    <cfRule type="duplicateValues" dxfId="90" priority="54"/>
    <cfRule type="duplicateValues" dxfId="89" priority="55"/>
    <cfRule type="duplicateValues" dxfId="88" priority="56"/>
  </conditionalFormatting>
  <conditionalFormatting sqref="B125:B129">
    <cfRule type="duplicateValues" dxfId="87" priority="53"/>
  </conditionalFormatting>
  <conditionalFormatting sqref="B125:B129">
    <cfRule type="duplicateValues" dxfId="86" priority="50"/>
    <cfRule type="duplicateValues" dxfId="85" priority="51"/>
    <cfRule type="duplicateValues" dxfId="84" priority="52"/>
  </conditionalFormatting>
  <conditionalFormatting sqref="B125:B129">
    <cfRule type="duplicateValues" dxfId="83" priority="48"/>
    <cfRule type="duplicateValues" dxfId="82" priority="49"/>
  </conditionalFormatting>
  <conditionalFormatting sqref="B125:B129">
    <cfRule type="duplicateValues" dxfId="81" priority="47"/>
  </conditionalFormatting>
  <conditionalFormatting sqref="B125:B129">
    <cfRule type="duplicateValues" dxfId="80" priority="45"/>
    <cfRule type="duplicateValues" dxfId="79" priority="46"/>
  </conditionalFormatting>
  <conditionalFormatting sqref="E125:E129">
    <cfRule type="duplicateValues" dxfId="78" priority="44"/>
  </conditionalFormatting>
  <conditionalFormatting sqref="E125:E129">
    <cfRule type="duplicateValues" dxfId="77" priority="42"/>
    <cfRule type="duplicateValues" dxfId="76" priority="43"/>
  </conditionalFormatting>
  <conditionalFormatting sqref="E125:E129">
    <cfRule type="duplicateValues" dxfId="75" priority="39"/>
    <cfRule type="duplicateValues" dxfId="74" priority="40"/>
    <cfRule type="duplicateValues" dxfId="73" priority="41"/>
  </conditionalFormatting>
  <conditionalFormatting sqref="B125:B129">
    <cfRule type="duplicateValues" dxfId="72" priority="36"/>
    <cfRule type="duplicateValues" dxfId="71" priority="38"/>
  </conditionalFormatting>
  <conditionalFormatting sqref="E125:E129">
    <cfRule type="duplicateValues" dxfId="70" priority="35"/>
    <cfRule type="duplicateValues" dxfId="69" priority="37"/>
  </conditionalFormatting>
  <conditionalFormatting sqref="E143:E1048576 E1:E129">
    <cfRule type="duplicateValues" dxfId="68" priority="34"/>
  </conditionalFormatting>
  <conditionalFormatting sqref="E130:E142">
    <cfRule type="duplicateValues" dxfId="11" priority="376355"/>
  </conditionalFormatting>
  <conditionalFormatting sqref="E130:E142">
    <cfRule type="duplicateValues" dxfId="10" priority="376357"/>
    <cfRule type="duplicateValues" dxfId="9" priority="376358"/>
  </conditionalFormatting>
  <conditionalFormatting sqref="E130:E142">
    <cfRule type="duplicateValues" dxfId="8" priority="376361"/>
    <cfRule type="duplicateValues" dxfId="7" priority="376362"/>
    <cfRule type="duplicateValues" dxfId="6" priority="376363"/>
  </conditionalFormatting>
  <conditionalFormatting sqref="B130:B142">
    <cfRule type="duplicateValues" dxfId="5" priority="376367"/>
  </conditionalFormatting>
  <conditionalFormatting sqref="B130:B142">
    <cfRule type="duplicateValues" dxfId="4" priority="376369"/>
    <cfRule type="duplicateValues" dxfId="3" priority="376370"/>
    <cfRule type="duplicateValues" dxfId="2" priority="376371"/>
  </conditionalFormatting>
  <conditionalFormatting sqref="B130:B142">
    <cfRule type="duplicateValues" dxfId="1" priority="376375"/>
    <cfRule type="duplicateValues" dxfId="0" priority="37637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3"/>
  <sheetViews>
    <sheetView topLeftCell="A19" zoomScale="80" zoomScaleNormal="80" workbookViewId="0">
      <selection activeCell="B36" sqref="B36:B40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4" style="86" customWidth="1"/>
    <col min="4" max="4" width="52.85546875" style="86"/>
    <col min="5" max="5" width="12.42578125" style="86" bestFit="1" customWidth="1"/>
    <col min="6" max="16384" width="52.85546875" style="86"/>
  </cols>
  <sheetData>
    <row r="2" spans="1:5" ht="22.5" x14ac:dyDescent="0.25">
      <c r="A2" s="149" t="s">
        <v>2478</v>
      </c>
      <c r="B2" s="150"/>
      <c r="C2" s="150"/>
      <c r="D2" s="150"/>
      <c r="E2" s="151"/>
    </row>
    <row r="3" spans="1:5" ht="22.5" x14ac:dyDescent="0.25">
      <c r="A3" s="149" t="s">
        <v>2158</v>
      </c>
      <c r="B3" s="150"/>
      <c r="C3" s="150"/>
      <c r="D3" s="150"/>
      <c r="E3" s="151"/>
    </row>
    <row r="4" spans="1:5" ht="25.5" x14ac:dyDescent="0.25">
      <c r="A4" s="152" t="s">
        <v>2478</v>
      </c>
      <c r="B4" s="153"/>
      <c r="C4" s="153"/>
      <c r="D4" s="153"/>
      <c r="E4" s="154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44236.25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44236.708333333336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40" t="s">
        <v>2425</v>
      </c>
      <c r="B9" s="141"/>
      <c r="C9" s="141"/>
      <c r="D9" s="141"/>
      <c r="E9" s="142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DISTRITO NACIONAL</v>
      </c>
      <c r="B11" s="118">
        <v>946</v>
      </c>
      <c r="C11" s="118" t="str">
        <f>VLOOKUP(B11,'[1]LISTADO ATM'!$A$2:$B$816,2,0)</f>
        <v xml:space="preserve">ATM Oficina Núñez de Cáceres I </v>
      </c>
      <c r="D11" s="123" t="s">
        <v>2498</v>
      </c>
      <c r="E11" s="122">
        <v>335786321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8" t="str">
        <f>VLOOKUP(B12,'[1]LISTADO ATM'!$A$2:$B$816,2,0)</f>
        <v>ATM Oficina Zona Oriental II</v>
      </c>
      <c r="D12" s="123" t="s">
        <v>2498</v>
      </c>
      <c r="E12" s="122">
        <v>335784800</v>
      </c>
    </row>
    <row r="13" spans="1:5" ht="18" x14ac:dyDescent="0.25">
      <c r="A13" s="118" t="str">
        <f>VLOOKUP(B13,'[1]LISTADO ATM'!$A$2:$C$817,3,0)</f>
        <v>NORTE</v>
      </c>
      <c r="B13" s="118">
        <v>990</v>
      </c>
      <c r="C13" s="118" t="str">
        <f>VLOOKUP(B13,'[1]LISTADO ATM'!$A$2:$B$816,2,0)</f>
        <v xml:space="preserve">ATM Autoservicio Bonao II </v>
      </c>
      <c r="D13" s="123" t="s">
        <v>2498</v>
      </c>
      <c r="E13" s="122">
        <v>335786259</v>
      </c>
    </row>
    <row r="14" spans="1:5" ht="18" x14ac:dyDescent="0.25">
      <c r="A14" s="118" t="str">
        <f>VLOOKUP(B14,'[1]LISTADO ATM'!$A$2:$C$817,3,0)</f>
        <v>ESTE</v>
      </c>
      <c r="B14" s="118">
        <v>294</v>
      </c>
      <c r="C14" s="118" t="str">
        <f>VLOOKUP(B14,'[1]LISTADO ATM'!$A$2:$B$816,2,0)</f>
        <v xml:space="preserve">ATM Plaza Zaglul San Pedro II </v>
      </c>
      <c r="D14" s="123" t="s">
        <v>2498</v>
      </c>
      <c r="E14" s="122">
        <v>335786327</v>
      </c>
    </row>
    <row r="15" spans="1:5" ht="18" x14ac:dyDescent="0.25">
      <c r="A15" s="118" t="str">
        <f>VLOOKUP(B15,'[1]LISTADO ATM'!$A$2:$C$817,3,0)</f>
        <v>DISTRITO NACIONAL</v>
      </c>
      <c r="B15" s="118">
        <v>194</v>
      </c>
      <c r="C15" s="118" t="str">
        <f>VLOOKUP(B15,'[1]LISTADO ATM'!$A$2:$B$816,2,0)</f>
        <v xml:space="preserve">ATM UNP Pantoja </v>
      </c>
      <c r="D15" s="123" t="s">
        <v>2498</v>
      </c>
      <c r="E15" s="122">
        <v>335786328</v>
      </c>
    </row>
    <row r="16" spans="1:5" ht="18" x14ac:dyDescent="0.25">
      <c r="A16" s="118" t="str">
        <f>VLOOKUP(B16,'[1]LISTADO ATM'!$A$2:$C$817,3,0)</f>
        <v>DISTRITO NACIONAL</v>
      </c>
      <c r="B16" s="118">
        <v>267</v>
      </c>
      <c r="C16" s="118" t="str">
        <f>VLOOKUP(B16,'[1]LISTADO ATM'!$A$2:$B$816,2,0)</f>
        <v xml:space="preserve">ATM Centro de Caja México </v>
      </c>
      <c r="D16" s="123" t="s">
        <v>2498</v>
      </c>
      <c r="E16" s="122">
        <v>335784579</v>
      </c>
    </row>
    <row r="17" spans="1:5" ht="18" x14ac:dyDescent="0.25">
      <c r="A17" s="118" t="str">
        <f>VLOOKUP(B17,'[1]LISTADO ATM'!$A$2:$C$817,3,0)</f>
        <v>ESTE</v>
      </c>
      <c r="B17" s="118">
        <v>660</v>
      </c>
      <c r="C17" s="118" t="str">
        <f>VLOOKUP(B17,'[1]LISTADO ATM'!$A$2:$B$816,2,0)</f>
        <v>ATM Oficina Romana Norte II</v>
      </c>
      <c r="D17" s="123" t="s">
        <v>2498</v>
      </c>
      <c r="E17" s="118">
        <v>335785788</v>
      </c>
    </row>
    <row r="18" spans="1:5" ht="18" x14ac:dyDescent="0.25">
      <c r="A18" s="118" t="str">
        <f>VLOOKUP(B18,'[1]LISTADO ATM'!$A$2:$C$817,3,0)</f>
        <v>DISTRITO NACIONAL</v>
      </c>
      <c r="B18" s="118">
        <v>755</v>
      </c>
      <c r="C18" s="118" t="str">
        <f>VLOOKUP(B18,'[1]LISTADO ATM'!$A$2:$B$816,2,0)</f>
        <v xml:space="preserve">ATM Oficina Galería del Este (Plaza) </v>
      </c>
      <c r="D18" s="123" t="s">
        <v>2498</v>
      </c>
      <c r="E18" s="118">
        <v>335785802</v>
      </c>
    </row>
    <row r="19" spans="1:5" ht="18" x14ac:dyDescent="0.25">
      <c r="A19" s="118" t="str">
        <f>VLOOKUP(B19,'[1]LISTADO ATM'!$A$2:$C$817,3,0)</f>
        <v>DISTRITO NACIONAL</v>
      </c>
      <c r="B19" s="118">
        <v>318</v>
      </c>
      <c r="C19" s="118" t="str">
        <f>VLOOKUP(B19,'[1]LISTADO ATM'!$A$2:$B$816,2,0)</f>
        <v>ATM Autoservicio Lope de Vega</v>
      </c>
      <c r="D19" s="123" t="s">
        <v>2498</v>
      </c>
      <c r="E19" s="118">
        <v>335785844</v>
      </c>
    </row>
    <row r="20" spans="1:5" ht="18" x14ac:dyDescent="0.25">
      <c r="A20" s="118" t="e">
        <f>VLOOKUP(B20,'[1]LISTADO ATM'!$A$2:$C$817,3,0)</f>
        <v>#N/A</v>
      </c>
      <c r="B20" s="118">
        <v>797</v>
      </c>
      <c r="C20" s="118" t="e">
        <f>VLOOKUP(B20,'[1]LISTADO ATM'!$A$2:$B$816,2,0)</f>
        <v>#N/A</v>
      </c>
      <c r="D20" s="123" t="s">
        <v>2498</v>
      </c>
      <c r="E20" s="122">
        <v>335785662</v>
      </c>
    </row>
    <row r="21" spans="1:5" ht="18" x14ac:dyDescent="0.25">
      <c r="A21" s="118" t="str">
        <f>VLOOKUP(B21,'[1]LISTADO ATM'!$A$2:$C$817,3,0)</f>
        <v>NORTE</v>
      </c>
      <c r="B21" s="118">
        <v>950</v>
      </c>
      <c r="C21" s="118" t="str">
        <f>VLOOKUP(B21,'[1]LISTADO ATM'!$A$2:$B$816,2,0)</f>
        <v xml:space="preserve">ATM Oficina Monterrico </v>
      </c>
      <c r="D21" s="123" t="s">
        <v>2498</v>
      </c>
      <c r="E21" s="122">
        <v>335786320</v>
      </c>
    </row>
    <row r="22" spans="1:5" ht="18" x14ac:dyDescent="0.25">
      <c r="A22" s="118" t="str">
        <f>VLOOKUP(B22,'[1]LISTADO ATM'!$A$2:$C$817,3,0)</f>
        <v>NORTE</v>
      </c>
      <c r="B22" s="118">
        <v>683</v>
      </c>
      <c r="C22" s="118" t="str">
        <f>VLOOKUP(B22,'[1]LISTADO ATM'!$A$2:$B$816,2,0)</f>
        <v>ATM INCARNA El Pino (la Vega)</v>
      </c>
      <c r="D22" s="123" t="s">
        <v>2498</v>
      </c>
      <c r="E22" s="122">
        <v>335786323</v>
      </c>
    </row>
    <row r="23" spans="1:5" ht="18" x14ac:dyDescent="0.25">
      <c r="A23" s="118" t="str">
        <f>VLOOKUP(B23,'[1]LISTADO ATM'!$A$2:$C$817,3,0)</f>
        <v>SUR</v>
      </c>
      <c r="B23" s="118">
        <v>45</v>
      </c>
      <c r="C23" s="118" t="str">
        <f>VLOOKUP(B23,'[1]LISTADO ATM'!$A$2:$B$816,2,0)</f>
        <v xml:space="preserve">ATM Oficina Tamayo </v>
      </c>
      <c r="D23" s="123" t="s">
        <v>2498</v>
      </c>
      <c r="E23" s="122">
        <v>335786346</v>
      </c>
    </row>
    <row r="24" spans="1:5" ht="18" x14ac:dyDescent="0.25">
      <c r="A24" s="118" t="str">
        <f>VLOOKUP(B24,'[1]LISTADO ATM'!$A$2:$C$817,3,0)</f>
        <v>NORTE</v>
      </c>
      <c r="B24" s="118">
        <v>687</v>
      </c>
      <c r="C24" s="118" t="str">
        <f>VLOOKUP(B24,'[1]LISTADO ATM'!$A$2:$B$816,2,0)</f>
        <v>ATM Oficina Monterrico II</v>
      </c>
      <c r="D24" s="123" t="s">
        <v>2498</v>
      </c>
      <c r="E24" s="122">
        <v>335786994</v>
      </c>
    </row>
    <row r="25" spans="1:5" ht="18" x14ac:dyDescent="0.25">
      <c r="A25" s="118" t="str">
        <f>VLOOKUP(B25,'[1]LISTADO ATM'!$A$2:$C$817,3,0)</f>
        <v>ESTE</v>
      </c>
      <c r="B25" s="118">
        <v>386</v>
      </c>
      <c r="C25" s="118" t="str">
        <f>VLOOKUP(B25,'[1]LISTADO ATM'!$A$2:$B$816,2,0)</f>
        <v xml:space="preserve">ATM Plaza Verón II </v>
      </c>
      <c r="D25" s="123" t="s">
        <v>2498</v>
      </c>
      <c r="E25" s="122">
        <v>335786324</v>
      </c>
    </row>
    <row r="26" spans="1:5" ht="18" x14ac:dyDescent="0.25">
      <c r="A26" s="118" t="str">
        <f>VLOOKUP(B26,'[1]LISTADO ATM'!$A$2:$C$817,3,0)</f>
        <v>DISTRITO NACIONAL</v>
      </c>
      <c r="B26" s="118">
        <v>355</v>
      </c>
      <c r="C26" s="118" t="str">
        <f>VLOOKUP(B26,'[1]LISTADO ATM'!$A$2:$B$816,2,0)</f>
        <v xml:space="preserve">ATM UNP Metro II </v>
      </c>
      <c r="D26" s="123" t="s">
        <v>2498</v>
      </c>
      <c r="E26" s="122">
        <v>335786326</v>
      </c>
    </row>
    <row r="27" spans="1:5" ht="18" x14ac:dyDescent="0.25">
      <c r="A27" s="118" t="str">
        <f>VLOOKUP(B27,'[1]LISTADO ATM'!$A$2:$C$817,3,0)</f>
        <v>SUR</v>
      </c>
      <c r="B27" s="118">
        <v>829</v>
      </c>
      <c r="C27" s="118" t="str">
        <f>VLOOKUP(B27,'[1]LISTADO ATM'!$A$2:$B$816,2,0)</f>
        <v xml:space="preserve">ATM UNP Multicentro Sirena Baní </v>
      </c>
      <c r="D27" s="123" t="s">
        <v>2498</v>
      </c>
      <c r="E27" s="118">
        <v>335785605</v>
      </c>
    </row>
    <row r="28" spans="1:5" ht="18" x14ac:dyDescent="0.25">
      <c r="A28" s="118" t="str">
        <f>VLOOKUP(B28,'[1]LISTADO ATM'!$A$2:$C$817,3,0)</f>
        <v>DISTRITO NACIONAL</v>
      </c>
      <c r="B28" s="118">
        <v>165</v>
      </c>
      <c r="C28" s="118" t="str">
        <f>VLOOKUP(B28,'[1]LISTADO ATM'!$A$2:$B$816,2,0)</f>
        <v>ATM Autoservicio Megacentro</v>
      </c>
      <c r="D28" s="123" t="s">
        <v>2498</v>
      </c>
      <c r="E28" s="122">
        <v>335786261</v>
      </c>
    </row>
    <row r="29" spans="1:5" ht="18" x14ac:dyDescent="0.25">
      <c r="A29" s="118" t="str">
        <f>VLOOKUP(B29,'[1]LISTADO ATM'!$A$2:$C$817,3,0)</f>
        <v>NORTE</v>
      </c>
      <c r="B29" s="118">
        <v>40</v>
      </c>
      <c r="C29" s="118" t="str">
        <f>VLOOKUP(B29,'[1]LISTADO ATM'!$A$2:$B$816,2,0)</f>
        <v xml:space="preserve">ATM Oficina El Puñal </v>
      </c>
      <c r="D29" s="123" t="s">
        <v>2498</v>
      </c>
      <c r="E29" s="122">
        <v>335787026</v>
      </c>
    </row>
    <row r="30" spans="1:5" ht="18" x14ac:dyDescent="0.25">
      <c r="A30" s="118" t="e">
        <f>VLOOKUP(B30,'[1]LISTADO ATM'!$A$2:$C$817,3,0)</f>
        <v>#N/A</v>
      </c>
      <c r="B30" s="118"/>
      <c r="C30" s="118" t="e">
        <f>VLOOKUP(B30,'[1]LISTADO ATM'!$A$2:$B$816,2,0)</f>
        <v>#N/A</v>
      </c>
      <c r="D30" s="123"/>
      <c r="E30" s="122"/>
    </row>
    <row r="31" spans="1:5" ht="18" x14ac:dyDescent="0.25">
      <c r="A31" s="118" t="e">
        <f>VLOOKUP(B31,'[1]LISTADO ATM'!$A$2:$C$817,3,0)</f>
        <v>#N/A</v>
      </c>
      <c r="B31" s="118"/>
      <c r="C31" s="118" t="e">
        <f>VLOOKUP(B31,'[1]LISTADO ATM'!$A$2:$B$816,2,0)</f>
        <v>#N/A</v>
      </c>
      <c r="D31" s="123"/>
      <c r="E31" s="122"/>
    </row>
    <row r="32" spans="1:5" ht="18.75" thickBot="1" x14ac:dyDescent="0.3">
      <c r="A32" s="93" t="s">
        <v>2428</v>
      </c>
      <c r="B32" s="121">
        <f>COUNT(B11:B31)</f>
        <v>19</v>
      </c>
      <c r="C32" s="137"/>
      <c r="D32" s="138"/>
      <c r="E32" s="139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40" t="s">
        <v>2430</v>
      </c>
      <c r="B34" s="141"/>
      <c r="C34" s="141"/>
      <c r="D34" s="141"/>
      <c r="E34" s="142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118" t="str">
        <f>VLOOKUP(B36,'[1]LISTADO ATM'!$A$2:$C$817,3,0)</f>
        <v>DISTRITO NACIONAL</v>
      </c>
      <c r="B36" s="118">
        <v>566</v>
      </c>
      <c r="C36" s="119" t="str">
        <f>VLOOKUP(B36,'[1]LISTADO ATM'!$A$2:$B$816,2,0)</f>
        <v xml:space="preserve">ATM Hiper Olé Aut. Duarte </v>
      </c>
      <c r="D36" s="120" t="s">
        <v>2455</v>
      </c>
      <c r="E36" s="122">
        <v>335785068</v>
      </c>
    </row>
    <row r="37" spans="1:5" ht="18" x14ac:dyDescent="0.25">
      <c r="A37" s="118" t="str">
        <f>VLOOKUP(B37,'[1]LISTADO ATM'!$A$2:$C$817,3,0)</f>
        <v>DISTRITO NACIONAL</v>
      </c>
      <c r="B37" s="118">
        <v>738</v>
      </c>
      <c r="C37" s="119" t="str">
        <f>VLOOKUP(B37,'[1]LISTADO ATM'!$A$2:$B$816,2,0)</f>
        <v xml:space="preserve">ATM Zona Franca Los Alcarrizos </v>
      </c>
      <c r="D37" s="120" t="s">
        <v>2455</v>
      </c>
      <c r="E37" s="122">
        <v>335786322</v>
      </c>
    </row>
    <row r="38" spans="1:5" ht="18" x14ac:dyDescent="0.25">
      <c r="A38" s="118" t="str">
        <f>VLOOKUP(B38,'[1]LISTADO ATM'!$A$2:$C$817,3,0)</f>
        <v>DISTRITO NACIONAL</v>
      </c>
      <c r="B38" s="118">
        <v>717</v>
      </c>
      <c r="C38" s="119" t="str">
        <f>VLOOKUP(B38,'[1]LISTADO ATM'!$A$2:$B$816,2,0)</f>
        <v xml:space="preserve">ATM Oficina Los Alcarrizos </v>
      </c>
      <c r="D38" s="120" t="s">
        <v>2455</v>
      </c>
      <c r="E38" s="122">
        <v>335786778</v>
      </c>
    </row>
    <row r="39" spans="1:5" ht="18" x14ac:dyDescent="0.25">
      <c r="A39" s="118" t="str">
        <f>VLOOKUP(B39,'[1]LISTADO ATM'!$A$2:$C$817,3,0)</f>
        <v>ESTE</v>
      </c>
      <c r="B39" s="118">
        <v>427</v>
      </c>
      <c r="C39" s="119" t="str">
        <f>VLOOKUP(B39,'[1]LISTADO ATM'!$A$2:$B$816,2,0)</f>
        <v xml:space="preserve">ATM Almacenes Iberia (Hato Mayor) </v>
      </c>
      <c r="D39" s="120" t="s">
        <v>2455</v>
      </c>
      <c r="E39" s="122">
        <v>335787253</v>
      </c>
    </row>
    <row r="40" spans="1:5" ht="18" x14ac:dyDescent="0.25">
      <c r="A40" s="118" t="str">
        <f>VLOOKUP(B40,'[1]LISTADO ATM'!$A$2:$C$817,3,0)</f>
        <v>ESTE</v>
      </c>
      <c r="B40" s="118">
        <v>158</v>
      </c>
      <c r="C40" s="119" t="str">
        <f>VLOOKUP(B40,'[1]LISTADO ATM'!$A$2:$B$816,2,0)</f>
        <v xml:space="preserve">ATM Oficina Romana Norte </v>
      </c>
      <c r="D40" s="120" t="s">
        <v>2455</v>
      </c>
      <c r="E40" s="122">
        <v>335787268</v>
      </c>
    </row>
    <row r="41" spans="1:5" ht="18" x14ac:dyDescent="0.25">
      <c r="A41" s="118" t="e">
        <f>VLOOKUP(B41,'[1]LISTADO ATM'!$A$2:$C$817,3,0)</f>
        <v>#N/A</v>
      </c>
      <c r="B41" s="118"/>
      <c r="C41" s="119" t="e">
        <f>VLOOKUP(B41,'[1]LISTADO ATM'!$A$2:$B$816,2,0)</f>
        <v>#N/A</v>
      </c>
      <c r="D41" s="120"/>
      <c r="E41" s="122"/>
    </row>
    <row r="42" spans="1:5" ht="18.75" thickBot="1" x14ac:dyDescent="0.3">
      <c r="A42" s="114" t="s">
        <v>2428</v>
      </c>
      <c r="B42" s="121">
        <f>COUNT(B36:B40)</f>
        <v>5</v>
      </c>
      <c r="C42" s="115"/>
      <c r="D42" s="115"/>
      <c r="E42" s="115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40" t="s">
        <v>2431</v>
      </c>
      <c r="B44" s="141"/>
      <c r="C44" s="141"/>
      <c r="D44" s="141"/>
      <c r="E44" s="142"/>
    </row>
    <row r="45" spans="1:5" ht="18" x14ac:dyDescent="0.25">
      <c r="A45" s="91" t="s">
        <v>15</v>
      </c>
      <c r="B45" s="91" t="s">
        <v>2426</v>
      </c>
      <c r="C45" s="92" t="s">
        <v>46</v>
      </c>
      <c r="D45" s="92" t="s">
        <v>2433</v>
      </c>
      <c r="E45" s="92" t="s">
        <v>2427</v>
      </c>
    </row>
    <row r="46" spans="1:5" ht="18" x14ac:dyDescent="0.25">
      <c r="A46" s="119" t="str">
        <f>VLOOKUP(B46,'[1]LISTADO ATM'!$A$2:$C$817,3,0)</f>
        <v>DISTRITO NACIONAL</v>
      </c>
      <c r="B46" s="118">
        <v>541</v>
      </c>
      <c r="C46" s="119" t="str">
        <f>VLOOKUP(B46,'[1]LISTADO ATM'!$A$2:$B$816,2,0)</f>
        <v xml:space="preserve">ATM Oficina Sambil II </v>
      </c>
      <c r="D46" s="119" t="s">
        <v>2459</v>
      </c>
      <c r="E46" s="122">
        <v>335786313</v>
      </c>
    </row>
    <row r="47" spans="1:5" ht="18" x14ac:dyDescent="0.25">
      <c r="A47" s="119" t="str">
        <f>VLOOKUP(B47,'[1]LISTADO ATM'!$A$2:$C$817,3,0)</f>
        <v>DISTRITO NACIONAL</v>
      </c>
      <c r="B47" s="118">
        <v>336</v>
      </c>
      <c r="C47" s="119" t="str">
        <f>VLOOKUP(B47,'[1]LISTADO ATM'!$A$2:$B$816,2,0)</f>
        <v>ATM Instituto Nacional de Cancer (incart)</v>
      </c>
      <c r="D47" s="119" t="s">
        <v>2459</v>
      </c>
      <c r="E47" s="122">
        <v>335787414</v>
      </c>
    </row>
    <row r="48" spans="1:5" ht="18.75" thickBot="1" x14ac:dyDescent="0.3">
      <c r="A48" s="93" t="s">
        <v>2428</v>
      </c>
      <c r="B48" s="121">
        <f>COUNT(B46:B47)</f>
        <v>2</v>
      </c>
      <c r="C48" s="115"/>
      <c r="D48" s="126"/>
      <c r="E48" s="127"/>
    </row>
    <row r="49" spans="1:5" ht="15.75" thickBot="1" x14ac:dyDescent="0.3">
      <c r="A49" s="117"/>
      <c r="B49" s="104"/>
      <c r="C49" s="117"/>
      <c r="D49" s="117"/>
      <c r="E49" s="104"/>
    </row>
    <row r="50" spans="1:5" ht="18.75" thickBot="1" x14ac:dyDescent="0.3">
      <c r="A50" s="143" t="s">
        <v>2429</v>
      </c>
      <c r="B50" s="144"/>
      <c r="C50" s="117"/>
      <c r="D50" s="117"/>
      <c r="E50" s="104"/>
    </row>
    <row r="51" spans="1:5" ht="18.75" thickBot="1" x14ac:dyDescent="0.3">
      <c r="A51" s="145">
        <f>+B42+B48</f>
        <v>7</v>
      </c>
      <c r="B51" s="146"/>
      <c r="C51" s="117"/>
      <c r="D51" s="117"/>
      <c r="E51" s="104"/>
    </row>
    <row r="52" spans="1:5" ht="15.75" thickBot="1" x14ac:dyDescent="0.3">
      <c r="A52" s="117"/>
      <c r="B52" s="104"/>
      <c r="C52" s="117"/>
      <c r="D52" s="117"/>
      <c r="E52" s="104"/>
    </row>
    <row r="53" spans="1:5" ht="18.75" thickBot="1" x14ac:dyDescent="0.3">
      <c r="A53" s="140" t="s">
        <v>2432</v>
      </c>
      <c r="B53" s="141"/>
      <c r="C53" s="141"/>
      <c r="D53" s="141"/>
      <c r="E53" s="142"/>
    </row>
    <row r="54" spans="1:5" ht="18" x14ac:dyDescent="0.25">
      <c r="A54" s="91" t="s">
        <v>15</v>
      </c>
      <c r="B54" s="91" t="s">
        <v>2426</v>
      </c>
      <c r="C54" s="94" t="s">
        <v>46</v>
      </c>
      <c r="D54" s="155" t="s">
        <v>2433</v>
      </c>
      <c r="E54" s="156"/>
    </row>
    <row r="55" spans="1:5" ht="18" x14ac:dyDescent="0.25">
      <c r="A55" s="118" t="str">
        <f>VLOOKUP(B55,'[1]LISTADO ATM'!$A$2:$C$817,3,0)</f>
        <v>DISTRITO NACIONAL</v>
      </c>
      <c r="B55" s="118">
        <v>812</v>
      </c>
      <c r="C55" s="119" t="str">
        <f>VLOOKUP(B55,'[1]LISTADO ATM'!$A$2:$B$816,2,0)</f>
        <v xml:space="preserve">ATM Canasta del Pueblo </v>
      </c>
      <c r="D55" s="135" t="s">
        <v>2475</v>
      </c>
      <c r="E55" s="136"/>
    </row>
    <row r="56" spans="1:5" ht="18" x14ac:dyDescent="0.25">
      <c r="A56" s="118" t="str">
        <f>VLOOKUP(B56,'[1]LISTADO ATM'!$A$2:$C$817,3,0)</f>
        <v>NORTE</v>
      </c>
      <c r="B56" s="118">
        <v>758</v>
      </c>
      <c r="C56" s="119" t="str">
        <f>VLOOKUP(B56,'[1]LISTADO ATM'!$A$2:$B$816,2,0)</f>
        <v>ATM S/M Nacional El Embrujo</v>
      </c>
      <c r="D56" s="135" t="s">
        <v>2501</v>
      </c>
      <c r="E56" s="136"/>
    </row>
    <row r="57" spans="1:5" ht="18" x14ac:dyDescent="0.25">
      <c r="A57" s="118" t="str">
        <f>VLOOKUP(B57,'[1]LISTADO ATM'!$A$2:$C$817,3,0)</f>
        <v>DISTRITO NACIONAL</v>
      </c>
      <c r="B57" s="118">
        <v>971</v>
      </c>
      <c r="C57" s="119" t="str">
        <f>VLOOKUP(B57,'[1]LISTADO ATM'!$A$2:$B$816,2,0)</f>
        <v xml:space="preserve">ATM Club Banreservas I </v>
      </c>
      <c r="D57" s="135" t="s">
        <v>2475</v>
      </c>
      <c r="E57" s="136"/>
    </row>
    <row r="58" spans="1:5" ht="18" x14ac:dyDescent="0.25">
      <c r="A58" s="118" t="str">
        <f>VLOOKUP(B58,'[1]LISTADO ATM'!$A$2:$C$817,3,0)</f>
        <v>ESTE</v>
      </c>
      <c r="B58" s="118">
        <v>609</v>
      </c>
      <c r="C58" s="119" t="str">
        <f>VLOOKUP(B58,'[1]LISTADO ATM'!$A$2:$B$816,2,0)</f>
        <v xml:space="preserve">ATM S/M Jumbo (San Pedro) </v>
      </c>
      <c r="D58" s="135" t="s">
        <v>2475</v>
      </c>
      <c r="E58" s="136"/>
    </row>
    <row r="59" spans="1:5" ht="18" x14ac:dyDescent="0.25">
      <c r="A59" s="118" t="str">
        <f>VLOOKUP(B59,'[1]LISTADO ATM'!$A$2:$C$817,3,0)</f>
        <v>NORTE</v>
      </c>
      <c r="B59" s="118">
        <v>138</v>
      </c>
      <c r="C59" s="119" t="str">
        <f>VLOOKUP(B59,'[1]LISTADO ATM'!$A$2:$B$816,2,0)</f>
        <v xml:space="preserve">ATM UNP Fantino </v>
      </c>
      <c r="D59" s="135" t="s">
        <v>2475</v>
      </c>
      <c r="E59" s="136"/>
    </row>
    <row r="60" spans="1:5" ht="18" x14ac:dyDescent="0.25">
      <c r="A60" s="118" t="e">
        <f>VLOOKUP(B60,'[1]LISTADO ATM'!$A$2:$C$817,3,0)</f>
        <v>#N/A</v>
      </c>
      <c r="B60" s="118"/>
      <c r="C60" s="119" t="e">
        <f>VLOOKUP(B60,'[1]LISTADO ATM'!$A$2:$B$816,2,0)</f>
        <v>#N/A</v>
      </c>
      <c r="D60" s="135" t="s">
        <v>2475</v>
      </c>
      <c r="E60" s="136"/>
    </row>
    <row r="61" spans="1:5" ht="18" x14ac:dyDescent="0.25">
      <c r="A61" s="118" t="e">
        <f>VLOOKUP(B61,'[1]LISTADO ATM'!$A$2:$C$817,3,0)</f>
        <v>#N/A</v>
      </c>
      <c r="B61" s="118"/>
      <c r="C61" s="119" t="e">
        <f>VLOOKUP(B61,'[1]LISTADO ATM'!$A$2:$B$816,2,0)</f>
        <v>#N/A</v>
      </c>
      <c r="D61" s="124"/>
      <c r="E61" s="125"/>
    </row>
    <row r="62" spans="1:5" ht="18" x14ac:dyDescent="0.25">
      <c r="A62" s="118" t="e">
        <f>VLOOKUP(B62,'[1]LISTADO ATM'!$A$2:$C$817,3,0)</f>
        <v>#N/A</v>
      </c>
      <c r="B62" s="118"/>
      <c r="C62" s="119" t="e">
        <f>VLOOKUP(B62,'[1]LISTADO ATM'!$A$2:$B$816,2,0)</f>
        <v>#N/A</v>
      </c>
      <c r="D62" s="124"/>
      <c r="E62" s="125"/>
    </row>
    <row r="63" spans="1:5" ht="18.75" thickBot="1" x14ac:dyDescent="0.3">
      <c r="A63" s="93" t="s">
        <v>2428</v>
      </c>
      <c r="B63" s="121">
        <f>COUNT(B55:B59)</f>
        <v>5</v>
      </c>
      <c r="C63" s="115"/>
      <c r="D63" s="147"/>
      <c r="E63" s="148"/>
    </row>
  </sheetData>
  <mergeCells count="18">
    <mergeCell ref="D58:E58"/>
    <mergeCell ref="D59:E59"/>
    <mergeCell ref="D63:E63"/>
    <mergeCell ref="D60:E60"/>
    <mergeCell ref="A2:E2"/>
    <mergeCell ref="A3:E3"/>
    <mergeCell ref="A4:E4"/>
    <mergeCell ref="A9:E9"/>
    <mergeCell ref="D54:E54"/>
    <mergeCell ref="D55:E55"/>
    <mergeCell ref="D56:E56"/>
    <mergeCell ref="D57:E57"/>
    <mergeCell ref="C32:E32"/>
    <mergeCell ref="A34:E34"/>
    <mergeCell ref="A44:E44"/>
    <mergeCell ref="A50:B50"/>
    <mergeCell ref="A51:B51"/>
    <mergeCell ref="A53:E53"/>
  </mergeCells>
  <phoneticPr fontId="47" type="noConversion"/>
  <conditionalFormatting sqref="B2:B63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2497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2504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7" t="s">
        <v>2437</v>
      </c>
      <c r="B1" s="158"/>
      <c r="C1" s="158"/>
      <c r="D1" s="15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2447</v>
      </c>
      <c r="B25" s="158"/>
      <c r="C25" s="158"/>
      <c r="D25" s="15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2021-02-09T23:45:27Z</dcterms:modified>
</cp:coreProperties>
</file>