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Febrero\10\"/>
    </mc:Choice>
  </mc:AlternateContent>
  <bookViews>
    <workbookView xWindow="0" yWindow="0" windowWidth="20400" windowHeight="765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REPORTE!$A$4:$Q$26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0" i="1" l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A60" i="1"/>
  <c r="A59" i="1"/>
  <c r="A58" i="1"/>
  <c r="A57" i="1"/>
  <c r="A56" i="1"/>
  <c r="A55" i="1"/>
  <c r="A54" i="1"/>
  <c r="B59" i="16" l="1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A44" i="16"/>
  <c r="C43" i="16"/>
  <c r="A43" i="16"/>
  <c r="C42" i="16"/>
  <c r="A42" i="16"/>
  <c r="B38" i="16"/>
  <c r="A48" i="16" s="1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A53" i="1"/>
  <c r="F53" i="1"/>
  <c r="G53" i="1"/>
  <c r="H53" i="1"/>
  <c r="I53" i="1"/>
  <c r="J53" i="1"/>
  <c r="K53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9" i="1"/>
  <c r="F49" i="1"/>
  <c r="G49" i="1"/>
  <c r="H49" i="1"/>
  <c r="I49" i="1"/>
  <c r="J49" i="1"/>
  <c r="K49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45" i="1"/>
  <c r="F45" i="1"/>
  <c r="G45" i="1"/>
  <c r="H45" i="1"/>
  <c r="I45" i="1"/>
  <c r="J45" i="1"/>
  <c r="K45" i="1"/>
  <c r="A44" i="1" l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F36" i="1" l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A36" i="1"/>
  <c r="A35" i="1"/>
  <c r="A34" i="1"/>
  <c r="A33" i="1"/>
  <c r="F32" i="1" l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32" i="1"/>
  <c r="A31" i="1"/>
  <c r="A30" i="1"/>
  <c r="A29" i="1"/>
  <c r="A28" i="1"/>
  <c r="A27" i="1"/>
  <c r="A26" i="1"/>
  <c r="A25" i="1"/>
  <c r="A24" i="1"/>
  <c r="A23" i="1"/>
  <c r="A22" i="1"/>
  <c r="A21" i="1" l="1"/>
  <c r="A20" i="1"/>
  <c r="A19" i="1"/>
  <c r="A18" i="1"/>
  <c r="A17" i="1"/>
  <c r="A16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A12" i="1" l="1"/>
  <c r="A11" i="1"/>
  <c r="A10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A9" i="1"/>
  <c r="A8" i="1" l="1"/>
  <c r="F8" i="1"/>
  <c r="G8" i="1"/>
  <c r="H8" i="1"/>
  <c r="I8" i="1"/>
  <c r="J8" i="1"/>
  <c r="K8" i="1"/>
  <c r="F7" i="1" l="1"/>
  <c r="G7" i="1"/>
  <c r="H7" i="1"/>
  <c r="I7" i="1"/>
  <c r="J7" i="1"/>
  <c r="K7" i="1"/>
  <c r="F6" i="1"/>
  <c r="G6" i="1"/>
  <c r="H6" i="1"/>
  <c r="I6" i="1"/>
  <c r="J6" i="1"/>
  <c r="K6" i="1"/>
  <c r="A7" i="1"/>
  <c r="A6" i="1"/>
  <c r="F5" i="1" l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<sst xmlns="http://schemas.openxmlformats.org/spreadsheetml/2006/main" count="13124" uniqueCount="2556">
  <si>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</si>
  <si>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</si>
  <si>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</si>
  <si>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</si>
  <si>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</si>
  <si>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</si>
  <si>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</si>
  <si>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</si>
  <si>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</si>
  <si>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</si>
  <si>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</si>
  <si>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</si>
  <si>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</si>
  <si>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</si>
  <si>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</si>
  <si>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</si>
  <si>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</si>
  <si>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</si>
  <si>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</si>
  <si>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</si>
  <si>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</si>
  <si>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</si>
  <si>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</si>
  <si>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</si>
  <si>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</si>
  <si>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</si>
  <si>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</si>
  <si>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</si>
  <si>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</si>
  <si>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</si>
  <si>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</si>
  <si>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</si>
  <si>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</si>
  <si>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</si>
  <si>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</si>
  <si>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</si>
  <si>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</si>
  <si>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</si>
  <si>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</si>
  <si>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</si>
  <si>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</si>
  <si>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</si>
  <si>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</si>
  <si>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</si>
  <si>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</si>
  <si>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</si>
  <si>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</si>
  <si>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</si>
  <si>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</si>
  <si>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</si>
  <si>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</si>
  <si>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</si>
  <si>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</si>
  <si>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</si>
  <si>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</si>
  <si>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</si>
  <si>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</si>
  <si>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</si>
  <si>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</si>
  <si>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</si>
  <si>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</si>
  <si>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</si>
  <si>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</si>
  <si>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</si>
  <si>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</si>
  <si>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</si>
  <si>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</si>
  <si>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</si>
  <si>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</si>
  <si>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</si>
  <si>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</si>
  <si>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</si>
  <si>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</si>
  <si>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</si>
  <si>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</si>
  <si>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</si>
  <si>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</si>
  <si>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</si>
  <si>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</si>
  <si>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</si>
  <si>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</si>
  <si>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</si>
  <si>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</si>
  <si>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</si>
  <si>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</si>
  <si>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</si>
  <si>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</si>
  <si>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</si>
  <si>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</si>
  <si>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</si>
  <si>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</si>
  <si>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</si>
  <si>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</si>
  <si>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</si>
  <si>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</si>
  <si>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</si>
  <si>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</si>
  <si>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</si>
  <si>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</si>
  <si>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</si>
  <si>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</si>
  <si>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</si>
  <si>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</si>
  <si>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</si>
  <si>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</si>
  <si>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</si>
  <si>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</si>
  <si>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</si>
  <si>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</si>
  <si>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</si>
  <si>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</si>
  <si>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</si>
  <si>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</si>
  <si>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</si>
  <si>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</si>
  <si>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</si>
  <si>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</si>
  <si>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</si>
  <si>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</si>
  <si>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</si>
  <si>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</si>
  <si>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</si>
  <si>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</si>
  <si>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</si>
  <si>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</si>
  <si>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</si>
  <si>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</si>
  <si>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</si>
  <si>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</si>
  <si>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</si>
  <si>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</si>
  <si>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</si>
  <si>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</si>
  <si>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</si>
  <si>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</si>
  <si>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</si>
  <si>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</si>
  <si>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</si>
  <si>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</si>
  <si>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</si>
  <si>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</si>
  <si>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</si>
  <si>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</si>
  <si>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</si>
  <si>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</si>
  <si>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</si>
  <si>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</si>
  <si>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</si>
  <si>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</si>
  <si>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</si>
  <si>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</si>
  <si>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</si>
  <si>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</si>
  <si>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</si>
  <si>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</si>
  <si>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</si>
  <si>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</si>
  <si>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</si>
  <si>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</si>
  <si>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</si>
  <si>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</si>
  <si>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</si>
  <si>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</si>
  <si>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</si>
  <si>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</si>
  <si>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</si>
  <si>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</si>
  <si>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</si>
  <si>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</si>
  <si>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</si>
  <si>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</si>
  <si>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</si>
  <si>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</si>
  <si>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</si>
  <si>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</si>
  <si>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</si>
  <si>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</si>
  <si>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</si>
  <si>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</si>
  <si>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</si>
  <si>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</si>
  <si>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</si>
  <si>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</si>
  <si>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</si>
  <si>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</si>
  <si>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</si>
  <si>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</si>
  <si>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</si>
  <si>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</si>
  <si>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</si>
  <si>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</si>
  <si>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</si>
  <si>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</si>
  <si>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</si>
  <si>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</si>
  <si>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</si>
  <si>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</si>
  <si>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</si>
  <si>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</si>
  <si>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</si>
  <si>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</si>
  <si>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</si>
  <si>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</si>
  <si>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</si>
  <si>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</si>
  <si>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</si>
  <si>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</si>
  <si>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</si>
  <si>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</si>
  <si>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</si>
  <si>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</si>
  <si>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</si>
  <si>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</si>
  <si>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</si>
  <si>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</si>
  <si>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</si>
  <si>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</si>
  <si>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</si>
  <si>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</si>
  <si>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</si>
  <si>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</si>
  <si>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</si>
  <si>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</si>
  <si>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</si>
  <si>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</si>
  <si>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</si>
  <si>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</si>
  <si>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</si>
  <si>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</si>
  <si>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</si>
  <si>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</si>
  <si>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</si>
  <si>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</si>
  <si>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</si>
  <si>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</si>
  <si>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</si>
  <si>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</si>
  <si>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</si>
  <si>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</si>
  <si>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</si>
  <si>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</si>
  <si>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</si>
  <si>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</si>
  <si>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</si>
  <si>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</si>
  <si>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</si>
  <si>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</si>
  <si>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</si>
  <si>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</si>
  <si>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</si>
  <si>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</si>
  <si>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</si>
  <si>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</si>
  <si>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</si>
  <si>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</si>
  <si>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</si>
  <si>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</si>
  <si>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</si>
  <si>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</si>
  <si>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</si>
  <si>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</si>
  <si>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</si>
  <si>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</si>
  <si>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</si>
  <si>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</si>
  <si>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</si>
  <si>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</si>
  <si>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</si>
  <si>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</si>
  <si>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</si>
  <si>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</si>
  <si>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</si>
  <si>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</si>
  <si>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</si>
  <si>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</si>
  <si>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</si>
  <si>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</si>
  <si>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</si>
  <si>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</si>
  <si>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</si>
  <si>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</si>
  <si>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</si>
  <si>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</si>
  <si>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</si>
  <si>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</si>
  <si>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</si>
  <si>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</si>
  <si>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</si>
  <si>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</si>
  <si>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</si>
  <si>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</si>
  <si>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</si>
  <si>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</si>
  <si>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</si>
  <si>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</si>
  <si>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</si>
  <si>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</si>
  <si>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</si>
  <si>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</si>
  <si>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</si>
  <si>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</si>
  <si>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</si>
  <si>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</si>
  <si>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</si>
  <si>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</si>
  <si>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</si>
  <si>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</si>
  <si>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</si>
  <si>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</si>
  <si>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</si>
  <si>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</si>
  <si>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</si>
  <si>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</si>
  <si>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</si>
  <si>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</si>
  <si>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</si>
  <si>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</si>
  <si>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</si>
  <si>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</si>
  <si>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</si>
  <si>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</si>
  <si>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</si>
  <si>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</si>
  <si>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</si>
  <si>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</si>
  <si>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</si>
  <si>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</si>
  <si>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</si>
  <si>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</si>
  <si>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</si>
  <si>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</si>
  <si>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</si>
  <si>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</si>
  <si>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</si>
  <si>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</si>
  <si>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</si>
  <si>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</si>
  <si>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</si>
  <si>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</si>
  <si>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</si>
  <si>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</si>
  <si>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</si>
  <si>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</si>
  <si>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</si>
  <si>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</si>
  <si>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</si>
  <si>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</si>
  <si>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</si>
  <si>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</si>
  <si>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</si>
  <si>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</si>
  <si>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</si>
  <si>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</si>
  <si>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</si>
  <si>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</si>
  <si>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</si>
  <si>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</si>
  <si>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</si>
  <si>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</si>
  <si>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</si>
  <si>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</si>
  <si>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</si>
  <si>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</si>
  <si>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</si>
  <si>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</si>
  <si>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</si>
  <si>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</si>
  <si>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</si>
  <si>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</si>
  <si>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</si>
  <si>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</si>
  <si>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</si>
  <si>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</si>
  <si>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</si>
  <si>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</si>
  <si>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</si>
  <si>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</si>
  <si>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</si>
  <si>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</si>
  <si>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</si>
  <si>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</si>
  <si>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</si>
  <si>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</si>
  <si>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</si>
  <si>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</si>
  <si>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</si>
  <si>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</si>
  <si>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</si>
  <si>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</si>
  <si>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</si>
  <si>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</si>
  <si>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</si>
  <si>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</si>
  <si>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</si>
  <si>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</si>
  <si>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</si>
  <si>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</si>
  <si>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</si>
  <si>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</si>
  <si>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</si>
  <si>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</si>
  <si>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</si>
  <si>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</si>
  <si>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</si>
  <si>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</si>
  <si>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</si>
  <si>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</si>
  <si>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</si>
  <si>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</si>
  <si>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</si>
  <si>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</si>
  <si>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</si>
  <si>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</si>
  <si>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</si>
  <si>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</si>
  <si>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</si>
  <si>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</si>
  <si>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</si>
  <si>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</si>
  <si>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</si>
  <si>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</si>
  <si>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</si>
  <si>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</si>
  <si>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</si>
  <si>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</si>
  <si>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</si>
  <si>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</si>
  <si>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</si>
  <si>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</si>
  <si>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</si>
  <si>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</si>
  <si>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</si>
  <si>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</si>
  <si>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</si>
  <si>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</si>
  <si>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</si>
  <si>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</si>
  <si>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</si>
  <si>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</si>
  <si>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</si>
  <si>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</si>
  <si>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</si>
  <si>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</si>
  <si>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</si>
  <si>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</si>
  <si>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</si>
  <si>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</si>
  <si>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</si>
  <si>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</si>
  <si>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</si>
  <si>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</si>
  <si>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</si>
  <si>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</si>
  <si>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</si>
  <si>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</si>
  <si>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</si>
  <si>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</si>
  <si>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</si>
  <si>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</si>
  <si>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</si>
  <si>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</si>
  <si>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</si>
  <si>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</si>
  <si>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</si>
  <si>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</si>
  <si>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</si>
  <si>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</si>
  <si>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</si>
  <si>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</si>
  <si>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</si>
  <si>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</si>
  <si>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</si>
  <si>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</si>
  <si>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</si>
  <si>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</si>
  <si>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</si>
  <si>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</si>
  <si>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</si>
  <si>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</si>
  <si>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</si>
  <si>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</si>
  <si>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</si>
  <si>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</si>
  <si>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</si>
  <si>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</si>
  <si>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</si>
  <si>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</si>
  <si>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</si>
  <si>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</si>
  <si>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</si>
  <si>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</si>
  <si>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</si>
  <si>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</si>
  <si>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</si>
  <si>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</si>
  <si>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</si>
  <si>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</si>
  <si>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</si>
  <si>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</si>
  <si>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</si>
  <si>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</si>
  <si>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</si>
  <si>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</si>
  <si>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</si>
  <si>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</si>
  <si>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</si>
  <si>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</si>
  <si>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</si>
  <si>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</si>
  <si>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</si>
  <si>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</si>
  <si>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</si>
  <si>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</si>
  <si>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</si>
  <si>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</si>
  <si>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</si>
  <si>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</si>
  <si>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</si>
  <si>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</si>
  <si>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</si>
  <si>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</si>
  <si>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</si>
  <si>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</si>
  <si>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</si>
  <si>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</si>
  <si>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</si>
  <si>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</si>
  <si>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</si>
  <si>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</si>
  <si>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</si>
  <si>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</si>
  <si>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</si>
  <si>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</si>
  <si>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</si>
  <si>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</si>
  <si>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</si>
  <si>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</si>
  <si>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</si>
  <si>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</si>
  <si>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</si>
  <si>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</si>
  <si>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</si>
  <si>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</si>
  <si>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</si>
  <si>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</si>
  <si>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</si>
  <si>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</si>
  <si>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</si>
  <si>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</si>
  <si>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</si>
  <si>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</si>
  <si>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</si>
  <si>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</si>
  <si>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</si>
  <si>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</si>
  <si>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</si>
  <si>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</si>
  <si>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</si>
  <si>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</si>
  <si>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</si>
  <si>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</si>
  <si>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</si>
  <si>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</si>
  <si>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</si>
  <si>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</si>
  <si>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</si>
  <si>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</si>
  <si>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</si>
  <si>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</si>
  <si>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</si>
  <si>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</si>
  <si>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</si>
  <si>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</si>
  <si>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</si>
  <si>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</si>
  <si>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</si>
  <si>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</si>
  <si>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</si>
  <si>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</si>
  <si>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</si>
  <si>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</si>
  <si>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</si>
  <si>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</si>
  <si>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</si>
  <si>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</si>
  <si>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</si>
  <si>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</si>
  <si>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</si>
  <si>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</si>
  <si>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</si>
  <si>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</si>
  <si>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</si>
  <si>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</si>
  <si>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</si>
  <si>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</si>
  <si>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</si>
  <si>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</si>
  <si>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</si>
  <si>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</si>
  <si>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</si>
  <si>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</si>
  <si>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</si>
  <si>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</si>
  <si>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</si>
  <si>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</si>
  <si>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</si>
  <si>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</si>
  <si>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</si>
  <si>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</si>
  <si>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</si>
  <si>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</si>
  <si>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</si>
  <si>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</si>
  <si>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</si>
  <si>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</si>
  <si>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</si>
  <si>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</si>
  <si>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</si>
  <si>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</si>
  <si>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</si>
  <si>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</si>
  <si>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</si>
  <si>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</si>
  <si>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</si>
  <si>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</si>
  <si>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</si>
  <si>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</si>
  <si>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</si>
  <si>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</si>
  <si>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</si>
  <si>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</si>
  <si>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</si>
  <si>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</si>
  <si>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</si>
  <si>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</si>
  <si>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</si>
  <si>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</si>
  <si>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</si>
  <si>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</si>
  <si>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</si>
  <si>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</si>
  <si>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</si>
  <si>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</si>
  <si>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</si>
  <si>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</si>
  <si>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</si>
  <si>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</si>
  <si>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</si>
  <si>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</si>
  <si>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</si>
  <si>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</si>
  <si>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</si>
  <si>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</si>
  <si>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</si>
  <si>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</si>
  <si>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</si>
  <si>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</si>
  <si>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</si>
  <si>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</si>
  <si>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</si>
  <si>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</si>
  <si>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</si>
  <si>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</si>
  <si>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</si>
  <si>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</si>
  <si>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</si>
  <si>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</si>
  <si>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</si>
  <si>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</si>
  <si>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</si>
  <si>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</si>
  <si>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</si>
  <si>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</si>
  <si>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</si>
  <si>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</si>
  <si>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</si>
  <si>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</si>
  <si>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</si>
  <si>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</si>
  <si>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</si>
  <si>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</si>
  <si>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</si>
  <si>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</si>
  <si>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</si>
  <si>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</si>
  <si>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</si>
  <si>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</si>
  <si>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</si>
  <si>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</si>
  <si>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</si>
  <si>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</si>
  <si>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</si>
  <si>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</si>
  <si>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</si>
  <si>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</si>
  <si>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</si>
  <si>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</si>
  <si>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</si>
  <si>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</si>
  <si>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</si>
  <si>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</si>
  <si>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</si>
  <si>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</si>
  <si>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</si>
  <si>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</si>
  <si>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</si>
  <si>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</si>
  <si>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</si>
  <si>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</si>
  <si>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</si>
  <si>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</si>
  <si>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</si>
  <si>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</si>
  <si>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</si>
  <si>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</si>
  <si>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</si>
  <si>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</si>
  <si>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</si>
  <si>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</si>
  <si>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</si>
  <si>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</si>
  <si>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</si>
  <si>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</si>
  <si>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</si>
  <si>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</si>
  <si>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</si>
  <si>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</si>
  <si>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</si>
  <si>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</si>
  <si>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</si>
  <si>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</si>
  <si>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</si>
  <si>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</si>
  <si>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</si>
  <si>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</si>
  <si>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</si>
  <si>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</si>
  <si>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</si>
  <si>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</si>
  <si>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</si>
  <si>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</si>
  <si>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</si>
  <si>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</si>
  <si>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</si>
  <si>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</si>
  <si>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</si>
  <si>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</si>
  <si>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</si>
  <si>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</si>
  <si>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</si>
  <si>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</si>
  <si>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</si>
  <si>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</si>
  <si>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</si>
  <si>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</si>
  <si>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</si>
  <si>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</si>
  <si>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</si>
  <si>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</si>
  <si>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</si>
  <si>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</si>
  <si>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</si>
  <si>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</si>
  <si>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</si>
  <si>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</si>
  <si>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</si>
  <si>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</si>
  <si>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</si>
  <si>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</si>
  <si>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</si>
  <si>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</si>
  <si>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</si>
  <si>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</si>
  <si>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</si>
  <si>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</si>
  <si>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</si>
  <si>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</si>
  <si>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</si>
  <si>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</si>
  <si>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</si>
  <si>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</si>
  <si>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</si>
  <si>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</si>
  <si>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</si>
  <si>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</si>
  <si>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</si>
  <si>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</si>
  <si>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</si>
  <si>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</si>
  <si>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</si>
  <si>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</si>
  <si>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</si>
  <si>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</si>
  <si>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</si>
  <si>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</si>
  <si>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</si>
  <si>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</si>
  <si>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</si>
  <si>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</si>
  <si>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</si>
  <si>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</si>
  <si>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</si>
  <si>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</si>
  <si>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</si>
  <si>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</si>
  <si>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</si>
  <si>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</si>
  <si>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</si>
  <si>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</si>
  <si>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</si>
  <si>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</si>
  <si>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</si>
  <si>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</si>
  <si>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</si>
  <si>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</si>
  <si>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</si>
  <si>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</si>
  <si>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</si>
  <si>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</si>
  <si>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</si>
  <si>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</si>
  <si>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</si>
  <si>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</si>
  <si>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</si>
  <si>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</si>
  <si>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</si>
  <si>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</si>
  <si>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</si>
  <si>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</si>
  <si>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</si>
  <si>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</si>
  <si>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</si>
  <si>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</si>
  <si>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</si>
  <si>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</si>
  <si>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</si>
  <si>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</si>
  <si>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</si>
  <si>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</si>
  <si>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</si>
  <si>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</si>
  <si>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</si>
  <si>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</si>
  <si>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</si>
  <si>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</si>
  <si>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</si>
  <si>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</si>
  <si>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</si>
  <si>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</si>
  <si>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</si>
  <si>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</si>
  <si>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</si>
  <si>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</si>
  <si>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</si>
  <si>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</si>
  <si>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</si>
  <si>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</si>
  <si>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</si>
  <si>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</si>
  <si>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</si>
  <si>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</si>
  <si>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</si>
  <si>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</si>
  <si>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</si>
  <si>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</si>
  <si>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</si>
  <si>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</si>
  <si>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</si>
  <si>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</si>
  <si>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</si>
  <si>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</si>
  <si>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</si>
  <si>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</si>
  <si>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</si>
  <si>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</si>
  <si>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</si>
  <si>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</si>
  <si>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</si>
  <si>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</si>
  <si>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</si>
  <si>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</si>
  <si>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</si>
  <si>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</si>
  <si>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</si>
  <si>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</si>
  <si>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</si>
  <si>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</si>
  <si>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</si>
  <si>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</si>
  <si>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</si>
  <si>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</si>
  <si>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</si>
  <si>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</si>
  <si>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</si>
  <si>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</si>
  <si>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</si>
  <si>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</si>
  <si>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</si>
  <si>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</si>
  <si>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</si>
  <si>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</si>
  <si>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</si>
  <si>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</si>
  <si>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</si>
  <si>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</si>
  <si>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</si>
  <si>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</si>
  <si>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</si>
  <si>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</si>
  <si>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</si>
  <si>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</si>
  <si>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</si>
  <si>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</si>
  <si>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</si>
  <si>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</si>
  <si>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</si>
  <si>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</si>
  <si>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</si>
  <si>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</si>
  <si>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</si>
  <si>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</si>
  <si>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</si>
  <si>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</si>
  <si>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</si>
  <si>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</si>
  <si>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</si>
  <si>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</si>
  <si>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</si>
  <si>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</si>
  <si>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</si>
  <si>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</si>
  <si>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</si>
  <si>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</si>
  <si>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</si>
  <si>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</si>
  <si>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</si>
  <si>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</si>
  <si>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</si>
  <si>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</si>
  <si>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</si>
  <si>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</si>
  <si>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</si>
  <si>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</si>
  <si>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</si>
  <si>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</si>
  <si>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</si>
  <si>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</si>
  <si>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</si>
  <si>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</si>
  <si>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</si>
  <si>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</si>
  <si>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</si>
  <si>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</si>
  <si>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</si>
  <si>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</si>
  <si>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</si>
  <si>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</si>
  <si>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</si>
  <si>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</si>
  <si>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</si>
  <si>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</si>
  <si>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</si>
  <si>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</si>
  <si>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</si>
  <si>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</si>
  <si>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</si>
  <si>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</si>
  <si>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</si>
  <si>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</si>
  <si>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</si>
  <si>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</si>
  <si>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</si>
  <si>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</si>
  <si>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</si>
  <si>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</si>
  <si>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</si>
  <si>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</si>
  <si>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</si>
  <si>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</si>
  <si>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</si>
  <si>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</si>
  <si>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</si>
  <si>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</si>
  <si>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</si>
  <si>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</si>
  <si>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</si>
  <si>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</si>
  <si>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</si>
  <si>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</si>
  <si>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</si>
  <si>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</si>
  <si>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</si>
  <si>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</si>
  <si>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</si>
  <si>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</si>
  <si>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</si>
  <si>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</si>
  <si>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</si>
  <si>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</si>
  <si>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</si>
  <si>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</si>
  <si>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</si>
  <si>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</si>
  <si>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</si>
  <si>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</si>
  <si>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</si>
  <si>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</si>
  <si>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</si>
  <si>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</si>
  <si>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</si>
  <si>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</si>
  <si>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</si>
  <si>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</si>
  <si>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</si>
  <si>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</si>
  <si>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</si>
  <si>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</si>
  <si>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</si>
  <si>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</si>
  <si>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</si>
  <si>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</si>
  <si>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</si>
  <si>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</si>
  <si>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</si>
  <si>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</si>
  <si>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</si>
  <si>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</si>
  <si>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</si>
  <si>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</si>
  <si>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</si>
  <si>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</si>
  <si>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</si>
  <si>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</si>
  <si>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</si>
  <si>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</si>
  <si>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</si>
  <si>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</si>
  <si>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</si>
  <si>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</si>
  <si>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</si>
  <si>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</si>
  <si>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</si>
  <si>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</si>
  <si>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</si>
  <si>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</si>
  <si>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</si>
  <si>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</si>
  <si>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</si>
  <si>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</si>
  <si>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</si>
  <si>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</si>
  <si>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</si>
  <si>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</si>
  <si>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</si>
  <si>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</si>
  <si>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</si>
  <si>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</si>
  <si>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</si>
  <si>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</si>
  <si>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</si>
  <si>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</si>
  <si>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</si>
  <si>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</si>
  <si>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</si>
  <si>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</si>
  <si>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</si>
  <si>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</si>
  <si>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</si>
  <si>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</si>
  <si>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</si>
  <si>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</si>
  <si>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</si>
  <si>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</si>
  <si>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</si>
  <si>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</si>
  <si>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</si>
  <si>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</si>
  <si>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</si>
  <si>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</si>
  <si>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</si>
  <si>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</si>
  <si>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</si>
  <si>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</si>
  <si>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</si>
  <si>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</si>
  <si>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</si>
  <si>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</si>
  <si>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</si>
  <si>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</si>
  <si>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</si>
  <si>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</si>
  <si>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</si>
  <si>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</si>
  <si>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</si>
  <si>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</si>
  <si>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</si>
  <si>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</si>
  <si>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</si>
  <si>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</si>
  <si>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</si>
  <si>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</si>
  <si>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</si>
  <si>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</si>
  <si>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</si>
  <si>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</si>
  <si>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</si>
  <si>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</si>
  <si>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</si>
  <si>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</si>
  <si>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</si>
  <si>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</si>
  <si>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</si>
  <si>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</si>
  <si>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</si>
  <si>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</si>
  <si>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</si>
  <si>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</si>
  <si>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</si>
  <si>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</si>
  <si>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</si>
  <si>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</si>
  <si>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</si>
  <si>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</si>
  <si>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</si>
  <si>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</si>
  <si>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</si>
  <si>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</si>
  <si>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</si>
  <si>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</si>
  <si>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</si>
  <si>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</si>
  <si>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</si>
  <si>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</si>
  <si>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</si>
  <si>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</si>
  <si>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</si>
  <si>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</si>
  <si>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</si>
  <si>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</si>
  <si>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</si>
  <si>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</si>
  <si>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</si>
  <si>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</si>
  <si>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</si>
  <si>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</si>
  <si>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</si>
  <si>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</si>
  <si>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</si>
  <si>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</si>
  <si>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</si>
  <si>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</si>
  <si>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</si>
  <si>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</si>
  <si>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</si>
  <si>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</si>
  <si>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</si>
  <si>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</si>
  <si>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</si>
  <si>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</si>
  <si>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</si>
  <si>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</si>
  <si>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</si>
  <si>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</si>
  <si>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</si>
  <si>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</si>
  <si>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</si>
  <si>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</si>
  <si>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</si>
  <si>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</si>
  <si>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</si>
  <si>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</si>
  <si>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</si>
  <si>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</si>
  <si>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</si>
  <si>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</si>
  <si>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</si>
  <si>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</si>
  <si>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</si>
  <si>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</si>
  <si>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</si>
  <si>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</si>
  <si>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</si>
  <si>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</si>
  <si>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</si>
  <si>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</si>
  <si>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</si>
  <si>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</si>
  <si>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</si>
  <si>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</si>
  <si>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</si>
  <si>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</si>
  <si>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</si>
  <si>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</si>
  <si>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</si>
  <si>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</si>
  <si>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</si>
  <si>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</si>
  <si>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</si>
  <si>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</si>
  <si>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</si>
  <si>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</si>
  <si>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</si>
  <si>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</si>
  <si>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</si>
  <si>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</si>
  <si>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</si>
  <si>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</si>
  <si>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</si>
  <si>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</si>
  <si>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</si>
  <si>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</si>
  <si>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</si>
  <si>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</si>
  <si>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</si>
  <si>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</si>
  <si>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</si>
  <si>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</si>
  <si>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</si>
  <si>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</si>
  <si>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</si>
  <si>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</si>
  <si>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</si>
  <si>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</si>
  <si>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</si>
  <si>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</si>
  <si>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</si>
  <si>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</si>
  <si>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</si>
  <si>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</si>
  <si>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</si>
  <si>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</si>
  <si>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</si>
  <si>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</si>
  <si>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</si>
  <si>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</si>
  <si>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</si>
  <si>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</si>
  <si>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</si>
  <si>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</si>
  <si>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</si>
  <si>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</si>
  <si>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</si>
  <si>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</si>
  <si>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</si>
  <si>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</si>
  <si>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</si>
  <si>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</si>
  <si>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</si>
  <si>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</si>
  <si>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</si>
  <si>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</si>
  <si>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</si>
  <si>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</si>
  <si>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</si>
  <si>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</si>
  <si>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</si>
  <si>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</si>
  <si>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</si>
  <si>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</si>
  <si>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</si>
  <si>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</si>
  <si>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</si>
  <si>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</si>
  <si>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</si>
  <si>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</si>
  <si>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</si>
  <si>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</si>
  <si>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</si>
  <si>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</si>
  <si>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</si>
  <si>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</si>
  <si>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</si>
  <si>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</si>
  <si>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</si>
  <si>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</si>
  <si>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</si>
  <si>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</si>
  <si>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</si>
  <si>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</si>
  <si>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</si>
  <si>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</si>
  <si>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</si>
  <si>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</si>
  <si>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</si>
  <si>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</si>
  <si>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</si>
  <si>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</si>
  <si>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</si>
  <si>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</si>
  <si>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</si>
  <si>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</si>
  <si>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</si>
  <si>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</si>
  <si>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</si>
  <si>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</si>
  <si>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</si>
  <si>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</si>
  <si>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</si>
  <si>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</si>
  <si>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</si>
  <si>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</si>
  <si>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</si>
  <si>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</si>
  <si>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</si>
  <si>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</si>
  <si>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</si>
  <si>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</si>
  <si>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</si>
  <si>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</si>
  <si>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</si>
  <si>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</si>
  <si>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</si>
  <si>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</si>
  <si>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</si>
  <si>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</si>
  <si>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</si>
  <si>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</si>
  <si>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</si>
  <si>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</si>
  <si>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</si>
  <si>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</si>
  <si>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</si>
  <si>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</si>
  <si>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</si>
  <si>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</si>
  <si>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</si>
  <si>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</si>
  <si>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</si>
  <si>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</si>
  <si>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</si>
  <si>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</si>
  <si>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</si>
  <si>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</si>
  <si>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</si>
  <si>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</si>
  <si>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</si>
  <si>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</si>
  <si>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</si>
  <si>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</si>
  <si>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</si>
  <si>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</si>
  <si>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</si>
  <si>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</si>
  <si>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</si>
  <si>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</si>
  <si>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</si>
  <si>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</si>
  <si>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</si>
  <si>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</si>
  <si>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</si>
  <si>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</si>
  <si>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</si>
  <si>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</si>
  <si>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</si>
  <si>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</si>
  <si>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</si>
  <si>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</si>
  <si>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</si>
  <si>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</si>
  <si>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</si>
  <si>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</si>
  <si>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</si>
  <si>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</si>
  <si>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</si>
  <si>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</si>
  <si>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</si>
  <si>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</si>
  <si>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</si>
  <si>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</si>
  <si>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</si>
  <si>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</si>
  <si>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</si>
  <si>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</si>
  <si>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</si>
  <si>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</si>
  <si>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</si>
  <si>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</si>
  <si>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</si>
  <si>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</si>
  <si>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</si>
  <si>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</si>
  <si>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</si>
  <si>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</si>
  <si>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</si>
  <si>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</si>
  <si>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</si>
  <si>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</si>
  <si>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</si>
  <si>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</si>
  <si>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</si>
  <si>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</si>
  <si>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</si>
  <si>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</si>
  <si>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</si>
  <si>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</si>
  <si>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</si>
  <si>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</si>
  <si>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</si>
  <si>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</si>
  <si>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</si>
  <si>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</si>
  <si>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</si>
  <si>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</si>
  <si>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</si>
  <si>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</si>
  <si>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</si>
  <si>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</si>
  <si>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</si>
  <si>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</si>
  <si>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</si>
  <si>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</si>
  <si>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</si>
  <si>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</si>
  <si>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</si>
  <si>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</si>
  <si>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</si>
  <si>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</si>
  <si>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</si>
  <si>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</si>
  <si>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</si>
  <si>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</si>
  <si>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</si>
  <si>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</si>
  <si>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</si>
  <si>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</si>
  <si>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</si>
  <si>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</si>
  <si>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</si>
  <si>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</si>
  <si>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</si>
  <si>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</si>
  <si>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</si>
  <si>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</si>
  <si>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</si>
  <si>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</si>
  <si>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</si>
  <si>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</si>
  <si>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</si>
  <si>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</si>
  <si>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</si>
  <si>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</si>
  <si>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</si>
  <si>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</si>
  <si>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</si>
  <si>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</si>
  <si>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</si>
  <si>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</si>
  <si>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</si>
  <si>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</si>
  <si>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</si>
  <si>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</si>
  <si>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</si>
  <si>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</si>
  <si>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</si>
  <si>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</si>
  <si>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</si>
  <si>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</si>
  <si>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</si>
  <si>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</si>
  <si>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</si>
  <si>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</si>
  <si>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</si>
  <si>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</si>
  <si>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</si>
  <si>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</si>
  <si>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</si>
  <si>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</si>
  <si>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</si>
  <si>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</si>
  <si>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</si>
  <si>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</si>
  <si>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</si>
  <si>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</si>
  <si>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</si>
  <si>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</si>
  <si>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</si>
  <si>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</si>
  <si>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</si>
  <si>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</si>
  <si>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</si>
  <si>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</si>
  <si>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</si>
  <si>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</si>
  <si>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</si>
  <si>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</si>
  <si>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</si>
  <si>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</si>
  <si>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</si>
  <si>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</si>
  <si>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</si>
  <si>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</si>
  <si>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</si>
  <si>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</si>
  <si>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</si>
  <si>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</si>
  <si>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</si>
  <si>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</si>
  <si>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</si>
  <si>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</si>
  <si>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</si>
  <si>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</si>
  <si>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</si>
  <si>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</si>
  <si>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</si>
  <si>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</si>
  <si>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</si>
  <si>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</si>
  <si>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</si>
  <si>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</si>
  <si>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</si>
  <si>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</si>
  <si>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</si>
  <si>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</si>
  <si>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</si>
  <si>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</si>
  <si>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</si>
  <si>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</si>
  <si>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</si>
  <si>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</si>
  <si>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</si>
  <si>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</si>
  <si>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</si>
  <si>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</si>
  <si>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</si>
  <si>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</si>
  <si>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</si>
  <si>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</si>
  <si>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</si>
  <si>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</si>
  <si>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</si>
  <si>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</si>
  <si>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</si>
  <si>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</si>
  <si>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</si>
  <si>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</si>
  <si>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</si>
  <si>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</si>
  <si>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</si>
  <si>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</si>
  <si>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</si>
  <si>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</si>
  <si>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</si>
  <si>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</si>
  <si>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</si>
  <si>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</si>
  <si>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</si>
  <si>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</si>
  <si>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</si>
  <si>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</si>
  <si>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</si>
  <si>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</si>
  <si>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</si>
  <si>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</si>
  <si>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</si>
  <si>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</si>
  <si>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</si>
  <si>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</si>
  <si>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</si>
  <si>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</si>
  <si>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</si>
  <si>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</si>
  <si>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</si>
  <si>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</si>
  <si>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</si>
  <si>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</si>
  <si>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</si>
  <si>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</si>
  <si>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</si>
  <si>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</si>
  <si>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</si>
  <si>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</si>
  <si>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</si>
  <si>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</si>
  <si>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</si>
  <si>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</si>
  <si>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</si>
  <si>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</si>
  <si>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</si>
  <si>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</si>
  <si>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</si>
  <si>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</si>
  <si>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</si>
  <si>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</si>
  <si>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</si>
  <si>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</si>
  <si>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</si>
  <si>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</si>
  <si>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</si>
  <si>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</si>
  <si>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</si>
  <si>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</si>
  <si>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</si>
  <si>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</si>
  <si>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</si>
  <si>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</si>
  <si>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</si>
  <si>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</si>
  <si>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</si>
  <si>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</si>
  <si>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</si>
  <si>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</si>
  <si>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</si>
  <si>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</si>
  <si>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</si>
  <si>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</si>
  <si>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</si>
  <si>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</si>
  <si>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</si>
  <si>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</si>
  <si>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</si>
  <si>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</si>
  <si>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</si>
  <si>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</si>
  <si>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</si>
  <si>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</si>
  <si>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</si>
  <si>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</si>
  <si>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</si>
  <si>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</si>
  <si>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</si>
  <si>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</si>
  <si>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</si>
  <si>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</si>
  <si>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</si>
  <si>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</si>
  <si>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</si>
  <si>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</si>
  <si>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</si>
  <si>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</si>
  <si>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</si>
  <si>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</si>
  <si>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</si>
  <si>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</si>
  <si>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</si>
  <si>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</si>
  <si>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</si>
  <si>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</si>
  <si>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</si>
  <si>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</si>
  <si>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</si>
  <si>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</si>
  <si>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</si>
  <si>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</si>
  <si>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</si>
  <si>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</si>
  <si>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</si>
  <si>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</si>
  <si>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</si>
  <si>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</si>
  <si>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</si>
  <si>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</si>
  <si>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</si>
  <si>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</si>
  <si>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</si>
  <si>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</si>
  <si>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</si>
  <si>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</si>
  <si>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</si>
  <si>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</si>
  <si>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</si>
  <si>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</si>
  <si>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</si>
  <si>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</si>
  <si>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</si>
  <si>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</si>
  <si>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</si>
  <si>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</si>
  <si>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</si>
  <si>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</si>
  <si>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</si>
  <si>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</si>
  <si>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</si>
  <si>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</si>
  <si>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</si>
  <si>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</si>
  <si>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</si>
  <si>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</si>
  <si>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</si>
  <si>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</si>
  <si>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</si>
  <si>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</si>
  <si>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</si>
  <si>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</si>
  <si>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</si>
  <si>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</si>
  <si>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</si>
  <si>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</si>
  <si>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</si>
  <si>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</si>
  <si>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</si>
  <si>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</si>
  <si>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</si>
  <si>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</si>
  <si>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</si>
  <si>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</si>
  <si>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</si>
  <si>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</si>
  <si>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</si>
  <si>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</si>
  <si>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</si>
  <si>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</si>
  <si>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</si>
  <si>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</si>
  <si>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</si>
  <si>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</si>
  <si>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</si>
  <si>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</si>
  <si>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</si>
  <si>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</si>
  <si>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</si>
  <si>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</si>
  <si>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</si>
  <si>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</si>
  <si>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</si>
  <si>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</si>
  <si>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</si>
  <si>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</si>
  <si>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</si>
  <si>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</si>
  <si>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</si>
  <si>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</si>
  <si>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</si>
  <si>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</si>
  <si>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</si>
  <si>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</si>
  <si>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</si>
  <si>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</si>
  <si>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</si>
  <si>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</si>
  <si>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</si>
  <si>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</si>
  <si>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</si>
  <si>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</si>
  <si>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</si>
  <si>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</si>
  <si>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</si>
  <si>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</si>
  <si>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</si>
  <si>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</si>
  <si>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</si>
  <si>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</si>
  <si>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</si>
  <si>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</si>
  <si>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</si>
  <si>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</si>
  <si>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</si>
  <si>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</si>
  <si>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</si>
  <si>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</si>
  <si>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</si>
  <si>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</si>
  <si>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</si>
  <si>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</si>
  <si>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</si>
  <si>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</si>
  <si>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</si>
  <si>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</si>
  <si>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</si>
  <si>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</si>
  <si>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</si>
  <si>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</si>
  <si>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</si>
  <si>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</si>
  <si>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</si>
  <si>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</si>
  <si>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</si>
  <si>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</si>
  <si>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</si>
  <si>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</si>
  <si>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</si>
  <si>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</si>
  <si>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</si>
  <si>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</si>
  <si>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</si>
  <si>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</si>
  <si>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</si>
  <si>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</si>
  <si>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</si>
  <si>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</si>
  <si>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</si>
  <si>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</si>
  <si>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</si>
  <si>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</si>
  <si>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</si>
  <si>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</si>
  <si>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</si>
  <si>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</si>
  <si>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</si>
  <si>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</si>
  <si>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</si>
  <si>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</si>
  <si>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</si>
  <si>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</si>
  <si>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</si>
  <si>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</si>
  <si>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</si>
  <si>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</si>
  <si>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</si>
  <si>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</si>
  <si>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</si>
  <si>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</si>
  <si>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</si>
  <si>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</si>
  <si>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</si>
  <si>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</si>
  <si>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</si>
  <si>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</si>
  <si>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</si>
  <si>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</si>
  <si>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</si>
  <si>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</si>
  <si>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</si>
  <si>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</si>
  <si>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</si>
  <si>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</si>
  <si>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</si>
  <si>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</si>
  <si>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</si>
  <si>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</si>
  <si>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</si>
  <si>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</si>
  <si>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</si>
  <si>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</si>
  <si>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</si>
  <si>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</si>
  <si>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</si>
  <si>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</si>
  <si>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</si>
  <si>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</si>
  <si>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</si>
  <si>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</si>
  <si>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</si>
  <si>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</si>
  <si>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</si>
  <si>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</si>
  <si>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</si>
  <si>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</si>
  <si>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</si>
  <si>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</si>
  <si>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</si>
  <si>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</si>
  <si>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</si>
  <si>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</si>
  <si>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</si>
  <si>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</si>
  <si>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</si>
  <si>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</si>
  <si>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</si>
  <si>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</si>
  <si>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</si>
  <si>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</si>
  <si>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</si>
  <si>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</si>
  <si>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</si>
  <si>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</si>
  <si>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</si>
  <si>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</si>
  <si>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</si>
  <si>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</si>
  <si>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</si>
  <si>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</si>
  <si>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</si>
  <si>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</si>
  <si>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</si>
  <si>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</si>
  <si>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</si>
  <si>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</si>
  <si>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</si>
  <si>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</si>
  <si>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</si>
  <si>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</si>
  <si>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</si>
  <si>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</si>
  <si>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</si>
  <si>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</si>
  <si>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</si>
  <si>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</si>
  <si>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</si>
  <si>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</si>
  <si>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</si>
  <si>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</si>
  <si>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</si>
  <si>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</si>
  <si>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</si>
  <si>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</si>
  <si>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</si>
  <si>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</si>
  <si>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</si>
  <si>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</si>
  <si>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</si>
  <si>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</si>
  <si>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</si>
  <si>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</si>
  <si>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</si>
  <si>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</si>
  <si>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</si>
  <si>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</si>
  <si>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</si>
  <si>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</si>
  <si>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</si>
  <si>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</si>
  <si>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</si>
  <si>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</si>
  <si>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</si>
  <si>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</si>
  <si>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</si>
  <si>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</si>
  <si>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</si>
  <si>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</si>
  <si>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</si>
  <si>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</si>
  <si>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</si>
  <si>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</si>
  <si>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</si>
  <si>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</si>
  <si>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</si>
  <si>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</si>
  <si>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</si>
  <si>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</si>
  <si>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</si>
  <si>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</si>
  <si>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</si>
  <si>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</si>
  <si>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</si>
  <si>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</si>
  <si>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</si>
  <si>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</si>
  <si>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</si>
  <si>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</si>
  <si>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</si>
  <si>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</si>
  <si>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</si>
  <si>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</si>
  <si>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</si>
  <si>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</si>
  <si>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</si>
  <si>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</si>
  <si>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</si>
  <si>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</si>
  <si>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</si>
  <si>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</si>
  <si>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</si>
  <si>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</si>
  <si>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</si>
  <si>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</si>
  <si>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</si>
  <si>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</si>
  <si>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</si>
  <si>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</si>
  <si>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</si>
  <si>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</si>
  <si>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</si>
  <si>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</si>
  <si>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</si>
  <si>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</si>
  <si>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</si>
  <si>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</si>
  <si>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</si>
  <si>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</si>
  <si>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</si>
  <si>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</si>
  <si>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</si>
  <si>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</si>
  <si>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</si>
  <si>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</si>
  <si>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</si>
  <si>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</si>
  <si>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</si>
  <si>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</si>
  <si>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</si>
  <si>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</si>
  <si>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</si>
  <si>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</si>
  <si>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</si>
  <si>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</si>
  <si>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</si>
  <si>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</si>
  <si>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</si>
  <si>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</si>
  <si>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</si>
  <si>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</si>
  <si>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</si>
  <si>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</si>
  <si>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</si>
  <si>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</si>
  <si>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</si>
  <si>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</si>
  <si>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</si>
  <si>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</si>
  <si>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</si>
  <si>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</si>
  <si>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</si>
  <si>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</si>
  <si>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</si>
  <si>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</si>
  <si>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</si>
  <si>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</si>
  <si>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</si>
  <si>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</si>
  <si>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</si>
  <si>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</si>
  <si>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</si>
  <si>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</si>
  <si>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</si>
  <si>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</si>
  <si>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</si>
  <si>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</si>
  <si>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</si>
  <si>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</si>
  <si>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</si>
  <si>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</si>
  <si>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</si>
  <si>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</si>
  <si>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</si>
  <si>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</si>
  <si>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</si>
  <si>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</si>
  <si>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</si>
  <si>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</si>
  <si>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</si>
  <si>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</si>
  <si>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</si>
  <si>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</si>
  <si>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</si>
  <si>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</si>
  <si>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</si>
  <si>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</si>
  <si>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</si>
  <si>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</si>
  <si>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</si>
  <si>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</si>
  <si>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</si>
  <si>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</si>
  <si>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</si>
  <si>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</si>
  <si>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</si>
  <si>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</si>
  <si>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</si>
  <si>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</si>
  <si>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</si>
  <si>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</si>
  <si>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</si>
  <si>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</si>
  <si>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</si>
  <si>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</si>
  <si>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</si>
  <si>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</si>
  <si>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</si>
  <si>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</si>
  <si>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</si>
  <si>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</si>
  <si>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</si>
  <si>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</si>
  <si>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</si>
  <si>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</si>
  <si>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</si>
  <si>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</si>
  <si>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</si>
  <si>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</si>
  <si>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</si>
  <si>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</si>
  <si>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</si>
  <si>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</si>
  <si>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</si>
  <si>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</si>
  <si>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</si>
  <si>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</si>
  <si>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</si>
  <si>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</si>
  <si>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</si>
  <si>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</si>
  <si>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</si>
  <si>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</si>
  <si>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</si>
  <si>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</si>
  <si>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</si>
  <si>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</si>
  <si>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</si>
  <si>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</si>
  <si>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</si>
  <si>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</si>
  <si>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</si>
  <si>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</si>
  <si>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</si>
  <si>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</si>
  <si>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</si>
  <si>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</si>
  <si>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</si>
  <si>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</si>
  <si>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</si>
  <si>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</si>
  <si>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</si>
  <si>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</si>
  <si>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</si>
  <si>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</si>
  <si>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</si>
  <si>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</si>
  <si>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</si>
  <si>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</si>
  <si>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</si>
  <si>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</si>
  <si>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</si>
  <si>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</si>
  <si>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</si>
  <si>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</si>
  <si>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</si>
  <si>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</si>
  <si>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</si>
  <si>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</si>
  <si>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</si>
  <si>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</si>
  <si>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</si>
  <si>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</si>
  <si>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</si>
  <si>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</si>
  <si>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</si>
  <si>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</si>
  <si>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</si>
  <si>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</si>
  <si>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</si>
  <si>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</si>
  <si>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</si>
  <si>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</si>
  <si>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</si>
  <si>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</si>
  <si>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</si>
  <si>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</si>
  <si>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</si>
  <si>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</si>
  <si>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</si>
  <si>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</si>
  <si>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</si>
  <si>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</si>
  <si>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</si>
  <si>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</si>
  <si>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</si>
  <si>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</si>
  <si>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</si>
  <si>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</si>
  <si>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</si>
  <si>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</si>
  <si>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</si>
  <si>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</si>
  <si>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</si>
  <si>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</si>
  <si>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</si>
  <si>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</si>
  <si>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</si>
  <si>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</si>
  <si>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</si>
  <si>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</si>
  <si>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</si>
  <si>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</si>
  <si>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</si>
  <si>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</si>
  <si>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</si>
  <si>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</si>
  <si>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</si>
  <si>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</si>
  <si>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</si>
  <si>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</si>
  <si>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</si>
  <si>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</si>
  <si>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</si>
  <si>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</si>
  <si>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</si>
  <si>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</si>
  <si>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</si>
  <si>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</si>
  <si>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</si>
  <si>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</si>
  <si>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</si>
  <si>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</si>
  <si>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</si>
  <si>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</si>
  <si>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</si>
  <si>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</si>
  <si>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</si>
  <si>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</si>
  <si>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</si>
  <si>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</si>
  <si>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</si>
  <si>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</si>
  <si>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</si>
  <si>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</si>
  <si>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</si>
  <si>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</si>
  <si>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</si>
  <si>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</si>
  <si>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</si>
  <si>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</si>
  <si>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</si>
  <si>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</si>
  <si>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</si>
  <si>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</si>
  <si>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</si>
  <si>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</si>
  <si>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</si>
  <si>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</si>
  <si>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</si>
  <si>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</si>
  <si>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</si>
  <si>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</si>
  <si>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</si>
  <si>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</si>
  <si>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</si>
  <si>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</si>
  <si>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</si>
  <si>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</si>
  <si>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</si>
  <si>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</si>
  <si>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</si>
  <si>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</si>
  <si>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</si>
  <si>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</si>
  <si>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</si>
  <si>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</si>
  <si>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</si>
  <si>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</si>
  <si>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</si>
  <si>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</si>
  <si>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</si>
  <si>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</si>
  <si>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</si>
  <si>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</si>
  <si>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</si>
  <si>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</si>
  <si>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</si>
  <si>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</si>
  <si>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</si>
  <si>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</si>
  <si>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</si>
  <si>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</si>
  <si>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</si>
  <si>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</si>
  <si>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</si>
  <si>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</si>
  <si>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</si>
  <si>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</si>
  <si>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</si>
  <si>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</si>
  <si>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</si>
  <si>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</si>
  <si>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</si>
  <si>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</si>
  <si>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</si>
  <si>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</si>
  <si>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</si>
  <si>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</si>
  <si>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</si>
  <si>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</si>
  <si>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</si>
  <si>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</si>
  <si>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</si>
  <si>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</si>
  <si>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</si>
  <si>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</si>
  <si>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</si>
  <si>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</si>
  <si>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</si>
  <si>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</si>
  <si>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</si>
  <si>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</si>
  <si>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</si>
  <si>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</si>
  <si>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</si>
  <si>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</si>
  <si>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</si>
  <si>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</si>
  <si>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</si>
  <si>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</si>
  <si>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</si>
  <si>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</si>
  <si>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</si>
  <si>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</si>
  <si>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</si>
  <si>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</si>
  <si>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</si>
  <si>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</si>
  <si>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</si>
  <si>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</si>
  <si>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</si>
  <si>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</si>
  <si>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</si>
  <si>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</si>
  <si>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</si>
  <si>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</si>
  <si>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</si>
  <si>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</si>
  <si>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</si>
  <si>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</si>
  <si>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</si>
  <si>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</si>
  <si>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</si>
  <si>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</si>
  <si>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</si>
  <si>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</si>
  <si>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</si>
  <si>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</si>
  <si>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</si>
  <si>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</si>
  <si>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</si>
  <si>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</si>
  <si>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</si>
  <si>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</si>
  <si>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</si>
  <si>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</si>
  <si>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</si>
  <si>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</si>
  <si>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</si>
  <si>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</si>
  <si>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</si>
  <si>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</si>
  <si>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</si>
  <si>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</si>
  <si>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</si>
  <si>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</si>
  <si>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</si>
  <si>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</si>
  <si>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</si>
  <si>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</si>
  <si>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</si>
  <si>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</si>
  <si>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</si>
  <si>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</si>
  <si>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</si>
  <si>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</si>
  <si>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</si>
  <si>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</si>
  <si>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</si>
  <si>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</si>
  <si>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</si>
  <si>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</si>
  <si>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</si>
  <si>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</si>
  <si>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</si>
  <si>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</si>
  <si>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</si>
  <si>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</si>
  <si>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</si>
  <si>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</si>
  <si>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</si>
  <si>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</si>
  <si>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</si>
  <si>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</si>
  <si>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</si>
  <si>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</si>
  <si>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</si>
  <si>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</si>
  <si>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</si>
  <si>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</si>
  <si>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</si>
  <si>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</si>
  <si>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</si>
  <si>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</si>
  <si>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</si>
  <si>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</si>
  <si>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</si>
  <si>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</si>
  <si>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</si>
  <si>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</si>
  <si>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</si>
  <si>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</si>
  <si>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</si>
  <si>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</si>
  <si>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</si>
  <si>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</si>
  <si>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</si>
  <si>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</si>
  <si>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</si>
  <si>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</si>
  <si>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</si>
  <si>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</si>
  <si>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</si>
  <si>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</si>
  <si>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</si>
  <si>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</si>
  <si>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</si>
  <si>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</si>
  <si>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</si>
  <si>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</si>
  <si>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</si>
  <si>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</si>
  <si>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</si>
  <si>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</si>
  <si>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</si>
  <si>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</si>
  <si>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</si>
  <si>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</si>
  <si>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</si>
  <si>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</si>
  <si>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</si>
  <si>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</si>
  <si>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</si>
  <si>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</si>
  <si>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</si>
  <si>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</si>
  <si>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</si>
  <si>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</si>
  <si>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</si>
  <si>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</si>
  <si>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</si>
  <si>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</si>
  <si>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</si>
  <si>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</si>
  <si>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</si>
  <si>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</si>
  <si>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</si>
  <si>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</si>
  <si>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</si>
  <si>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</si>
  <si>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</si>
  <si>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</si>
  <si>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</si>
  <si>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</si>
  <si>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</si>
  <si>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</si>
  <si>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</si>
  <si>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</si>
  <si>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</si>
  <si>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</si>
  <si>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</si>
  <si>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</si>
  <si>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</si>
  <si>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</si>
  <si>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</si>
  <si>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</si>
  <si>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</si>
  <si>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</si>
  <si>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</si>
  <si>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</si>
  <si>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</si>
  <si>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</si>
  <si>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</si>
  <si>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</si>
  <si>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</si>
  <si>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</si>
  <si>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</si>
  <si>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</si>
  <si>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</si>
  <si>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</si>
  <si>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</si>
  <si>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</si>
  <si>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</si>
  <si>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</si>
  <si>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</si>
  <si>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</si>
  <si>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</si>
  <si>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</si>
  <si>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</si>
  <si>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</si>
  <si>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</si>
  <si>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</si>
  <si>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</si>
  <si>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</si>
  <si>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</si>
  <si>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</si>
  <si>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</si>
  <si>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</si>
  <si>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</si>
  <si>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</si>
  <si>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</si>
  <si>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</si>
  <si>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</si>
  <si>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</si>
  <si>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</si>
  <si>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</si>
  <si>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</si>
  <si>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</si>
  <si>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</si>
  <si>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</si>
  <si>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</si>
  <si>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</si>
  <si>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</si>
  <si>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</si>
  <si>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</si>
  <si>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</si>
  <si>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</si>
  <si>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</si>
  <si>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</si>
  <si>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</si>
  <si>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</si>
  <si>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</si>
  <si>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</si>
  <si>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</si>
  <si>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</si>
  <si>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</si>
  <si>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</si>
  <si>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</si>
  <si>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</si>
  <si>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</si>
  <si>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Unidad de Monitoreo</t>
  </si>
  <si>
    <t>ATM Sotano Torre Banreservas</t>
  </si>
  <si>
    <t>Hold</t>
  </si>
  <si>
    <t>Cepeda, Ricardo Alberto</t>
  </si>
  <si>
    <t>ATM S/M Bravo Hipica</t>
  </si>
  <si>
    <t>Abastecido</t>
  </si>
  <si>
    <t>Alvarez Eusebio, Wascar Antonio</t>
  </si>
  <si>
    <t>Accion Remota</t>
  </si>
  <si>
    <t>2 Gavetas Vacías y 1 Fallando</t>
  </si>
  <si>
    <t xml:space="preserve">Gil Carrera, Santiago </t>
  </si>
  <si>
    <t>9 Febrero de 2021</t>
  </si>
  <si>
    <t>ATM Dirección de Pensiones y Jubilaciones</t>
  </si>
  <si>
    <t>335786349</t>
  </si>
  <si>
    <t>335786348</t>
  </si>
  <si>
    <t>335786347</t>
  </si>
  <si>
    <t>335786715</t>
  </si>
  <si>
    <t>335786708</t>
  </si>
  <si>
    <t>335786694</t>
  </si>
  <si>
    <t>335786692</t>
  </si>
  <si>
    <t>335786607</t>
  </si>
  <si>
    <t>335786413</t>
  </si>
  <si>
    <t>GAVETA DE RECHAZO LLENA</t>
  </si>
  <si>
    <t>Acevedo Dominguez, Victor Leonardo</t>
  </si>
  <si>
    <t>335787268</t>
  </si>
  <si>
    <t>335787211</t>
  </si>
  <si>
    <t>335787198</t>
  </si>
  <si>
    <t>335787196</t>
  </si>
  <si>
    <t>335787195</t>
  </si>
  <si>
    <t>335787167</t>
  </si>
  <si>
    <t>335787160</t>
  </si>
  <si>
    <t>335787150</t>
  </si>
  <si>
    <t>335787142</t>
  </si>
  <si>
    <t>335787076</t>
  </si>
  <si>
    <t>335786909</t>
  </si>
  <si>
    <t>335787414</t>
  </si>
  <si>
    <t>335787317</t>
  </si>
  <si>
    <t>335787292</t>
  </si>
  <si>
    <t>335787289</t>
  </si>
  <si>
    <t>335787610</t>
  </si>
  <si>
    <t>335787606</t>
  </si>
  <si>
    <t>335787605</t>
  </si>
  <si>
    <t>335787598</t>
  </si>
  <si>
    <t>335787596</t>
  </si>
  <si>
    <t>335787583</t>
  </si>
  <si>
    <t>335787514</t>
  </si>
  <si>
    <t>335787463</t>
  </si>
  <si>
    <t>DISPOENSADOR</t>
  </si>
  <si>
    <t>335787661</t>
  </si>
  <si>
    <t>335787659</t>
  </si>
  <si>
    <t>335787657</t>
  </si>
  <si>
    <t>335787651</t>
  </si>
  <si>
    <t>335787649</t>
  </si>
  <si>
    <t>335787647</t>
  </si>
  <si>
    <t>335787646</t>
  </si>
  <si>
    <t>335787644</t>
  </si>
  <si>
    <t>335787643</t>
  </si>
  <si>
    <t>FALLA NO COFIRMADA</t>
  </si>
  <si>
    <t>S/M BRAVO HIPICA</t>
  </si>
  <si>
    <t>335787670</t>
  </si>
  <si>
    <t>335787669</t>
  </si>
  <si>
    <t>335787667</t>
  </si>
  <si>
    <t>335787666</t>
  </si>
  <si>
    <t>335787665</t>
  </si>
  <si>
    <t>335787664</t>
  </si>
  <si>
    <t>335787662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</si>
</sst>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2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0" fontId="11" fillId="4" borderId="63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99"/>
      <tableStyleElement type="headerRow" dxfId="198"/>
      <tableStyleElement type="totalRow" dxfId="197"/>
      <tableStyleElement type="firstColumn" dxfId="196"/>
      <tableStyleElement type="lastColumn" dxfId="195"/>
      <tableStyleElement type="firstRowStripe" dxfId="194"/>
      <tableStyleElement type="firstColumnStripe" dxfId="19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44"/>
  <sheetViews>
    <sheetView tabSelected="1" zoomScale="80" zoomScaleNormal="80" workbookViewId="0">
      <pane ySplit="4" topLeftCell="A47" activePane="bottomLeft" state="frozen"/>
      <selection pane="bottomLeft" activeCell="O63" sqref="O63"/>
    </sheetView>
  </sheetViews>
  <sheetFormatPr baseColWidth="10" defaultColWidth="25.7109375" defaultRowHeight="15" x14ac:dyDescent="0.25"/>
  <cols>
    <col min="1" max="1" width="25.7109375" style="70" bestFit="1" customWidth="1"/>
    <col min="2" max="2" width="20.7109375" style="110" bestFit="1" customWidth="1"/>
    <col min="3" max="3" width="17.7109375" style="47" customWidth="1"/>
    <col min="4" max="4" width="29.42578125" style="70" customWidth="1"/>
    <col min="5" max="5" width="12.28515625" style="109" customWidth="1"/>
    <col min="6" max="6" width="10.85546875" style="48" customWidth="1"/>
    <col min="7" max="7" width="53.28515625" style="48" customWidth="1"/>
    <col min="8" max="11" width="6.42578125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54" style="85" customWidth="1"/>
    <col min="16" max="16" width="30" style="74" customWidth="1"/>
    <col min="17" max="17" width="49.85546875" style="66" customWidth="1"/>
    <col min="18" max="16384" width="25.7109375" style="45"/>
  </cols>
  <sheetData>
    <row r="1" spans="1:17" ht="18" x14ac:dyDescent="0.25">
      <c r="A1" s="128" t="s">
        <v>2161</v>
      </c>
      <c r="B1" s="128"/>
      <c r="C1" s="128"/>
      <c r="D1" s="128"/>
      <c r="E1" s="129"/>
      <c r="F1" s="129"/>
      <c r="G1" s="129"/>
      <c r="H1" s="129"/>
      <c r="I1" s="129"/>
      <c r="J1" s="129"/>
      <c r="K1" s="129"/>
      <c r="L1" s="128"/>
      <c r="M1" s="128"/>
      <c r="N1" s="128"/>
      <c r="O1" s="128"/>
      <c r="P1" s="128"/>
      <c r="Q1" s="128"/>
    </row>
    <row r="2" spans="1:17" ht="18" x14ac:dyDescent="0.25">
      <c r="A2" s="126" t="s">
        <v>2158</v>
      </c>
      <c r="B2" s="126"/>
      <c r="C2" s="126"/>
      <c r="D2" s="126"/>
      <c r="E2" s="127"/>
      <c r="F2" s="127"/>
      <c r="G2" s="127"/>
      <c r="H2" s="127"/>
      <c r="I2" s="127"/>
      <c r="J2" s="127"/>
      <c r="K2" s="127"/>
      <c r="L2" s="126"/>
      <c r="M2" s="126"/>
      <c r="N2" s="126"/>
      <c r="O2" s="126"/>
      <c r="P2" s="126"/>
      <c r="Q2" s="126"/>
    </row>
    <row r="3" spans="1:17" ht="18.75" thickBot="1" x14ac:dyDescent="0.3">
      <c r="A3" s="130" t="s">
        <v>2501</v>
      </c>
      <c r="B3" s="130"/>
      <c r="C3" s="130"/>
      <c r="D3" s="130"/>
      <c r="E3" s="131"/>
      <c r="F3" s="131"/>
      <c r="G3" s="131"/>
      <c r="H3" s="131"/>
      <c r="I3" s="131"/>
      <c r="J3" s="131"/>
      <c r="K3" s="131"/>
      <c r="L3" s="130"/>
      <c r="M3" s="130"/>
      <c r="N3" s="130"/>
      <c r="O3" s="130"/>
      <c r="P3" s="130"/>
      <c r="Q3" s="130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1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2498</v>
      </c>
      <c r="Q4" s="76" t="s">
        <v>2457</v>
      </c>
    </row>
    <row r="5" spans="1:17" ht="18" x14ac:dyDescent="0.25">
      <c r="A5" s="113" t="str">
        <f>VLOOKUP(E5,'LISTADO ATM'!$A$2:$C$897,3,0)</f>
        <v>DISTRITO NACIONAL</v>
      </c>
      <c r="B5" s="107">
        <v>335766639</v>
      </c>
      <c r="C5" s="99">
        <v>44214.57099537037</v>
      </c>
      <c r="D5" s="113" t="s">
        <v>2189</v>
      </c>
      <c r="E5" s="97">
        <v>384</v>
      </c>
      <c r="F5" s="84" t="e">
        <f>VLOOKUP(E5,VIP!$A$2:$O11357,2,0)</f>
        <v>#N/A</v>
      </c>
      <c r="G5" s="96" t="str">
        <f>VLOOKUP(E5,'LISTADO ATM'!$A$2:$B$896,2,0)</f>
        <v>ATM Sotano Torre Banreservas</v>
      </c>
      <c r="H5" s="96" t="e">
        <f>VLOOKUP(E5,VIP!$A$2:$O16278,7,FALSE)</f>
        <v>#N/A</v>
      </c>
      <c r="I5" s="96" t="e">
        <f>VLOOKUP(E5,VIP!$A$2:$O8243,8,FALSE)</f>
        <v>#N/A</v>
      </c>
      <c r="J5" s="96" t="e">
        <f>VLOOKUP(E5,VIP!$A$2:$O8193,8,FALSE)</f>
        <v>#N/A</v>
      </c>
      <c r="K5" s="96" t="e">
        <f>VLOOKUP(E5,VIP!$A$2:$O11767,6,0)</f>
        <v>#N/A</v>
      </c>
      <c r="L5" s="102" t="s">
        <v>2228</v>
      </c>
      <c r="M5" s="101" t="s">
        <v>2472</v>
      </c>
      <c r="N5" s="100" t="s">
        <v>2493</v>
      </c>
      <c r="O5" s="113" t="s">
        <v>2482</v>
      </c>
      <c r="P5" s="116"/>
      <c r="Q5" s="101" t="s">
        <v>2228</v>
      </c>
    </row>
    <row r="6" spans="1:17" ht="18" x14ac:dyDescent="0.25">
      <c r="A6" s="113" t="str">
        <f>VLOOKUP(E6,'LISTADO ATM'!$A$2:$C$897,3,0)</f>
        <v>DISTRITO NACIONAL</v>
      </c>
      <c r="B6" s="107">
        <v>335784619</v>
      </c>
      <c r="C6" s="99">
        <v>44234.508101851854</v>
      </c>
      <c r="D6" s="113" t="s">
        <v>2189</v>
      </c>
      <c r="E6" s="97">
        <v>224</v>
      </c>
      <c r="F6" s="84" t="str">
        <f>VLOOKUP(E6,VIP!$A$2:$O11360,2,0)</f>
        <v>DRBR224</v>
      </c>
      <c r="G6" s="96" t="str">
        <f>VLOOKUP(E6,'LISTADO ATM'!$A$2:$B$896,2,0)</f>
        <v xml:space="preserve">ATM S/M Nacional El Millón (Núñez de Cáceres) </v>
      </c>
      <c r="H6" s="96" t="str">
        <f>VLOOKUP(E6,VIP!$A$2:$O16281,7,FALSE)</f>
        <v>Si</v>
      </c>
      <c r="I6" s="96" t="str">
        <f>VLOOKUP(E6,VIP!$A$2:$O8246,8,FALSE)</f>
        <v>Si</v>
      </c>
      <c r="J6" s="96" t="str">
        <f>VLOOKUP(E6,VIP!$A$2:$O8196,8,FALSE)</f>
        <v>Si</v>
      </c>
      <c r="K6" s="96" t="str">
        <f>VLOOKUP(E6,VIP!$A$2:$O11770,6,0)</f>
        <v>SI</v>
      </c>
      <c r="L6" s="102" t="s">
        <v>2228</v>
      </c>
      <c r="M6" s="101" t="s">
        <v>2472</v>
      </c>
      <c r="N6" s="100" t="s">
        <v>2493</v>
      </c>
      <c r="O6" s="113" t="s">
        <v>2482</v>
      </c>
      <c r="P6" s="116"/>
      <c r="Q6" s="101" t="s">
        <v>2228</v>
      </c>
    </row>
    <row r="7" spans="1:17" ht="18" x14ac:dyDescent="0.25">
      <c r="A7" s="113" t="str">
        <f>VLOOKUP(E7,'LISTADO ATM'!$A$2:$C$897,3,0)</f>
        <v>DISTRITO NACIONAL</v>
      </c>
      <c r="B7" s="107">
        <v>335784621</v>
      </c>
      <c r="C7" s="99">
        <v>44234.569918981484</v>
      </c>
      <c r="D7" s="113" t="s">
        <v>2189</v>
      </c>
      <c r="E7" s="97">
        <v>476</v>
      </c>
      <c r="F7" s="84" t="str">
        <f>VLOOKUP(E7,VIP!$A$2:$O11358,2,0)</f>
        <v>DRBR476</v>
      </c>
      <c r="G7" s="96" t="str">
        <f>VLOOKUP(E7,'LISTADO ATM'!$A$2:$B$896,2,0)</f>
        <v xml:space="preserve">ATM Multicentro La Sirena Las Caobas </v>
      </c>
      <c r="H7" s="96" t="str">
        <f>VLOOKUP(E7,VIP!$A$2:$O16279,7,FALSE)</f>
        <v>Si</v>
      </c>
      <c r="I7" s="96" t="str">
        <f>VLOOKUP(E7,VIP!$A$2:$O8244,8,FALSE)</f>
        <v>Si</v>
      </c>
      <c r="J7" s="96" t="str">
        <f>VLOOKUP(E7,VIP!$A$2:$O8194,8,FALSE)</f>
        <v>Si</v>
      </c>
      <c r="K7" s="96" t="str">
        <f>VLOOKUP(E7,VIP!$A$2:$O11768,6,0)</f>
        <v>SI</v>
      </c>
      <c r="L7" s="102" t="s">
        <v>2254</v>
      </c>
      <c r="M7" s="101" t="s">
        <v>2472</v>
      </c>
      <c r="N7" s="100" t="s">
        <v>2493</v>
      </c>
      <c r="O7" s="113" t="s">
        <v>2482</v>
      </c>
      <c r="P7" s="116"/>
      <c r="Q7" s="101" t="s">
        <v>2254</v>
      </c>
    </row>
    <row r="8" spans="1:17" ht="18" x14ac:dyDescent="0.25">
      <c r="A8" s="113" t="str">
        <f>VLOOKUP(E8,'LISTADO ATM'!$A$2:$C$897,3,0)</f>
        <v>DISTRITO NACIONAL</v>
      </c>
      <c r="B8" s="107">
        <v>335785068</v>
      </c>
      <c r="C8" s="99">
        <v>44235.407037037039</v>
      </c>
      <c r="D8" s="113" t="s">
        <v>2476</v>
      </c>
      <c r="E8" s="97">
        <v>566</v>
      </c>
      <c r="F8" s="84" t="str">
        <f>VLOOKUP(E8,VIP!$A$2:$O11377,2,0)</f>
        <v>DRBR508</v>
      </c>
      <c r="G8" s="96" t="str">
        <f>VLOOKUP(E8,'LISTADO ATM'!$A$2:$B$896,2,0)</f>
        <v xml:space="preserve">ATM Hiper Olé Aut. Duarte </v>
      </c>
      <c r="H8" s="96" t="str">
        <f>VLOOKUP(E8,VIP!$A$2:$O16298,7,FALSE)</f>
        <v>Si</v>
      </c>
      <c r="I8" s="96" t="str">
        <f>VLOOKUP(E8,VIP!$A$2:$O8263,8,FALSE)</f>
        <v>Si</v>
      </c>
      <c r="J8" s="96" t="str">
        <f>VLOOKUP(E8,VIP!$A$2:$O8213,8,FALSE)</f>
        <v>Si</v>
      </c>
      <c r="K8" s="96" t="str">
        <f>VLOOKUP(E8,VIP!$A$2:$O11787,6,0)</f>
        <v>NO</v>
      </c>
      <c r="L8" s="102" t="s">
        <v>2430</v>
      </c>
      <c r="M8" s="101" t="s">
        <v>2472</v>
      </c>
      <c r="N8" s="100" t="s">
        <v>2480</v>
      </c>
      <c r="O8" s="113" t="s">
        <v>2481</v>
      </c>
      <c r="P8" s="116"/>
      <c r="Q8" s="101" t="s">
        <v>2430</v>
      </c>
    </row>
    <row r="9" spans="1:17" ht="18" x14ac:dyDescent="0.25">
      <c r="A9" s="113" t="str">
        <f>VLOOKUP(E9,'LISTADO ATM'!$A$2:$C$897,3,0)</f>
        <v>DISTRITO NACIONAL</v>
      </c>
      <c r="B9" s="107">
        <v>335786031</v>
      </c>
      <c r="C9" s="99">
        <v>44235.659895833334</v>
      </c>
      <c r="D9" s="113" t="s">
        <v>2189</v>
      </c>
      <c r="E9" s="97">
        <v>180</v>
      </c>
      <c r="F9" s="84" t="str">
        <f>VLOOKUP(E9,VIP!$A$2:$O11389,2,0)</f>
        <v>DRBR180</v>
      </c>
      <c r="G9" s="96" t="str">
        <f>VLOOKUP(E9,'LISTADO ATM'!$A$2:$B$896,2,0)</f>
        <v xml:space="preserve">ATM Megacentro II </v>
      </c>
      <c r="H9" s="96" t="str">
        <f>VLOOKUP(E9,VIP!$A$2:$O16310,7,FALSE)</f>
        <v>Si</v>
      </c>
      <c r="I9" s="96" t="str">
        <f>VLOOKUP(E9,VIP!$A$2:$O8275,8,FALSE)</f>
        <v>Si</v>
      </c>
      <c r="J9" s="96" t="str">
        <f>VLOOKUP(E9,VIP!$A$2:$O8225,8,FALSE)</f>
        <v>Si</v>
      </c>
      <c r="K9" s="96" t="str">
        <f>VLOOKUP(E9,VIP!$A$2:$O11799,6,0)</f>
        <v>SI</v>
      </c>
      <c r="L9" s="102" t="s">
        <v>2228</v>
      </c>
      <c r="M9" s="101" t="s">
        <v>2472</v>
      </c>
      <c r="N9" s="100" t="s">
        <v>2480</v>
      </c>
      <c r="O9" s="113" t="s">
        <v>2482</v>
      </c>
      <c r="P9" s="116"/>
      <c r="Q9" s="101" t="s">
        <v>2228</v>
      </c>
    </row>
    <row r="10" spans="1:17" ht="18" x14ac:dyDescent="0.25">
      <c r="A10" s="113" t="str">
        <f>VLOOKUP(E10,'LISTADO ATM'!$A$2:$C$897,3,0)</f>
        <v>DISTRITO NACIONAL</v>
      </c>
      <c r="B10" s="107">
        <v>335786313</v>
      </c>
      <c r="C10" s="99">
        <v>44235.979675925926</v>
      </c>
      <c r="D10" s="113" t="s">
        <v>2476</v>
      </c>
      <c r="E10" s="97">
        <v>541</v>
      </c>
      <c r="F10" s="84" t="str">
        <f>VLOOKUP(E10,VIP!$A$2:$O11402,2,0)</f>
        <v>DRBR541</v>
      </c>
      <c r="G10" s="96" t="str">
        <f>VLOOKUP(E10,'LISTADO ATM'!$A$2:$B$896,2,0)</f>
        <v xml:space="preserve">ATM Oficina Sambil II </v>
      </c>
      <c r="H10" s="96" t="str">
        <f>VLOOKUP(E10,VIP!$A$2:$O16323,7,FALSE)</f>
        <v>Si</v>
      </c>
      <c r="I10" s="96" t="str">
        <f>VLOOKUP(E10,VIP!$A$2:$O8288,8,FALSE)</f>
        <v>Si</v>
      </c>
      <c r="J10" s="96" t="str">
        <f>VLOOKUP(E10,VIP!$A$2:$O8238,8,FALSE)</f>
        <v>Si</v>
      </c>
      <c r="K10" s="96" t="str">
        <f>VLOOKUP(E10,VIP!$A$2:$O11812,6,0)</f>
        <v>SI</v>
      </c>
      <c r="L10" s="102" t="s">
        <v>2465</v>
      </c>
      <c r="M10" s="101" t="s">
        <v>2472</v>
      </c>
      <c r="N10" s="100" t="s">
        <v>2480</v>
      </c>
      <c r="O10" s="113" t="s">
        <v>2481</v>
      </c>
      <c r="P10" s="116"/>
      <c r="Q10" s="101" t="s">
        <v>2465</v>
      </c>
    </row>
    <row r="11" spans="1:17" ht="18" x14ac:dyDescent="0.25">
      <c r="A11" s="113" t="str">
        <f>VLOOKUP(E11,'LISTADO ATM'!$A$2:$C$897,3,0)</f>
        <v>DISTRITO NACIONAL</v>
      </c>
      <c r="B11" s="107">
        <v>335786316</v>
      </c>
      <c r="C11" s="99">
        <v>44236.013749999998</v>
      </c>
      <c r="D11" s="113" t="s">
        <v>2189</v>
      </c>
      <c r="E11" s="97">
        <v>169</v>
      </c>
      <c r="F11" s="84" t="str">
        <f>VLOOKUP(E11,VIP!$A$2:$O11401,2,0)</f>
        <v>DRBR169</v>
      </c>
      <c r="G11" s="96" t="str">
        <f>VLOOKUP(E11,'LISTADO ATM'!$A$2:$B$896,2,0)</f>
        <v xml:space="preserve">ATM Oficina Caonabo </v>
      </c>
      <c r="H11" s="96" t="str">
        <f>VLOOKUP(E11,VIP!$A$2:$O16322,7,FALSE)</f>
        <v>Si</v>
      </c>
      <c r="I11" s="96" t="str">
        <f>VLOOKUP(E11,VIP!$A$2:$O8287,8,FALSE)</f>
        <v>Si</v>
      </c>
      <c r="J11" s="96" t="str">
        <f>VLOOKUP(E11,VIP!$A$2:$O8237,8,FALSE)</f>
        <v>Si</v>
      </c>
      <c r="K11" s="96" t="str">
        <f>VLOOKUP(E11,VIP!$A$2:$O11811,6,0)</f>
        <v>NO</v>
      </c>
      <c r="L11" s="102" t="s">
        <v>2228</v>
      </c>
      <c r="M11" s="101" t="s">
        <v>2472</v>
      </c>
      <c r="N11" s="100" t="s">
        <v>2480</v>
      </c>
      <c r="O11" s="113" t="s">
        <v>2482</v>
      </c>
      <c r="P11" s="116"/>
      <c r="Q11" s="101" t="s">
        <v>2228</v>
      </c>
    </row>
    <row r="12" spans="1:17" ht="18" x14ac:dyDescent="0.25">
      <c r="A12" s="113" t="str">
        <f>VLOOKUP(E12,'LISTADO ATM'!$A$2:$C$897,3,0)</f>
        <v>DISTRITO NACIONAL</v>
      </c>
      <c r="B12" s="107">
        <v>335786322</v>
      </c>
      <c r="C12" s="99">
        <v>44236.031469907408</v>
      </c>
      <c r="D12" s="113" t="s">
        <v>2476</v>
      </c>
      <c r="E12" s="97">
        <v>738</v>
      </c>
      <c r="F12" s="84" t="str">
        <f>VLOOKUP(E12,VIP!$A$2:$O11395,2,0)</f>
        <v>DRBR24S</v>
      </c>
      <c r="G12" s="96" t="str">
        <f>VLOOKUP(E12,'LISTADO ATM'!$A$2:$B$896,2,0)</f>
        <v xml:space="preserve">ATM Zona Franca Los Alcarrizos </v>
      </c>
      <c r="H12" s="96" t="str">
        <f>VLOOKUP(E12,VIP!$A$2:$O16316,7,FALSE)</f>
        <v>Si</v>
      </c>
      <c r="I12" s="96" t="str">
        <f>VLOOKUP(E12,VIP!$A$2:$O8281,8,FALSE)</f>
        <v>Si</v>
      </c>
      <c r="J12" s="96" t="str">
        <f>VLOOKUP(E12,VIP!$A$2:$O8231,8,FALSE)</f>
        <v>Si</v>
      </c>
      <c r="K12" s="96" t="str">
        <f>VLOOKUP(E12,VIP!$A$2:$O11805,6,0)</f>
        <v>NO</v>
      </c>
      <c r="L12" s="102" t="s">
        <v>2430</v>
      </c>
      <c r="M12" s="101" t="s">
        <v>2472</v>
      </c>
      <c r="N12" s="100" t="s">
        <v>2480</v>
      </c>
      <c r="O12" s="113" t="s">
        <v>2481</v>
      </c>
      <c r="P12" s="116"/>
      <c r="Q12" s="101" t="s">
        <v>2430</v>
      </c>
    </row>
    <row r="13" spans="1:17" ht="18" x14ac:dyDescent="0.25">
      <c r="A13" s="113" t="str">
        <f>VLOOKUP(E13,'LISTADO ATM'!$A$2:$C$897,3,0)</f>
        <v>DISTRITO NACIONAL</v>
      </c>
      <c r="B13" s="107" t="s">
        <v>2505</v>
      </c>
      <c r="C13" s="99">
        <v>44236.30568287037</v>
      </c>
      <c r="D13" s="113" t="s">
        <v>2189</v>
      </c>
      <c r="E13" s="97">
        <v>966</v>
      </c>
      <c r="F13" s="84" t="str">
        <f>VLOOKUP(E13,VIP!$A$2:$O11384,2,0)</f>
        <v>DRBR966</v>
      </c>
      <c r="G13" s="96" t="str">
        <f>VLOOKUP(E13,'LISTADO ATM'!$A$2:$B$896,2,0)</f>
        <v>ATM Centro Medico Real</v>
      </c>
      <c r="H13" s="96" t="str">
        <f>VLOOKUP(E13,VIP!$A$2:$O16305,7,FALSE)</f>
        <v>Si</v>
      </c>
      <c r="I13" s="96" t="str">
        <f>VLOOKUP(E13,VIP!$A$2:$O8270,8,FALSE)</f>
        <v>Si</v>
      </c>
      <c r="J13" s="96" t="str">
        <f>VLOOKUP(E13,VIP!$A$2:$O8220,8,FALSE)</f>
        <v>Si</v>
      </c>
      <c r="K13" s="96" t="str">
        <f>VLOOKUP(E13,VIP!$A$2:$O11794,6,0)</f>
        <v>NO</v>
      </c>
      <c r="L13" s="102" t="s">
        <v>2228</v>
      </c>
      <c r="M13" s="101" t="s">
        <v>2472</v>
      </c>
      <c r="N13" s="100" t="s">
        <v>2480</v>
      </c>
      <c r="O13" s="113" t="s">
        <v>2482</v>
      </c>
      <c r="P13" s="116"/>
      <c r="Q13" s="101" t="s">
        <v>2228</v>
      </c>
    </row>
    <row r="14" spans="1:17" ht="18" x14ac:dyDescent="0.25">
      <c r="A14" s="113" t="str">
        <f>VLOOKUP(E14,'LISTADO ATM'!$A$2:$C$897,3,0)</f>
        <v>DISTRITO NACIONAL</v>
      </c>
      <c r="B14" s="107" t="s">
        <v>2504</v>
      </c>
      <c r="C14" s="99">
        <v>44236.306226851855</v>
      </c>
      <c r="D14" s="113" t="s">
        <v>2189</v>
      </c>
      <c r="E14" s="97">
        <v>96</v>
      </c>
      <c r="F14" s="84" t="str">
        <f>VLOOKUP(E14,VIP!$A$2:$O11383,2,0)</f>
        <v>DRBR096</v>
      </c>
      <c r="G14" s="96" t="str">
        <f>VLOOKUP(E14,'LISTADO ATM'!$A$2:$B$896,2,0)</f>
        <v>ATM S/M Caribe Av. Charles de Gaulle</v>
      </c>
      <c r="H14" s="96" t="str">
        <f>VLOOKUP(E14,VIP!$A$2:$O16304,7,FALSE)</f>
        <v>Si</v>
      </c>
      <c r="I14" s="96" t="str">
        <f>VLOOKUP(E14,VIP!$A$2:$O8269,8,FALSE)</f>
        <v>No</v>
      </c>
      <c r="J14" s="96" t="str">
        <f>VLOOKUP(E14,VIP!$A$2:$O8219,8,FALSE)</f>
        <v>No</v>
      </c>
      <c r="K14" s="96" t="str">
        <f>VLOOKUP(E14,VIP!$A$2:$O11793,6,0)</f>
        <v>NO</v>
      </c>
      <c r="L14" s="102" t="s">
        <v>2463</v>
      </c>
      <c r="M14" s="101" t="s">
        <v>2472</v>
      </c>
      <c r="N14" s="100" t="s">
        <v>2480</v>
      </c>
      <c r="O14" s="113" t="s">
        <v>2482</v>
      </c>
      <c r="P14" s="116"/>
      <c r="Q14" s="101" t="s">
        <v>2463</v>
      </c>
    </row>
    <row r="15" spans="1:17" ht="18" x14ac:dyDescent="0.25">
      <c r="A15" s="113" t="str">
        <f>VLOOKUP(E15,'LISTADO ATM'!$A$2:$C$897,3,0)</f>
        <v>DISTRITO NACIONAL</v>
      </c>
      <c r="B15" s="107" t="s">
        <v>2503</v>
      </c>
      <c r="C15" s="99">
        <v>44236.307106481479</v>
      </c>
      <c r="D15" s="113" t="s">
        <v>2189</v>
      </c>
      <c r="E15" s="97">
        <v>821</v>
      </c>
      <c r="F15" s="84" t="str">
        <f>VLOOKUP(E15,VIP!$A$2:$O11382,2,0)</f>
        <v>DRBR821</v>
      </c>
      <c r="G15" s="96" t="str">
        <f>VLOOKUP(E15,'LISTADO ATM'!$A$2:$B$896,2,0)</f>
        <v xml:space="preserve">ATM S/M Bravo Churchill </v>
      </c>
      <c r="H15" s="96" t="str">
        <f>VLOOKUP(E15,VIP!$A$2:$O16303,7,FALSE)</f>
        <v>Si</v>
      </c>
      <c r="I15" s="96" t="str">
        <f>VLOOKUP(E15,VIP!$A$2:$O8268,8,FALSE)</f>
        <v>No</v>
      </c>
      <c r="J15" s="96" t="str">
        <f>VLOOKUP(E15,VIP!$A$2:$O8218,8,FALSE)</f>
        <v>No</v>
      </c>
      <c r="K15" s="96" t="str">
        <f>VLOOKUP(E15,VIP!$A$2:$O11792,6,0)</f>
        <v>SI</v>
      </c>
      <c r="L15" s="102" t="s">
        <v>2228</v>
      </c>
      <c r="M15" s="101" t="s">
        <v>2472</v>
      </c>
      <c r="N15" s="100" t="s">
        <v>2480</v>
      </c>
      <c r="O15" s="113" t="s">
        <v>2482</v>
      </c>
      <c r="P15" s="116"/>
      <c r="Q15" s="101" t="s">
        <v>2228</v>
      </c>
    </row>
    <row r="16" spans="1:17" ht="18" x14ac:dyDescent="0.25">
      <c r="A16" s="113" t="str">
        <f>VLOOKUP(E16,'LISTADO ATM'!$A$2:$C$897,3,0)</f>
        <v>SUR</v>
      </c>
      <c r="B16" s="107" t="s">
        <v>2511</v>
      </c>
      <c r="C16" s="99">
        <v>44236.345914351848</v>
      </c>
      <c r="D16" s="113" t="s">
        <v>2189</v>
      </c>
      <c r="E16" s="97">
        <v>512</v>
      </c>
      <c r="F16" s="84" t="str">
        <f>VLOOKUP(E16,VIP!$A$2:$O11396,2,0)</f>
        <v>DRBR512</v>
      </c>
      <c r="G16" s="96" t="str">
        <f>VLOOKUP(E16,'LISTADO ATM'!$A$2:$B$896,2,0)</f>
        <v>ATM Plaza Jesús Ferreira</v>
      </c>
      <c r="H16" s="96" t="str">
        <f>VLOOKUP(E16,VIP!$A$2:$O16317,7,FALSE)</f>
        <v>N/A</v>
      </c>
      <c r="I16" s="96" t="str">
        <f>VLOOKUP(E16,VIP!$A$2:$O8282,8,FALSE)</f>
        <v>N/A</v>
      </c>
      <c r="J16" s="96" t="str">
        <f>VLOOKUP(E16,VIP!$A$2:$O8232,8,FALSE)</f>
        <v>N/A</v>
      </c>
      <c r="K16" s="96" t="str">
        <f>VLOOKUP(E16,VIP!$A$2:$O11806,6,0)</f>
        <v>N/A</v>
      </c>
      <c r="L16" s="102" t="s">
        <v>2463</v>
      </c>
      <c r="M16" s="101" t="s">
        <v>2472</v>
      </c>
      <c r="N16" s="100" t="s">
        <v>2480</v>
      </c>
      <c r="O16" s="113" t="s">
        <v>2482</v>
      </c>
      <c r="P16" s="116"/>
      <c r="Q16" s="101" t="s">
        <v>2463</v>
      </c>
    </row>
    <row r="17" spans="1:17" ht="18" x14ac:dyDescent="0.25">
      <c r="A17" s="113" t="str">
        <f>VLOOKUP(E17,'LISTADO ATM'!$A$2:$C$897,3,0)</f>
        <v>ESTE</v>
      </c>
      <c r="B17" s="107" t="s">
        <v>2510</v>
      </c>
      <c r="C17" s="99">
        <v>44236.390127314815</v>
      </c>
      <c r="D17" s="113" t="s">
        <v>2189</v>
      </c>
      <c r="E17" s="97">
        <v>608</v>
      </c>
      <c r="F17" s="84" t="str">
        <f>VLOOKUP(E17,VIP!$A$2:$O11391,2,0)</f>
        <v>DRBR305</v>
      </c>
      <c r="G17" s="96" t="str">
        <f>VLOOKUP(E17,'LISTADO ATM'!$A$2:$B$896,2,0)</f>
        <v xml:space="preserve">ATM Oficina Jumbo (San Pedro) </v>
      </c>
      <c r="H17" s="96" t="str">
        <f>VLOOKUP(E17,VIP!$A$2:$O16312,7,FALSE)</f>
        <v>Si</v>
      </c>
      <c r="I17" s="96" t="str">
        <f>VLOOKUP(E17,VIP!$A$2:$O8277,8,FALSE)</f>
        <v>Si</v>
      </c>
      <c r="J17" s="96" t="str">
        <f>VLOOKUP(E17,VIP!$A$2:$O8227,8,FALSE)</f>
        <v>Si</v>
      </c>
      <c r="K17" s="96" t="str">
        <f>VLOOKUP(E17,VIP!$A$2:$O11801,6,0)</f>
        <v>SI</v>
      </c>
      <c r="L17" s="102" t="s">
        <v>2463</v>
      </c>
      <c r="M17" s="101" t="s">
        <v>2472</v>
      </c>
      <c r="N17" s="100" t="s">
        <v>2480</v>
      </c>
      <c r="O17" s="113" t="s">
        <v>2482</v>
      </c>
      <c r="P17" s="116"/>
      <c r="Q17" s="101" t="s">
        <v>2463</v>
      </c>
    </row>
    <row r="18" spans="1:17" ht="18" x14ac:dyDescent="0.25">
      <c r="A18" s="113" t="str">
        <f>VLOOKUP(E18,'LISTADO ATM'!$A$2:$C$897,3,0)</f>
        <v>DISTRITO NACIONAL</v>
      </c>
      <c r="B18" s="107" t="s">
        <v>2509</v>
      </c>
      <c r="C18" s="99">
        <v>44236.416087962964</v>
      </c>
      <c r="D18" s="113" t="s">
        <v>2189</v>
      </c>
      <c r="E18" s="97">
        <v>534</v>
      </c>
      <c r="F18" s="84" t="str">
        <f>VLOOKUP(E18,VIP!$A$2:$O11390,2,0)</f>
        <v>DRBR534</v>
      </c>
      <c r="G18" s="96" t="str">
        <f>VLOOKUP(E18,'LISTADO ATM'!$A$2:$B$896,2,0)</f>
        <v xml:space="preserve">ATM Oficina Torre II </v>
      </c>
      <c r="H18" s="96" t="str">
        <f>VLOOKUP(E18,VIP!$A$2:$O16311,7,FALSE)</f>
        <v>Si</v>
      </c>
      <c r="I18" s="96" t="str">
        <f>VLOOKUP(E18,VIP!$A$2:$O8276,8,FALSE)</f>
        <v>No</v>
      </c>
      <c r="J18" s="96" t="str">
        <f>VLOOKUP(E18,VIP!$A$2:$O8226,8,FALSE)</f>
        <v>No</v>
      </c>
      <c r="K18" s="96" t="str">
        <f>VLOOKUP(E18,VIP!$A$2:$O11800,6,0)</f>
        <v>SI</v>
      </c>
      <c r="L18" s="102" t="s">
        <v>2228</v>
      </c>
      <c r="M18" s="101" t="s">
        <v>2472</v>
      </c>
      <c r="N18" s="100" t="s">
        <v>2480</v>
      </c>
      <c r="O18" s="113" t="s">
        <v>2482</v>
      </c>
      <c r="P18" s="116"/>
      <c r="Q18" s="101" t="s">
        <v>2228</v>
      </c>
    </row>
    <row r="19" spans="1:17" ht="18" x14ac:dyDescent="0.25">
      <c r="A19" s="113" t="str">
        <f>VLOOKUP(E19,'LISTADO ATM'!$A$2:$C$897,3,0)</f>
        <v>DISTRITO NACIONAL</v>
      </c>
      <c r="B19" s="107" t="s">
        <v>2508</v>
      </c>
      <c r="C19" s="99">
        <v>44236.416504629633</v>
      </c>
      <c r="D19" s="113" t="s">
        <v>2189</v>
      </c>
      <c r="E19" s="97">
        <v>525</v>
      </c>
      <c r="F19" s="84" t="str">
        <f>VLOOKUP(E19,VIP!$A$2:$O11389,2,0)</f>
        <v>DRBR525</v>
      </c>
      <c r="G19" s="96" t="str">
        <f>VLOOKUP(E19,'LISTADO ATM'!$A$2:$B$896,2,0)</f>
        <v>ATM S/M Bravo Las Americas</v>
      </c>
      <c r="H19" s="96" t="str">
        <f>VLOOKUP(E19,VIP!$A$2:$O16310,7,FALSE)</f>
        <v>Si</v>
      </c>
      <c r="I19" s="96" t="str">
        <f>VLOOKUP(E19,VIP!$A$2:$O8275,8,FALSE)</f>
        <v>Si</v>
      </c>
      <c r="J19" s="96" t="str">
        <f>VLOOKUP(E19,VIP!$A$2:$O8225,8,FALSE)</f>
        <v>Si</v>
      </c>
      <c r="K19" s="96" t="str">
        <f>VLOOKUP(E19,VIP!$A$2:$O11799,6,0)</f>
        <v>NO</v>
      </c>
      <c r="L19" s="102" t="s">
        <v>2228</v>
      </c>
      <c r="M19" s="101" t="s">
        <v>2472</v>
      </c>
      <c r="N19" s="100" t="s">
        <v>2480</v>
      </c>
      <c r="O19" s="113" t="s">
        <v>2482</v>
      </c>
      <c r="P19" s="116"/>
      <c r="Q19" s="101" t="s">
        <v>2228</v>
      </c>
    </row>
    <row r="20" spans="1:17" ht="18" x14ac:dyDescent="0.25">
      <c r="A20" s="113" t="str">
        <f>VLOOKUP(E20,'LISTADO ATM'!$A$2:$C$897,3,0)</f>
        <v>DISTRITO NACIONAL</v>
      </c>
      <c r="B20" s="107" t="s">
        <v>2507</v>
      </c>
      <c r="C20" s="99">
        <v>44236.418124999997</v>
      </c>
      <c r="D20" s="113" t="s">
        <v>2189</v>
      </c>
      <c r="E20" s="97">
        <v>113</v>
      </c>
      <c r="F20" s="84" t="str">
        <f>VLOOKUP(E20,VIP!$A$2:$O11387,2,0)</f>
        <v>DRBR113</v>
      </c>
      <c r="G20" s="96" t="str">
        <f>VLOOKUP(E20,'LISTADO ATM'!$A$2:$B$896,2,0)</f>
        <v xml:space="preserve">ATM Autoservicio Atalaya del Mar </v>
      </c>
      <c r="H20" s="96" t="str">
        <f>VLOOKUP(E20,VIP!$A$2:$O16308,7,FALSE)</f>
        <v>Si</v>
      </c>
      <c r="I20" s="96" t="str">
        <f>VLOOKUP(E20,VIP!$A$2:$O8273,8,FALSE)</f>
        <v>No</v>
      </c>
      <c r="J20" s="96" t="str">
        <f>VLOOKUP(E20,VIP!$A$2:$O8223,8,FALSE)</f>
        <v>No</v>
      </c>
      <c r="K20" s="96" t="str">
        <f>VLOOKUP(E20,VIP!$A$2:$O11797,6,0)</f>
        <v>NO</v>
      </c>
      <c r="L20" s="102" t="s">
        <v>2512</v>
      </c>
      <c r="M20" s="101" t="s">
        <v>2472</v>
      </c>
      <c r="N20" s="100" t="s">
        <v>2480</v>
      </c>
      <c r="O20" s="113" t="s">
        <v>2482</v>
      </c>
      <c r="P20" s="116"/>
      <c r="Q20" s="101" t="s">
        <v>2512</v>
      </c>
    </row>
    <row r="21" spans="1:17" ht="18" x14ac:dyDescent="0.25">
      <c r="A21" s="113" t="str">
        <f>VLOOKUP(E21,'LISTADO ATM'!$A$2:$C$897,3,0)</f>
        <v>DISTRITO NACIONAL</v>
      </c>
      <c r="B21" s="107" t="s">
        <v>2506</v>
      </c>
      <c r="C21" s="99">
        <v>44236.420405092591</v>
      </c>
      <c r="D21" s="113" t="s">
        <v>2189</v>
      </c>
      <c r="E21" s="97">
        <v>264</v>
      </c>
      <c r="F21" s="84" t="str">
        <f>VLOOKUP(E21,VIP!$A$2:$O11384,2,0)</f>
        <v>DRBR264</v>
      </c>
      <c r="G21" s="96" t="str">
        <f>VLOOKUP(E21,'LISTADO ATM'!$A$2:$B$896,2,0)</f>
        <v xml:space="preserve">ATM S/M Nacional Independencia </v>
      </c>
      <c r="H21" s="96" t="str">
        <f>VLOOKUP(E21,VIP!$A$2:$O16305,7,FALSE)</f>
        <v>Si</v>
      </c>
      <c r="I21" s="96" t="str">
        <f>VLOOKUP(E21,VIP!$A$2:$O8270,8,FALSE)</f>
        <v>Si</v>
      </c>
      <c r="J21" s="96" t="str">
        <f>VLOOKUP(E21,VIP!$A$2:$O8220,8,FALSE)</f>
        <v>Si</v>
      </c>
      <c r="K21" s="96" t="str">
        <f>VLOOKUP(E21,VIP!$A$2:$O11794,6,0)</f>
        <v>SI</v>
      </c>
      <c r="L21" s="102" t="s">
        <v>2463</v>
      </c>
      <c r="M21" s="101" t="s">
        <v>2472</v>
      </c>
      <c r="N21" s="100" t="s">
        <v>2480</v>
      </c>
      <c r="O21" s="113" t="s">
        <v>2482</v>
      </c>
      <c r="P21" s="116"/>
      <c r="Q21" s="101" t="s">
        <v>2463</v>
      </c>
    </row>
    <row r="22" spans="1:17" ht="18" x14ac:dyDescent="0.25">
      <c r="A22" s="113" t="str">
        <f>VLOOKUP(E22,'LISTADO ATM'!$A$2:$C$897,3,0)</f>
        <v>DISTRITO NACIONAL</v>
      </c>
      <c r="B22" s="107" t="s">
        <v>2524</v>
      </c>
      <c r="C22" s="99">
        <v>44236.459351851852</v>
      </c>
      <c r="D22" s="113" t="s">
        <v>2189</v>
      </c>
      <c r="E22" s="97">
        <v>953</v>
      </c>
      <c r="F22" s="84" t="str">
        <f>VLOOKUP(E22,VIP!$A$2:$O11417,2,0)</f>
        <v>DRBR01I</v>
      </c>
      <c r="G22" s="96" t="str">
        <f>VLOOKUP(E22,'LISTADO ATM'!$A$2:$B$896,2,0)</f>
        <v xml:space="preserve">ATM Estafeta Dirección General de Pasaportes/Migración </v>
      </c>
      <c r="H22" s="96" t="str">
        <f>VLOOKUP(E22,VIP!$A$2:$O16338,7,FALSE)</f>
        <v>Si</v>
      </c>
      <c r="I22" s="96" t="str">
        <f>VLOOKUP(E22,VIP!$A$2:$O8303,8,FALSE)</f>
        <v>Si</v>
      </c>
      <c r="J22" s="96" t="str">
        <f>VLOOKUP(E22,VIP!$A$2:$O8253,8,FALSE)</f>
        <v>Si</v>
      </c>
      <c r="K22" s="96" t="str">
        <f>VLOOKUP(E22,VIP!$A$2:$O11827,6,0)</f>
        <v>No</v>
      </c>
      <c r="L22" s="102" t="s">
        <v>2228</v>
      </c>
      <c r="M22" s="101" t="s">
        <v>2472</v>
      </c>
      <c r="N22" s="100" t="s">
        <v>2480</v>
      </c>
      <c r="O22" s="113" t="s">
        <v>2482</v>
      </c>
      <c r="P22" s="116"/>
      <c r="Q22" s="101" t="s">
        <v>2228</v>
      </c>
    </row>
    <row r="23" spans="1:17" ht="18" x14ac:dyDescent="0.25">
      <c r="A23" s="113" t="str">
        <f>VLOOKUP(E23,'LISTADO ATM'!$A$2:$C$897,3,0)</f>
        <v>DISTRITO NACIONAL</v>
      </c>
      <c r="B23" s="107" t="s">
        <v>2523</v>
      </c>
      <c r="C23" s="99">
        <v>44236.495219907411</v>
      </c>
      <c r="D23" s="113" t="s">
        <v>2189</v>
      </c>
      <c r="E23" s="97">
        <v>32</v>
      </c>
      <c r="F23" s="84" t="str">
        <f>VLOOKUP(E23,VIP!$A$2:$O11412,2,0)</f>
        <v>DRBR032</v>
      </c>
      <c r="G23" s="96" t="str">
        <f>VLOOKUP(E23,'LISTADO ATM'!$A$2:$B$896,2,0)</f>
        <v xml:space="preserve">ATM Oficina San Martín II </v>
      </c>
      <c r="H23" s="96" t="str">
        <f>VLOOKUP(E23,VIP!$A$2:$O16333,7,FALSE)</f>
        <v>Si</v>
      </c>
      <c r="I23" s="96" t="str">
        <f>VLOOKUP(E23,VIP!$A$2:$O8298,8,FALSE)</f>
        <v>Si</v>
      </c>
      <c r="J23" s="96" t="str">
        <f>VLOOKUP(E23,VIP!$A$2:$O8248,8,FALSE)</f>
        <v>Si</v>
      </c>
      <c r="K23" s="96" t="str">
        <f>VLOOKUP(E23,VIP!$A$2:$O11822,6,0)</f>
        <v>NO</v>
      </c>
      <c r="L23" s="102" t="s">
        <v>2228</v>
      </c>
      <c r="M23" s="101" t="s">
        <v>2472</v>
      </c>
      <c r="N23" s="100" t="s">
        <v>2480</v>
      </c>
      <c r="O23" s="113" t="s">
        <v>2482</v>
      </c>
      <c r="P23" s="116"/>
      <c r="Q23" s="101" t="s">
        <v>2228</v>
      </c>
    </row>
    <row r="24" spans="1:17" ht="18" x14ac:dyDescent="0.25">
      <c r="A24" s="113" t="str">
        <f>VLOOKUP(E24,'LISTADO ATM'!$A$2:$C$897,3,0)</f>
        <v>DISTRITO NACIONAL</v>
      </c>
      <c r="B24" s="107" t="s">
        <v>2522</v>
      </c>
      <c r="C24" s="99">
        <v>44236.527372685188</v>
      </c>
      <c r="D24" s="113" t="s">
        <v>2189</v>
      </c>
      <c r="E24" s="97">
        <v>918</v>
      </c>
      <c r="F24" s="84" t="str">
        <f>VLOOKUP(E24,VIP!$A$2:$O11408,2,0)</f>
        <v>DRBR918</v>
      </c>
      <c r="G24" s="96" t="str">
        <f>VLOOKUP(E24,'LISTADO ATM'!$A$2:$B$896,2,0)</f>
        <v xml:space="preserve">ATM S/M Liverpool de la Jacobo Majluta </v>
      </c>
      <c r="H24" s="96" t="str">
        <f>VLOOKUP(E24,VIP!$A$2:$O16329,7,FALSE)</f>
        <v>Si</v>
      </c>
      <c r="I24" s="96" t="str">
        <f>VLOOKUP(E24,VIP!$A$2:$O8294,8,FALSE)</f>
        <v>Si</v>
      </c>
      <c r="J24" s="96" t="str">
        <f>VLOOKUP(E24,VIP!$A$2:$O8244,8,FALSE)</f>
        <v>Si</v>
      </c>
      <c r="K24" s="96" t="str">
        <f>VLOOKUP(E24,VIP!$A$2:$O11818,6,0)</f>
        <v>NO</v>
      </c>
      <c r="L24" s="102" t="s">
        <v>2463</v>
      </c>
      <c r="M24" s="101" t="s">
        <v>2472</v>
      </c>
      <c r="N24" s="100" t="s">
        <v>2480</v>
      </c>
      <c r="O24" s="113" t="s">
        <v>2482</v>
      </c>
      <c r="P24" s="116"/>
      <c r="Q24" s="101" t="s">
        <v>2463</v>
      </c>
    </row>
    <row r="25" spans="1:17" ht="18" x14ac:dyDescent="0.25">
      <c r="A25" s="113" t="str">
        <f>VLOOKUP(E25,'LISTADO ATM'!$A$2:$C$897,3,0)</f>
        <v>DISTRITO NACIONAL</v>
      </c>
      <c r="B25" s="107" t="s">
        <v>2521</v>
      </c>
      <c r="C25" s="99">
        <v>44236.528854166667</v>
      </c>
      <c r="D25" s="113" t="s">
        <v>2189</v>
      </c>
      <c r="E25" s="97">
        <v>225</v>
      </c>
      <c r="F25" s="84" t="str">
        <f>VLOOKUP(E25,VIP!$A$2:$O11407,2,0)</f>
        <v>DRBR225</v>
      </c>
      <c r="G25" s="96" t="str">
        <f>VLOOKUP(E25,'LISTADO ATM'!$A$2:$B$896,2,0)</f>
        <v xml:space="preserve">ATM S/M Nacional Arroyo Hondo </v>
      </c>
      <c r="H25" s="96" t="str">
        <f>VLOOKUP(E25,VIP!$A$2:$O16328,7,FALSE)</f>
        <v>Si</v>
      </c>
      <c r="I25" s="96" t="str">
        <f>VLOOKUP(E25,VIP!$A$2:$O8293,8,FALSE)</f>
        <v>Si</v>
      </c>
      <c r="J25" s="96" t="str">
        <f>VLOOKUP(E25,VIP!$A$2:$O8243,8,FALSE)</f>
        <v>Si</v>
      </c>
      <c r="K25" s="96" t="str">
        <f>VLOOKUP(E25,VIP!$A$2:$O11817,6,0)</f>
        <v>NO</v>
      </c>
      <c r="L25" s="102" t="s">
        <v>2463</v>
      </c>
      <c r="M25" s="101" t="s">
        <v>2472</v>
      </c>
      <c r="N25" s="100" t="s">
        <v>2480</v>
      </c>
      <c r="O25" s="113" t="s">
        <v>2482</v>
      </c>
      <c r="P25" s="116"/>
      <c r="Q25" s="101" t="s">
        <v>2463</v>
      </c>
    </row>
    <row r="26" spans="1:17" ht="18" x14ac:dyDescent="0.25">
      <c r="A26" s="113" t="str">
        <f>VLOOKUP(E26,'LISTADO ATM'!$A$2:$C$897,3,0)</f>
        <v>NORTE</v>
      </c>
      <c r="B26" s="107" t="s">
        <v>2520</v>
      </c>
      <c r="C26" s="99">
        <v>44236.540810185186</v>
      </c>
      <c r="D26" s="113" t="s">
        <v>2190</v>
      </c>
      <c r="E26" s="97">
        <v>275</v>
      </c>
      <c r="F26" s="84" t="str">
        <f>VLOOKUP(E26,VIP!$A$2:$O11406,2,0)</f>
        <v>DRBR275</v>
      </c>
      <c r="G26" s="96" t="str">
        <f>VLOOKUP(E26,'LISTADO ATM'!$A$2:$B$896,2,0)</f>
        <v xml:space="preserve">ATM Autobanco Duarte Stgo. II </v>
      </c>
      <c r="H26" s="96" t="str">
        <f>VLOOKUP(E26,VIP!$A$2:$O16327,7,FALSE)</f>
        <v>Si</v>
      </c>
      <c r="I26" s="96" t="str">
        <f>VLOOKUP(E26,VIP!$A$2:$O8292,8,FALSE)</f>
        <v>Si</v>
      </c>
      <c r="J26" s="96" t="str">
        <f>VLOOKUP(E26,VIP!$A$2:$O8242,8,FALSE)</f>
        <v>Si</v>
      </c>
      <c r="K26" s="96" t="str">
        <f>VLOOKUP(E26,VIP!$A$2:$O11816,6,0)</f>
        <v>NO</v>
      </c>
      <c r="L26" s="102" t="s">
        <v>2254</v>
      </c>
      <c r="M26" s="101" t="s">
        <v>2472</v>
      </c>
      <c r="N26" s="100" t="s">
        <v>2480</v>
      </c>
      <c r="O26" s="113" t="s">
        <v>2513</v>
      </c>
      <c r="P26" s="116"/>
      <c r="Q26" s="101" t="s">
        <v>2254</v>
      </c>
    </row>
    <row r="27" spans="1:17" ht="18" x14ac:dyDescent="0.25">
      <c r="A27" s="113" t="str">
        <f>VLOOKUP(E27,'LISTADO ATM'!$A$2:$C$897,3,0)</f>
        <v>DISTRITO NACIONAL</v>
      </c>
      <c r="B27" s="107" t="s">
        <v>2519</v>
      </c>
      <c r="C27" s="99">
        <v>44236.5468287037</v>
      </c>
      <c r="D27" s="113" t="s">
        <v>2189</v>
      </c>
      <c r="E27" s="97">
        <v>244</v>
      </c>
      <c r="F27" s="84" t="str">
        <f>VLOOKUP(E27,VIP!$A$2:$O11404,2,0)</f>
        <v>DRBR244</v>
      </c>
      <c r="G27" s="96" t="str">
        <f>VLOOKUP(E27,'LISTADO ATM'!$A$2:$B$896,2,0)</f>
        <v xml:space="preserve">ATM Ministerio de Hacienda (antiguo Finanzas) </v>
      </c>
      <c r="H27" s="96" t="str">
        <f>VLOOKUP(E27,VIP!$A$2:$O16325,7,FALSE)</f>
        <v>Si</v>
      </c>
      <c r="I27" s="96" t="str">
        <f>VLOOKUP(E27,VIP!$A$2:$O8290,8,FALSE)</f>
        <v>Si</v>
      </c>
      <c r="J27" s="96" t="str">
        <f>VLOOKUP(E27,VIP!$A$2:$O8240,8,FALSE)</f>
        <v>Si</v>
      </c>
      <c r="K27" s="96" t="str">
        <f>VLOOKUP(E27,VIP!$A$2:$O11814,6,0)</f>
        <v>NO</v>
      </c>
      <c r="L27" s="102" t="s">
        <v>2228</v>
      </c>
      <c r="M27" s="101" t="s">
        <v>2472</v>
      </c>
      <c r="N27" s="100" t="s">
        <v>2480</v>
      </c>
      <c r="O27" s="113" t="s">
        <v>2482</v>
      </c>
      <c r="P27" s="116"/>
      <c r="Q27" s="101" t="s">
        <v>2228</v>
      </c>
    </row>
    <row r="28" spans="1:17" ht="18" x14ac:dyDescent="0.25">
      <c r="A28" s="113" t="str">
        <f>VLOOKUP(E28,'LISTADO ATM'!$A$2:$C$897,3,0)</f>
        <v>DISTRITO NACIONAL</v>
      </c>
      <c r="B28" s="107" t="s">
        <v>2518</v>
      </c>
      <c r="C28" s="99">
        <v>44236.561932870369</v>
      </c>
      <c r="D28" s="113" t="s">
        <v>2189</v>
      </c>
      <c r="E28" s="97">
        <v>917</v>
      </c>
      <c r="F28" s="84" t="str">
        <f>VLOOKUP(E28,VIP!$A$2:$O11403,2,0)</f>
        <v>DRBR01B</v>
      </c>
      <c r="G28" s="96" t="str">
        <f>VLOOKUP(E28,'LISTADO ATM'!$A$2:$B$896,2,0)</f>
        <v xml:space="preserve">ATM Oficina Los Mina </v>
      </c>
      <c r="H28" s="96" t="str">
        <f>VLOOKUP(E28,VIP!$A$2:$O16324,7,FALSE)</f>
        <v>Si</v>
      </c>
      <c r="I28" s="96" t="str">
        <f>VLOOKUP(E28,VIP!$A$2:$O8289,8,FALSE)</f>
        <v>Si</v>
      </c>
      <c r="J28" s="96" t="str">
        <f>VLOOKUP(E28,VIP!$A$2:$O8239,8,FALSE)</f>
        <v>Si</v>
      </c>
      <c r="K28" s="96" t="str">
        <f>VLOOKUP(E28,VIP!$A$2:$O11813,6,0)</f>
        <v>NO</v>
      </c>
      <c r="L28" s="102" t="s">
        <v>2228</v>
      </c>
      <c r="M28" s="101" t="s">
        <v>2472</v>
      </c>
      <c r="N28" s="100" t="s">
        <v>2480</v>
      </c>
      <c r="O28" s="113" t="s">
        <v>2482</v>
      </c>
      <c r="P28" s="116"/>
      <c r="Q28" s="101" t="s">
        <v>2228</v>
      </c>
    </row>
    <row r="29" spans="1:17" ht="18" x14ac:dyDescent="0.25">
      <c r="A29" s="113" t="str">
        <f>VLOOKUP(E29,'LISTADO ATM'!$A$2:$C$897,3,0)</f>
        <v>DISTRITO NACIONAL</v>
      </c>
      <c r="B29" s="107" t="s">
        <v>2517</v>
      </c>
      <c r="C29" s="99">
        <v>44236.562662037039</v>
      </c>
      <c r="D29" s="113" t="s">
        <v>2189</v>
      </c>
      <c r="E29" s="97">
        <v>488</v>
      </c>
      <c r="F29" s="84" t="str">
        <f>VLOOKUP(E29,VIP!$A$2:$O11402,2,0)</f>
        <v>DRBR488</v>
      </c>
      <c r="G29" s="96" t="str">
        <f>VLOOKUP(E29,'LISTADO ATM'!$A$2:$B$896,2,0)</f>
        <v xml:space="preserve">ATM Aeropuerto El Higuero </v>
      </c>
      <c r="H29" s="96" t="str">
        <f>VLOOKUP(E29,VIP!$A$2:$O16323,7,FALSE)</f>
        <v>Si</v>
      </c>
      <c r="I29" s="96" t="str">
        <f>VLOOKUP(E29,VIP!$A$2:$O8288,8,FALSE)</f>
        <v>Si</v>
      </c>
      <c r="J29" s="96" t="str">
        <f>VLOOKUP(E29,VIP!$A$2:$O8238,8,FALSE)</f>
        <v>Si</v>
      </c>
      <c r="K29" s="96" t="str">
        <f>VLOOKUP(E29,VIP!$A$2:$O11812,6,0)</f>
        <v>NO</v>
      </c>
      <c r="L29" s="102" t="s">
        <v>2228</v>
      </c>
      <c r="M29" s="101" t="s">
        <v>2472</v>
      </c>
      <c r="N29" s="100" t="s">
        <v>2480</v>
      </c>
      <c r="O29" s="113" t="s">
        <v>2482</v>
      </c>
      <c r="P29" s="116"/>
      <c r="Q29" s="101" t="s">
        <v>2228</v>
      </c>
    </row>
    <row r="30" spans="1:17" ht="18" x14ac:dyDescent="0.25">
      <c r="A30" s="113" t="str">
        <f>VLOOKUP(E30,'LISTADO ATM'!$A$2:$C$897,3,0)</f>
        <v>DISTRITO NACIONAL</v>
      </c>
      <c r="B30" s="107" t="s">
        <v>2516</v>
      </c>
      <c r="C30" s="99">
        <v>44236.56449074074</v>
      </c>
      <c r="D30" s="113" t="s">
        <v>2189</v>
      </c>
      <c r="E30" s="97">
        <v>902</v>
      </c>
      <c r="F30" s="84" t="str">
        <f>VLOOKUP(E30,VIP!$A$2:$O11401,2,0)</f>
        <v>DRBR16A</v>
      </c>
      <c r="G30" s="96" t="str">
        <f>VLOOKUP(E30,'LISTADO ATM'!$A$2:$B$896,2,0)</f>
        <v xml:space="preserve">ATM Oficina Plaza Florida </v>
      </c>
      <c r="H30" s="96" t="str">
        <f>VLOOKUP(E30,VIP!$A$2:$O16322,7,FALSE)</f>
        <v>Si</v>
      </c>
      <c r="I30" s="96" t="str">
        <f>VLOOKUP(E30,VIP!$A$2:$O8287,8,FALSE)</f>
        <v>Si</v>
      </c>
      <c r="J30" s="96" t="str">
        <f>VLOOKUP(E30,VIP!$A$2:$O8237,8,FALSE)</f>
        <v>Si</v>
      </c>
      <c r="K30" s="96" t="str">
        <f>VLOOKUP(E30,VIP!$A$2:$O11811,6,0)</f>
        <v>NO</v>
      </c>
      <c r="L30" s="102" t="s">
        <v>2228</v>
      </c>
      <c r="M30" s="101" t="s">
        <v>2472</v>
      </c>
      <c r="N30" s="100" t="s">
        <v>2480</v>
      </c>
      <c r="O30" s="113" t="s">
        <v>2482</v>
      </c>
      <c r="P30" s="116"/>
      <c r="Q30" s="101" t="s">
        <v>2228</v>
      </c>
    </row>
    <row r="31" spans="1:17" ht="18" x14ac:dyDescent="0.25">
      <c r="A31" s="113" t="str">
        <f>VLOOKUP(E31,'LISTADO ATM'!$A$2:$C$897,3,0)</f>
        <v>DISTRITO NACIONAL</v>
      </c>
      <c r="B31" s="107" t="s">
        <v>2515</v>
      </c>
      <c r="C31" s="99">
        <v>44236.574965277781</v>
      </c>
      <c r="D31" s="113" t="s">
        <v>2189</v>
      </c>
      <c r="E31" s="97">
        <v>562</v>
      </c>
      <c r="F31" s="84" t="str">
        <f>VLOOKUP(E31,VIP!$A$2:$O11400,2,0)</f>
        <v>DRBR226</v>
      </c>
      <c r="G31" s="96" t="str">
        <f>VLOOKUP(E31,'LISTADO ATM'!$A$2:$B$896,2,0)</f>
        <v xml:space="preserve">ATM S/M Jumbo Carretera Mella </v>
      </c>
      <c r="H31" s="96" t="str">
        <f>VLOOKUP(E31,VIP!$A$2:$O16321,7,FALSE)</f>
        <v>Si</v>
      </c>
      <c r="I31" s="96" t="str">
        <f>VLOOKUP(E31,VIP!$A$2:$O8286,8,FALSE)</f>
        <v>Si</v>
      </c>
      <c r="J31" s="96" t="str">
        <f>VLOOKUP(E31,VIP!$A$2:$O8236,8,FALSE)</f>
        <v>Si</v>
      </c>
      <c r="K31" s="96" t="str">
        <f>VLOOKUP(E31,VIP!$A$2:$O11810,6,0)</f>
        <v>SI</v>
      </c>
      <c r="L31" s="102" t="s">
        <v>2254</v>
      </c>
      <c r="M31" s="101" t="s">
        <v>2472</v>
      </c>
      <c r="N31" s="100" t="s">
        <v>2480</v>
      </c>
      <c r="O31" s="113" t="s">
        <v>2482</v>
      </c>
      <c r="P31" s="116"/>
      <c r="Q31" s="101" t="s">
        <v>2254</v>
      </c>
    </row>
    <row r="32" spans="1:17" s="117" customFormat="1" ht="18" x14ac:dyDescent="0.25">
      <c r="A32" s="113" t="str">
        <f>VLOOKUP(E32,'LISTADO ATM'!$A$2:$C$897,3,0)</f>
        <v>ESTE</v>
      </c>
      <c r="B32" s="107" t="s">
        <v>2514</v>
      </c>
      <c r="C32" s="99">
        <v>44236.597858796296</v>
      </c>
      <c r="D32" s="113" t="s">
        <v>2476</v>
      </c>
      <c r="E32" s="97">
        <v>158</v>
      </c>
      <c r="F32" s="84" t="str">
        <f>VLOOKUP(E32,VIP!$A$2:$O11398,2,0)</f>
        <v>DRBR158</v>
      </c>
      <c r="G32" s="96" t="str">
        <f>VLOOKUP(E32,'LISTADO ATM'!$A$2:$B$896,2,0)</f>
        <v xml:space="preserve">ATM Oficina Romana Norte </v>
      </c>
      <c r="H32" s="96" t="str">
        <f>VLOOKUP(E32,VIP!$A$2:$O16319,7,FALSE)</f>
        <v>Si</v>
      </c>
      <c r="I32" s="96" t="str">
        <f>VLOOKUP(E32,VIP!$A$2:$O8284,8,FALSE)</f>
        <v>Si</v>
      </c>
      <c r="J32" s="96" t="str">
        <f>VLOOKUP(E32,VIP!$A$2:$O8234,8,FALSE)</f>
        <v>Si</v>
      </c>
      <c r="K32" s="96" t="str">
        <f>VLOOKUP(E32,VIP!$A$2:$O11808,6,0)</f>
        <v>SI</v>
      </c>
      <c r="L32" s="102" t="s">
        <v>2430</v>
      </c>
      <c r="M32" s="101" t="s">
        <v>2472</v>
      </c>
      <c r="N32" s="100" t="s">
        <v>2480</v>
      </c>
      <c r="O32" s="113" t="s">
        <v>2481</v>
      </c>
      <c r="P32" s="116"/>
      <c r="Q32" s="101" t="s">
        <v>2430</v>
      </c>
    </row>
    <row r="33" spans="1:17" s="117" customFormat="1" ht="18" x14ac:dyDescent="0.25">
      <c r="A33" s="113" t="str">
        <f>VLOOKUP(E33,'LISTADO ATM'!$A$2:$C$897,3,0)</f>
        <v>DISTRITO NACIONAL</v>
      </c>
      <c r="B33" s="107" t="s">
        <v>2528</v>
      </c>
      <c r="C33" s="99">
        <v>44236.611805555556</v>
      </c>
      <c r="D33" s="113" t="s">
        <v>2189</v>
      </c>
      <c r="E33" s="97">
        <v>391</v>
      </c>
      <c r="F33" s="84" t="str">
        <f>VLOOKUP(E33,VIP!$A$2:$O11403,2,0)</f>
        <v>DRBR391</v>
      </c>
      <c r="G33" s="96" t="str">
        <f>VLOOKUP(E33,'LISTADO ATM'!$A$2:$B$896,2,0)</f>
        <v xml:space="preserve">ATM S/M Jumbo Luperón </v>
      </c>
      <c r="H33" s="96" t="str">
        <f>VLOOKUP(E33,VIP!$A$2:$O16324,7,FALSE)</f>
        <v>Si</v>
      </c>
      <c r="I33" s="96" t="str">
        <f>VLOOKUP(E33,VIP!$A$2:$O8289,8,FALSE)</f>
        <v>Si</v>
      </c>
      <c r="J33" s="96" t="str">
        <f>VLOOKUP(E33,VIP!$A$2:$O8239,8,FALSE)</f>
        <v>Si</v>
      </c>
      <c r="K33" s="96" t="str">
        <f>VLOOKUP(E33,VIP!$A$2:$O11813,6,0)</f>
        <v>NO</v>
      </c>
      <c r="L33" s="102" t="s">
        <v>2228</v>
      </c>
      <c r="M33" s="101" t="s">
        <v>2472</v>
      </c>
      <c r="N33" s="100" t="s">
        <v>2480</v>
      </c>
      <c r="O33" s="113" t="s">
        <v>2482</v>
      </c>
      <c r="P33" s="116"/>
      <c r="Q33" s="101" t="s">
        <v>2228</v>
      </c>
    </row>
    <row r="34" spans="1:17" s="117" customFormat="1" ht="18" x14ac:dyDescent="0.25">
      <c r="A34" s="113" t="str">
        <f>VLOOKUP(E34,'LISTADO ATM'!$A$2:$C$897,3,0)</f>
        <v>ESTE</v>
      </c>
      <c r="B34" s="107" t="s">
        <v>2527</v>
      </c>
      <c r="C34" s="99">
        <v>44236.612326388888</v>
      </c>
      <c r="D34" s="113" t="s">
        <v>2189</v>
      </c>
      <c r="E34" s="97">
        <v>660</v>
      </c>
      <c r="F34" s="84" t="str">
        <f>VLOOKUP(E34,VIP!$A$2:$O11402,2,0)</f>
        <v>DRBR660</v>
      </c>
      <c r="G34" s="96" t="str">
        <f>VLOOKUP(E34,'LISTADO ATM'!$A$2:$B$896,2,0)</f>
        <v>ATM Oficina Romana Norte II</v>
      </c>
      <c r="H34" s="96" t="str">
        <f>VLOOKUP(E34,VIP!$A$2:$O16323,7,FALSE)</f>
        <v>N/A</v>
      </c>
      <c r="I34" s="96" t="str">
        <f>VLOOKUP(E34,VIP!$A$2:$O8288,8,FALSE)</f>
        <v>N/A</v>
      </c>
      <c r="J34" s="96" t="str">
        <f>VLOOKUP(E34,VIP!$A$2:$O8238,8,FALSE)</f>
        <v>N/A</v>
      </c>
      <c r="K34" s="96" t="str">
        <f>VLOOKUP(E34,VIP!$A$2:$O11812,6,0)</f>
        <v>N/A</v>
      </c>
      <c r="L34" s="102" t="s">
        <v>2228</v>
      </c>
      <c r="M34" s="101" t="s">
        <v>2472</v>
      </c>
      <c r="N34" s="100" t="s">
        <v>2480</v>
      </c>
      <c r="O34" s="113" t="s">
        <v>2482</v>
      </c>
      <c r="P34" s="116"/>
      <c r="Q34" s="101" t="s">
        <v>2228</v>
      </c>
    </row>
    <row r="35" spans="1:17" s="117" customFormat="1" ht="18" x14ac:dyDescent="0.25">
      <c r="A35" s="113" t="str">
        <f>VLOOKUP(E35,'LISTADO ATM'!$A$2:$C$897,3,0)</f>
        <v>DISTRITO NACIONAL</v>
      </c>
      <c r="B35" s="107" t="s">
        <v>2526</v>
      </c>
      <c r="C35" s="99">
        <v>44236.622986111113</v>
      </c>
      <c r="D35" s="113" t="s">
        <v>2189</v>
      </c>
      <c r="E35" s="97">
        <v>868</v>
      </c>
      <c r="F35" s="84" t="str">
        <f>VLOOKUP(E35,VIP!$A$2:$O11401,2,0)</f>
        <v>DRBR868</v>
      </c>
      <c r="G35" s="96" t="str">
        <f>VLOOKUP(E35,'LISTADO ATM'!$A$2:$B$896,2,0)</f>
        <v xml:space="preserve">ATM Casino Diamante </v>
      </c>
      <c r="H35" s="96" t="str">
        <f>VLOOKUP(E35,VIP!$A$2:$O16322,7,FALSE)</f>
        <v>Si</v>
      </c>
      <c r="I35" s="96" t="str">
        <f>VLOOKUP(E35,VIP!$A$2:$O8287,8,FALSE)</f>
        <v>Si</v>
      </c>
      <c r="J35" s="96" t="str">
        <f>VLOOKUP(E35,VIP!$A$2:$O8237,8,FALSE)</f>
        <v>Si</v>
      </c>
      <c r="K35" s="96" t="str">
        <f>VLOOKUP(E35,VIP!$A$2:$O11811,6,0)</f>
        <v>NO</v>
      </c>
      <c r="L35" s="102" t="s">
        <v>2512</v>
      </c>
      <c r="M35" s="101" t="s">
        <v>2472</v>
      </c>
      <c r="N35" s="100" t="s">
        <v>2480</v>
      </c>
      <c r="O35" s="113" t="s">
        <v>2482</v>
      </c>
      <c r="P35" s="116"/>
      <c r="Q35" s="101" t="s">
        <v>2512</v>
      </c>
    </row>
    <row r="36" spans="1:17" s="117" customFormat="1" ht="18" x14ac:dyDescent="0.25">
      <c r="A36" s="113" t="str">
        <f>VLOOKUP(E36,'LISTADO ATM'!$A$2:$C$897,3,0)</f>
        <v>DISTRITO NACIONAL</v>
      </c>
      <c r="B36" s="107" t="s">
        <v>2525</v>
      </c>
      <c r="C36" s="99">
        <v>44236.658715277779</v>
      </c>
      <c r="D36" s="113" t="s">
        <v>2476</v>
      </c>
      <c r="E36" s="97">
        <v>336</v>
      </c>
      <c r="F36" s="84" t="str">
        <f>VLOOKUP(E36,VIP!$A$2:$O11399,2,0)</f>
        <v>DRBR336</v>
      </c>
      <c r="G36" s="96" t="str">
        <f>VLOOKUP(E36,'LISTADO ATM'!$A$2:$B$896,2,0)</f>
        <v>ATM Instituto Nacional de Cancer (incart)</v>
      </c>
      <c r="H36" s="96" t="str">
        <f>VLOOKUP(E36,VIP!$A$2:$O16320,7,FALSE)</f>
        <v>Si</v>
      </c>
      <c r="I36" s="96" t="str">
        <f>VLOOKUP(E36,VIP!$A$2:$O8285,8,FALSE)</f>
        <v>Si</v>
      </c>
      <c r="J36" s="96" t="str">
        <f>VLOOKUP(E36,VIP!$A$2:$O8235,8,FALSE)</f>
        <v>Si</v>
      </c>
      <c r="K36" s="96" t="str">
        <f>VLOOKUP(E36,VIP!$A$2:$O11809,6,0)</f>
        <v>NO</v>
      </c>
      <c r="L36" s="102" t="s">
        <v>2465</v>
      </c>
      <c r="M36" s="101" t="s">
        <v>2472</v>
      </c>
      <c r="N36" s="100" t="s">
        <v>2480</v>
      </c>
      <c r="O36" s="113" t="s">
        <v>2481</v>
      </c>
      <c r="P36" s="116"/>
      <c r="Q36" s="101" t="s">
        <v>2465</v>
      </c>
    </row>
    <row r="37" spans="1:17" s="117" customFormat="1" ht="18" x14ac:dyDescent="0.25">
      <c r="A37" s="113" t="str">
        <f>VLOOKUP(E37,'LISTADO ATM'!$A$2:$C$897,3,0)</f>
        <v>SUR</v>
      </c>
      <c r="B37" s="107" t="s">
        <v>2536</v>
      </c>
      <c r="C37" s="99">
        <v>44236.670810185184</v>
      </c>
      <c r="D37" s="113" t="s">
        <v>2189</v>
      </c>
      <c r="E37" s="97">
        <v>750</v>
      </c>
      <c r="F37" s="84" t="str">
        <f>VLOOKUP(E37,VIP!$A$2:$O11408,2,0)</f>
        <v>DRBR265</v>
      </c>
      <c r="G37" s="96" t="str">
        <f>VLOOKUP(E37,'LISTADO ATM'!$A$2:$B$896,2,0)</f>
        <v xml:space="preserve">ATM UNP Duvergé </v>
      </c>
      <c r="H37" s="96" t="str">
        <f>VLOOKUP(E37,VIP!$A$2:$O16329,7,FALSE)</f>
        <v>Si</v>
      </c>
      <c r="I37" s="96" t="str">
        <f>VLOOKUP(E37,VIP!$A$2:$O8294,8,FALSE)</f>
        <v>Si</v>
      </c>
      <c r="J37" s="96" t="str">
        <f>VLOOKUP(E37,VIP!$A$2:$O8244,8,FALSE)</f>
        <v>Si</v>
      </c>
      <c r="K37" s="96" t="str">
        <f>VLOOKUP(E37,VIP!$A$2:$O11818,6,0)</f>
        <v>SI</v>
      </c>
      <c r="L37" s="102" t="s">
        <v>2512</v>
      </c>
      <c r="M37" s="101" t="s">
        <v>2472</v>
      </c>
      <c r="N37" s="100" t="s">
        <v>2480</v>
      </c>
      <c r="O37" s="113" t="s">
        <v>2482</v>
      </c>
      <c r="P37" s="116"/>
      <c r="Q37" s="101" t="s">
        <v>2512</v>
      </c>
    </row>
    <row r="38" spans="1:17" s="117" customFormat="1" ht="18" x14ac:dyDescent="0.25">
      <c r="A38" s="113" t="str">
        <f>VLOOKUP(E38,'LISTADO ATM'!$A$2:$C$897,3,0)</f>
        <v>DISTRITO NACIONAL</v>
      </c>
      <c r="B38" s="107" t="s">
        <v>2535</v>
      </c>
      <c r="C38" s="99">
        <v>44236.685289351852</v>
      </c>
      <c r="D38" s="113" t="s">
        <v>2476</v>
      </c>
      <c r="E38" s="97">
        <v>600</v>
      </c>
      <c r="F38" s="84" t="e">
        <f>VLOOKUP(E38,VIP!$A$2:$O11407,2,0)</f>
        <v>#N/A</v>
      </c>
      <c r="G38" s="96" t="str">
        <f>VLOOKUP(E38,'LISTADO ATM'!$A$2:$B$896,2,0)</f>
        <v>ATM S/M Bravo Hipica</v>
      </c>
      <c r="H38" s="96" t="e">
        <f>VLOOKUP(E38,VIP!$A$2:$O16328,7,FALSE)</f>
        <v>#N/A</v>
      </c>
      <c r="I38" s="96" t="e">
        <f>VLOOKUP(E38,VIP!$A$2:$O8293,8,FALSE)</f>
        <v>#N/A</v>
      </c>
      <c r="J38" s="96" t="e">
        <f>VLOOKUP(E38,VIP!$A$2:$O8243,8,FALSE)</f>
        <v>#N/A</v>
      </c>
      <c r="K38" s="96" t="e">
        <f>VLOOKUP(E38,VIP!$A$2:$O11817,6,0)</f>
        <v>#N/A</v>
      </c>
      <c r="L38" s="102" t="s">
        <v>2465</v>
      </c>
      <c r="M38" s="101" t="s">
        <v>2472</v>
      </c>
      <c r="N38" s="100" t="s">
        <v>2480</v>
      </c>
      <c r="O38" s="113" t="s">
        <v>2481</v>
      </c>
      <c r="P38" s="116"/>
      <c r="Q38" s="101" t="s">
        <v>2465</v>
      </c>
    </row>
    <row r="39" spans="1:17" s="117" customFormat="1" ht="18" x14ac:dyDescent="0.25">
      <c r="A39" s="113" t="str">
        <f>VLOOKUP(E39,'LISTADO ATM'!$A$2:$C$897,3,0)</f>
        <v>DISTRITO NACIONAL</v>
      </c>
      <c r="B39" s="107" t="s">
        <v>2534</v>
      </c>
      <c r="C39" s="99">
        <v>44236.72042824074</v>
      </c>
      <c r="D39" s="113" t="s">
        <v>2189</v>
      </c>
      <c r="E39" s="97">
        <v>686</v>
      </c>
      <c r="F39" s="84" t="str">
        <f>VLOOKUP(E39,VIP!$A$2:$O11406,2,0)</f>
        <v>DRBR686</v>
      </c>
      <c r="G39" s="96" t="str">
        <f>VLOOKUP(E39,'LISTADO ATM'!$A$2:$B$896,2,0)</f>
        <v>ATM Autoservicio Oficina Máximo Gómez</v>
      </c>
      <c r="H39" s="96" t="str">
        <f>VLOOKUP(E39,VIP!$A$2:$O16327,7,FALSE)</f>
        <v>Si</v>
      </c>
      <c r="I39" s="96" t="str">
        <f>VLOOKUP(E39,VIP!$A$2:$O8292,8,FALSE)</f>
        <v>Si</v>
      </c>
      <c r="J39" s="96" t="str">
        <f>VLOOKUP(E39,VIP!$A$2:$O8242,8,FALSE)</f>
        <v>Si</v>
      </c>
      <c r="K39" s="96" t="str">
        <f>VLOOKUP(E39,VIP!$A$2:$O11816,6,0)</f>
        <v>NO</v>
      </c>
      <c r="L39" s="102" t="s">
        <v>2228</v>
      </c>
      <c r="M39" s="101" t="s">
        <v>2472</v>
      </c>
      <c r="N39" s="100" t="s">
        <v>2480</v>
      </c>
      <c r="O39" s="113" t="s">
        <v>2482</v>
      </c>
      <c r="P39" s="116"/>
      <c r="Q39" s="101" t="s">
        <v>2228</v>
      </c>
    </row>
    <row r="40" spans="1:17" s="117" customFormat="1" ht="18" x14ac:dyDescent="0.25">
      <c r="A40" s="113" t="str">
        <f>VLOOKUP(E40,'LISTADO ATM'!$A$2:$C$897,3,0)</f>
        <v>NORTE</v>
      </c>
      <c r="B40" s="107" t="s">
        <v>2533</v>
      </c>
      <c r="C40" s="99">
        <v>44236.73337962963</v>
      </c>
      <c r="D40" s="113" t="s">
        <v>2190</v>
      </c>
      <c r="E40" s="97">
        <v>857</v>
      </c>
      <c r="F40" s="84" t="str">
        <f>VLOOKUP(E40,VIP!$A$2:$O11405,2,0)</f>
        <v>DRBR857</v>
      </c>
      <c r="G40" s="96" t="str">
        <f>VLOOKUP(E40,'LISTADO ATM'!$A$2:$B$896,2,0)</f>
        <v xml:space="preserve">ATM Oficina Los Alamos </v>
      </c>
      <c r="H40" s="96" t="str">
        <f>VLOOKUP(E40,VIP!$A$2:$O16326,7,FALSE)</f>
        <v>Si</v>
      </c>
      <c r="I40" s="96" t="str">
        <f>VLOOKUP(E40,VIP!$A$2:$O8291,8,FALSE)</f>
        <v>Si</v>
      </c>
      <c r="J40" s="96" t="str">
        <f>VLOOKUP(E40,VIP!$A$2:$O8241,8,FALSE)</f>
        <v>Si</v>
      </c>
      <c r="K40" s="96" t="str">
        <f>VLOOKUP(E40,VIP!$A$2:$O11815,6,0)</f>
        <v>NO</v>
      </c>
      <c r="L40" s="102" t="s">
        <v>2463</v>
      </c>
      <c r="M40" s="101" t="s">
        <v>2472</v>
      </c>
      <c r="N40" s="100" t="s">
        <v>2480</v>
      </c>
      <c r="O40" s="113" t="s">
        <v>2494</v>
      </c>
      <c r="P40" s="116"/>
      <c r="Q40" s="101" t="s">
        <v>2463</v>
      </c>
    </row>
    <row r="41" spans="1:17" s="117" customFormat="1" ht="18" x14ac:dyDescent="0.25">
      <c r="A41" s="113" t="str">
        <f>VLOOKUP(E41,'LISTADO ATM'!$A$2:$C$897,3,0)</f>
        <v>NORTE</v>
      </c>
      <c r="B41" s="107" t="s">
        <v>2532</v>
      </c>
      <c r="C41" s="99">
        <v>44236.734861111108</v>
      </c>
      <c r="D41" s="113" t="s">
        <v>2190</v>
      </c>
      <c r="E41" s="97">
        <v>77</v>
      </c>
      <c r="F41" s="84" t="str">
        <f>VLOOKUP(E41,VIP!$A$2:$O11404,2,0)</f>
        <v>DRBR077</v>
      </c>
      <c r="G41" s="96" t="str">
        <f>VLOOKUP(E41,'LISTADO ATM'!$A$2:$B$896,2,0)</f>
        <v xml:space="preserve">ATM Oficina Cruce de Imbert </v>
      </c>
      <c r="H41" s="96" t="str">
        <f>VLOOKUP(E41,VIP!$A$2:$O16325,7,FALSE)</f>
        <v>Si</v>
      </c>
      <c r="I41" s="96" t="str">
        <f>VLOOKUP(E41,VIP!$A$2:$O8290,8,FALSE)</f>
        <v>Si</v>
      </c>
      <c r="J41" s="96" t="str">
        <f>VLOOKUP(E41,VIP!$A$2:$O8240,8,FALSE)</f>
        <v>Si</v>
      </c>
      <c r="K41" s="96" t="str">
        <f>VLOOKUP(E41,VIP!$A$2:$O11814,6,0)</f>
        <v>SI</v>
      </c>
      <c r="L41" s="102" t="s">
        <v>2537</v>
      </c>
      <c r="M41" s="101" t="s">
        <v>2472</v>
      </c>
      <c r="N41" s="100" t="s">
        <v>2480</v>
      </c>
      <c r="O41" s="113" t="s">
        <v>2494</v>
      </c>
      <c r="P41" s="116"/>
      <c r="Q41" s="101" t="s">
        <v>2537</v>
      </c>
    </row>
    <row r="42" spans="1:17" s="117" customFormat="1" ht="18" x14ac:dyDescent="0.25">
      <c r="A42" s="113" t="str">
        <f>VLOOKUP(E42,'LISTADO ATM'!$A$2:$C$897,3,0)</f>
        <v>NORTE</v>
      </c>
      <c r="B42" s="107" t="s">
        <v>2531</v>
      </c>
      <c r="C42" s="99">
        <v>44236.73951388889</v>
      </c>
      <c r="D42" s="113" t="s">
        <v>2190</v>
      </c>
      <c r="E42" s="97">
        <v>95</v>
      </c>
      <c r="F42" s="84" t="str">
        <f>VLOOKUP(E42,VIP!$A$2:$O11403,2,0)</f>
        <v>DRBR095</v>
      </c>
      <c r="G42" s="96" t="str">
        <f>VLOOKUP(E42,'LISTADO ATM'!$A$2:$B$896,2,0)</f>
        <v xml:space="preserve">ATM Oficina Tenares </v>
      </c>
      <c r="H42" s="96" t="str">
        <f>VLOOKUP(E42,VIP!$A$2:$O16324,7,FALSE)</f>
        <v>Si</v>
      </c>
      <c r="I42" s="96" t="str">
        <f>VLOOKUP(E42,VIP!$A$2:$O8289,8,FALSE)</f>
        <v>Si</v>
      </c>
      <c r="J42" s="96" t="str">
        <f>VLOOKUP(E42,VIP!$A$2:$O8239,8,FALSE)</f>
        <v>Si</v>
      </c>
      <c r="K42" s="96" t="str">
        <f>VLOOKUP(E42,VIP!$A$2:$O11813,6,0)</f>
        <v>SI</v>
      </c>
      <c r="L42" s="102" t="s">
        <v>2254</v>
      </c>
      <c r="M42" s="101" t="s">
        <v>2472</v>
      </c>
      <c r="N42" s="100" t="s">
        <v>2480</v>
      </c>
      <c r="O42" s="113" t="s">
        <v>2494</v>
      </c>
      <c r="P42" s="116"/>
      <c r="Q42" s="101" t="s">
        <v>2254</v>
      </c>
    </row>
    <row r="43" spans="1:17" s="117" customFormat="1" ht="18" x14ac:dyDescent="0.25">
      <c r="A43" s="113" t="str">
        <f>VLOOKUP(E43,'LISTADO ATM'!$A$2:$C$897,3,0)</f>
        <v>DISTRITO NACIONAL</v>
      </c>
      <c r="B43" s="107" t="s">
        <v>2530</v>
      </c>
      <c r="C43" s="99">
        <v>44236.741620370369</v>
      </c>
      <c r="D43" s="113" t="s">
        <v>2189</v>
      </c>
      <c r="E43" s="97">
        <v>312</v>
      </c>
      <c r="F43" s="84" t="str">
        <f>VLOOKUP(E43,VIP!$A$2:$O11402,2,0)</f>
        <v>DRBR312</v>
      </c>
      <c r="G43" s="96" t="str">
        <f>VLOOKUP(E43,'LISTADO ATM'!$A$2:$B$896,2,0)</f>
        <v xml:space="preserve">ATM Oficina Tiradentes II (Naco) </v>
      </c>
      <c r="H43" s="96" t="str">
        <f>VLOOKUP(E43,VIP!$A$2:$O16323,7,FALSE)</f>
        <v>Si</v>
      </c>
      <c r="I43" s="96" t="str">
        <f>VLOOKUP(E43,VIP!$A$2:$O8288,8,FALSE)</f>
        <v>Si</v>
      </c>
      <c r="J43" s="96" t="str">
        <f>VLOOKUP(E43,VIP!$A$2:$O8238,8,FALSE)</f>
        <v>Si</v>
      </c>
      <c r="K43" s="96" t="str">
        <f>VLOOKUP(E43,VIP!$A$2:$O11812,6,0)</f>
        <v>NO</v>
      </c>
      <c r="L43" s="102" t="s">
        <v>2435</v>
      </c>
      <c r="M43" s="101" t="s">
        <v>2472</v>
      </c>
      <c r="N43" s="100" t="s">
        <v>2480</v>
      </c>
      <c r="O43" s="113" t="s">
        <v>2482</v>
      </c>
      <c r="P43" s="116"/>
      <c r="Q43" s="101" t="s">
        <v>2435</v>
      </c>
    </row>
    <row r="44" spans="1:17" s="117" customFormat="1" ht="18" x14ac:dyDescent="0.25">
      <c r="A44" s="113" t="str">
        <f>VLOOKUP(E44,'LISTADO ATM'!$A$2:$C$897,3,0)</f>
        <v>NORTE</v>
      </c>
      <c r="B44" s="107" t="s">
        <v>2529</v>
      </c>
      <c r="C44" s="99">
        <v>44236.749652777777</v>
      </c>
      <c r="D44" s="113" t="s">
        <v>2190</v>
      </c>
      <c r="E44" s="97">
        <v>405</v>
      </c>
      <c r="F44" s="84" t="str">
        <f>VLOOKUP(E44,VIP!$A$2:$O11401,2,0)</f>
        <v>DRBR405</v>
      </c>
      <c r="G44" s="96" t="str">
        <f>VLOOKUP(E44,'LISTADO ATM'!$A$2:$B$896,2,0)</f>
        <v xml:space="preserve">ATM UNP Loma de Cabrera </v>
      </c>
      <c r="H44" s="96" t="str">
        <f>VLOOKUP(E44,VIP!$A$2:$O16322,7,FALSE)</f>
        <v>Si</v>
      </c>
      <c r="I44" s="96" t="str">
        <f>VLOOKUP(E44,VIP!$A$2:$O8287,8,FALSE)</f>
        <v>Si</v>
      </c>
      <c r="J44" s="96" t="str">
        <f>VLOOKUP(E44,VIP!$A$2:$O8237,8,FALSE)</f>
        <v>Si</v>
      </c>
      <c r="K44" s="96" t="str">
        <f>VLOOKUP(E44,VIP!$A$2:$O11811,6,0)</f>
        <v>NO</v>
      </c>
      <c r="L44" s="102" t="s">
        <v>2228</v>
      </c>
      <c r="M44" s="101" t="s">
        <v>2472</v>
      </c>
      <c r="N44" s="100" t="s">
        <v>2480</v>
      </c>
      <c r="O44" s="113" t="s">
        <v>2494</v>
      </c>
      <c r="P44" s="116"/>
      <c r="Q44" s="101" t="s">
        <v>2228</v>
      </c>
    </row>
    <row r="45" spans="1:17" s="117" customFormat="1" ht="18" x14ac:dyDescent="0.25">
      <c r="A45" s="113" t="str">
        <f>VLOOKUP(E45,'LISTADO ATM'!$A$2:$C$897,3,0)</f>
        <v>DISTRITO NACIONAL</v>
      </c>
      <c r="B45" s="107" t="s">
        <v>2546</v>
      </c>
      <c r="C45" s="99">
        <v>44236.823506944442</v>
      </c>
      <c r="D45" s="113" t="s">
        <v>2189</v>
      </c>
      <c r="E45" s="97">
        <v>785</v>
      </c>
      <c r="F45" s="84" t="str">
        <f>VLOOKUP(E45,VIP!$A$2:$O11424,2,0)</f>
        <v>DRBR785</v>
      </c>
      <c r="G45" s="96" t="str">
        <f>VLOOKUP(E45,'LISTADO ATM'!$A$2:$B$896,2,0)</f>
        <v xml:space="preserve">ATM S/M Nacional Máximo Gómez </v>
      </c>
      <c r="H45" s="96" t="str">
        <f>VLOOKUP(E45,VIP!$A$2:$O16345,7,FALSE)</f>
        <v>Si</v>
      </c>
      <c r="I45" s="96" t="str">
        <f>VLOOKUP(E45,VIP!$A$2:$O8310,8,FALSE)</f>
        <v>Si</v>
      </c>
      <c r="J45" s="96" t="str">
        <f>VLOOKUP(E45,VIP!$A$2:$O8260,8,FALSE)</f>
        <v>Si</v>
      </c>
      <c r="K45" s="96" t="str">
        <f>VLOOKUP(E45,VIP!$A$2:$O11834,6,0)</f>
        <v>NO</v>
      </c>
      <c r="L45" s="102" t="s">
        <v>2228</v>
      </c>
      <c r="M45" s="101" t="s">
        <v>2472</v>
      </c>
      <c r="N45" s="100" t="s">
        <v>2480</v>
      </c>
      <c r="O45" s="113" t="s">
        <v>2482</v>
      </c>
      <c r="P45" s="116"/>
      <c r="Q45" s="101" t="s">
        <v>2228</v>
      </c>
    </row>
    <row r="46" spans="1:17" s="117" customFormat="1" ht="18" x14ac:dyDescent="0.25">
      <c r="A46" s="113" t="str">
        <f>VLOOKUP(E46,'LISTADO ATM'!$A$2:$C$897,3,0)</f>
        <v>DISTRITO NACIONAL</v>
      </c>
      <c r="B46" s="107" t="s">
        <v>2545</v>
      </c>
      <c r="C46" s="99">
        <v>44236.825173611112</v>
      </c>
      <c r="D46" s="113" t="s">
        <v>2189</v>
      </c>
      <c r="E46" s="97">
        <v>790</v>
      </c>
      <c r="F46" s="84" t="str">
        <f>VLOOKUP(E46,VIP!$A$2:$O11423,2,0)</f>
        <v>DRBR16I</v>
      </c>
      <c r="G46" s="96" t="str">
        <f>VLOOKUP(E46,'LISTADO ATM'!$A$2:$B$896,2,0)</f>
        <v xml:space="preserve">ATM Oficina Bella Vista Mall I </v>
      </c>
      <c r="H46" s="96" t="str">
        <f>VLOOKUP(E46,VIP!$A$2:$O16344,7,FALSE)</f>
        <v>Si</v>
      </c>
      <c r="I46" s="96" t="str">
        <f>VLOOKUP(E46,VIP!$A$2:$O8309,8,FALSE)</f>
        <v>Si</v>
      </c>
      <c r="J46" s="96" t="str">
        <f>VLOOKUP(E46,VIP!$A$2:$O8259,8,FALSE)</f>
        <v>Si</v>
      </c>
      <c r="K46" s="96" t="str">
        <f>VLOOKUP(E46,VIP!$A$2:$O11833,6,0)</f>
        <v>SI</v>
      </c>
      <c r="L46" s="102" t="s">
        <v>2463</v>
      </c>
      <c r="M46" s="101" t="s">
        <v>2472</v>
      </c>
      <c r="N46" s="100" t="s">
        <v>2480</v>
      </c>
      <c r="O46" s="113" t="s">
        <v>2482</v>
      </c>
      <c r="P46" s="116"/>
      <c r="Q46" s="101" t="s">
        <v>2463</v>
      </c>
    </row>
    <row r="47" spans="1:17" s="117" customFormat="1" ht="18" x14ac:dyDescent="0.25">
      <c r="A47" s="113" t="str">
        <f>VLOOKUP(E47,'LISTADO ATM'!$A$2:$C$897,3,0)</f>
        <v>DISTRITO NACIONAL</v>
      </c>
      <c r="B47" s="107" t="s">
        <v>2544</v>
      </c>
      <c r="C47" s="99">
        <v>44236.828460648147</v>
      </c>
      <c r="D47" s="113" t="s">
        <v>2189</v>
      </c>
      <c r="E47" s="97">
        <v>622</v>
      </c>
      <c r="F47" s="84" t="str">
        <f>VLOOKUP(E47,VIP!$A$2:$O11422,2,0)</f>
        <v>DRBR622</v>
      </c>
      <c r="G47" s="96" t="str">
        <f>VLOOKUP(E47,'LISTADO ATM'!$A$2:$B$896,2,0)</f>
        <v xml:space="preserve">ATM Ayuntamiento D.N. </v>
      </c>
      <c r="H47" s="96" t="str">
        <f>VLOOKUP(E47,VIP!$A$2:$O16343,7,FALSE)</f>
        <v>Si</v>
      </c>
      <c r="I47" s="96" t="str">
        <f>VLOOKUP(E47,VIP!$A$2:$O8308,8,FALSE)</f>
        <v>Si</v>
      </c>
      <c r="J47" s="96" t="str">
        <f>VLOOKUP(E47,VIP!$A$2:$O8258,8,FALSE)</f>
        <v>Si</v>
      </c>
      <c r="K47" s="96" t="str">
        <f>VLOOKUP(E47,VIP!$A$2:$O11832,6,0)</f>
        <v>NO</v>
      </c>
      <c r="L47" s="102" t="s">
        <v>2254</v>
      </c>
      <c r="M47" s="101" t="s">
        <v>2472</v>
      </c>
      <c r="N47" s="100" t="s">
        <v>2480</v>
      </c>
      <c r="O47" s="113" t="s">
        <v>2482</v>
      </c>
      <c r="P47" s="116"/>
      <c r="Q47" s="101" t="s">
        <v>2254</v>
      </c>
    </row>
    <row r="48" spans="1:17" s="117" customFormat="1" ht="18" x14ac:dyDescent="0.25">
      <c r="A48" s="113" t="str">
        <f>VLOOKUP(E48,'LISTADO ATM'!$A$2:$C$897,3,0)</f>
        <v>DISTRITO NACIONAL</v>
      </c>
      <c r="B48" s="107" t="s">
        <v>2543</v>
      </c>
      <c r="C48" s="99">
        <v>44236.829386574071</v>
      </c>
      <c r="D48" s="113" t="s">
        <v>2189</v>
      </c>
      <c r="E48" s="97">
        <v>745</v>
      </c>
      <c r="F48" s="84" t="str">
        <f>VLOOKUP(E48,VIP!$A$2:$O11421,2,0)</f>
        <v>DRBR027</v>
      </c>
      <c r="G48" s="96" t="str">
        <f>VLOOKUP(E48,'LISTADO ATM'!$A$2:$B$896,2,0)</f>
        <v xml:space="preserve">ATM Oficina Ave. Duarte </v>
      </c>
      <c r="H48" s="96" t="str">
        <f>VLOOKUP(E48,VIP!$A$2:$O16342,7,FALSE)</f>
        <v>No</v>
      </c>
      <c r="I48" s="96" t="str">
        <f>VLOOKUP(E48,VIP!$A$2:$O8307,8,FALSE)</f>
        <v>No</v>
      </c>
      <c r="J48" s="96" t="str">
        <f>VLOOKUP(E48,VIP!$A$2:$O8257,8,FALSE)</f>
        <v>No</v>
      </c>
      <c r="K48" s="96" t="str">
        <f>VLOOKUP(E48,VIP!$A$2:$O11831,6,0)</f>
        <v>NO</v>
      </c>
      <c r="L48" s="102" t="s">
        <v>2254</v>
      </c>
      <c r="M48" s="101" t="s">
        <v>2472</v>
      </c>
      <c r="N48" s="100" t="s">
        <v>2480</v>
      </c>
      <c r="O48" s="113" t="s">
        <v>2482</v>
      </c>
      <c r="P48" s="116"/>
      <c r="Q48" s="101" t="s">
        <v>2254</v>
      </c>
    </row>
    <row r="49" spans="1:17" s="117" customFormat="1" ht="18" x14ac:dyDescent="0.25">
      <c r="A49" s="113" t="str">
        <f>VLOOKUP(E49,'LISTADO ATM'!$A$2:$C$897,3,0)</f>
        <v>ESTE</v>
      </c>
      <c r="B49" s="107" t="s">
        <v>2542</v>
      </c>
      <c r="C49" s="99">
        <v>44236.830925925926</v>
      </c>
      <c r="D49" s="113" t="s">
        <v>2189</v>
      </c>
      <c r="E49" s="97">
        <v>111</v>
      </c>
      <c r="F49" s="84" t="str">
        <f>VLOOKUP(E49,VIP!$A$2:$O11420,2,0)</f>
        <v>DRBR111</v>
      </c>
      <c r="G49" s="96" t="str">
        <f>VLOOKUP(E49,'LISTADO ATM'!$A$2:$B$896,2,0)</f>
        <v xml:space="preserve">ATM Oficina San Pedro </v>
      </c>
      <c r="H49" s="96" t="str">
        <f>VLOOKUP(E49,VIP!$A$2:$O16341,7,FALSE)</f>
        <v>Si</v>
      </c>
      <c r="I49" s="96" t="str">
        <f>VLOOKUP(E49,VIP!$A$2:$O8306,8,FALSE)</f>
        <v>Si</v>
      </c>
      <c r="J49" s="96" t="str">
        <f>VLOOKUP(E49,VIP!$A$2:$O8256,8,FALSE)</f>
        <v>Si</v>
      </c>
      <c r="K49" s="96" t="str">
        <f>VLOOKUP(E49,VIP!$A$2:$O11830,6,0)</f>
        <v>SI</v>
      </c>
      <c r="L49" s="102" t="s">
        <v>2228</v>
      </c>
      <c r="M49" s="101" t="s">
        <v>2472</v>
      </c>
      <c r="N49" s="100" t="s">
        <v>2480</v>
      </c>
      <c r="O49" s="113" t="s">
        <v>2482</v>
      </c>
      <c r="P49" s="116"/>
      <c r="Q49" s="101" t="s">
        <v>2228</v>
      </c>
    </row>
    <row r="50" spans="1:17" s="117" customFormat="1" ht="18" x14ac:dyDescent="0.25">
      <c r="A50" s="113" t="str">
        <f>VLOOKUP(E50,'LISTADO ATM'!$A$2:$C$897,3,0)</f>
        <v>DISTRITO NACIONAL</v>
      </c>
      <c r="B50" s="107" t="s">
        <v>2541</v>
      </c>
      <c r="C50" s="99">
        <v>44236.834756944445</v>
      </c>
      <c r="D50" s="113" t="s">
        <v>2189</v>
      </c>
      <c r="E50" s="97">
        <v>160</v>
      </c>
      <c r="F50" s="84" t="str">
        <f>VLOOKUP(E50,VIP!$A$2:$O11419,2,0)</f>
        <v>DRBR160</v>
      </c>
      <c r="G50" s="96" t="str">
        <f>VLOOKUP(E50,'LISTADO ATM'!$A$2:$B$896,2,0)</f>
        <v xml:space="preserve">ATM Oficina Herrera </v>
      </c>
      <c r="H50" s="96" t="str">
        <f>VLOOKUP(E50,VIP!$A$2:$O16340,7,FALSE)</f>
        <v>Si</v>
      </c>
      <c r="I50" s="96" t="str">
        <f>VLOOKUP(E50,VIP!$A$2:$O8305,8,FALSE)</f>
        <v>Si</v>
      </c>
      <c r="J50" s="96" t="str">
        <f>VLOOKUP(E50,VIP!$A$2:$O8255,8,FALSE)</f>
        <v>Si</v>
      </c>
      <c r="K50" s="96" t="str">
        <f>VLOOKUP(E50,VIP!$A$2:$O11829,6,0)</f>
        <v>NO</v>
      </c>
      <c r="L50" s="102" t="s">
        <v>2228</v>
      </c>
      <c r="M50" s="101" t="s">
        <v>2472</v>
      </c>
      <c r="N50" s="100" t="s">
        <v>2480</v>
      </c>
      <c r="O50" s="113" t="s">
        <v>2482</v>
      </c>
      <c r="P50" s="116"/>
      <c r="Q50" s="101" t="s">
        <v>2228</v>
      </c>
    </row>
    <row r="51" spans="1:17" s="117" customFormat="1" ht="18" x14ac:dyDescent="0.25">
      <c r="A51" s="113" t="str">
        <f>VLOOKUP(E51,'LISTADO ATM'!$A$2:$C$897,3,0)</f>
        <v>NORTE</v>
      </c>
      <c r="B51" s="107" t="s">
        <v>2540</v>
      </c>
      <c r="C51" s="99">
        <v>44236.884953703702</v>
      </c>
      <c r="D51" s="113" t="s">
        <v>2189</v>
      </c>
      <c r="E51" s="97">
        <v>737</v>
      </c>
      <c r="F51" s="84" t="str">
        <f>VLOOKUP(E51,VIP!$A$2:$O11418,2,0)</f>
        <v>DRBR281</v>
      </c>
      <c r="G51" s="96" t="str">
        <f>VLOOKUP(E51,'LISTADO ATM'!$A$2:$B$896,2,0)</f>
        <v xml:space="preserve">ATM UNP Cabarete (Puerto Plata) </v>
      </c>
      <c r="H51" s="96" t="str">
        <f>VLOOKUP(E51,VIP!$A$2:$O16339,7,FALSE)</f>
        <v>Si</v>
      </c>
      <c r="I51" s="96" t="str">
        <f>VLOOKUP(E51,VIP!$A$2:$O8304,8,FALSE)</f>
        <v>Si</v>
      </c>
      <c r="J51" s="96" t="str">
        <f>VLOOKUP(E51,VIP!$A$2:$O8254,8,FALSE)</f>
        <v>Si</v>
      </c>
      <c r="K51" s="96" t="str">
        <f>VLOOKUP(E51,VIP!$A$2:$O11828,6,0)</f>
        <v>NO</v>
      </c>
      <c r="L51" s="102" t="s">
        <v>2435</v>
      </c>
      <c r="M51" s="101" t="s">
        <v>2472</v>
      </c>
      <c r="N51" s="100" t="s">
        <v>2480</v>
      </c>
      <c r="O51" s="113" t="s">
        <v>2482</v>
      </c>
      <c r="P51" s="116"/>
      <c r="Q51" s="101" t="s">
        <v>2435</v>
      </c>
    </row>
    <row r="52" spans="1:17" s="117" customFormat="1" ht="18" x14ac:dyDescent="0.25">
      <c r="A52" s="113" t="str">
        <f>VLOOKUP(E52,'LISTADO ATM'!$A$2:$C$897,3,0)</f>
        <v>DISTRITO NACIONAL</v>
      </c>
      <c r="B52" s="107" t="s">
        <v>2539</v>
      </c>
      <c r="C52" s="99">
        <v>44236.885787037034</v>
      </c>
      <c r="D52" s="113" t="s">
        <v>2189</v>
      </c>
      <c r="E52" s="97">
        <v>39</v>
      </c>
      <c r="F52" s="84" t="str">
        <f>VLOOKUP(E52,VIP!$A$2:$O11417,2,0)</f>
        <v>DRBR039</v>
      </c>
      <c r="G52" s="96" t="str">
        <f>VLOOKUP(E52,'LISTADO ATM'!$A$2:$B$896,2,0)</f>
        <v xml:space="preserve">ATM Oficina Ovando </v>
      </c>
      <c r="H52" s="96" t="str">
        <f>VLOOKUP(E52,VIP!$A$2:$O16338,7,FALSE)</f>
        <v>Si</v>
      </c>
      <c r="I52" s="96" t="str">
        <f>VLOOKUP(E52,VIP!$A$2:$O8303,8,FALSE)</f>
        <v>No</v>
      </c>
      <c r="J52" s="96" t="str">
        <f>VLOOKUP(E52,VIP!$A$2:$O8253,8,FALSE)</f>
        <v>No</v>
      </c>
      <c r="K52" s="96" t="str">
        <f>VLOOKUP(E52,VIP!$A$2:$O11827,6,0)</f>
        <v>NO</v>
      </c>
      <c r="L52" s="102" t="s">
        <v>2547</v>
      </c>
      <c r="M52" s="101" t="s">
        <v>2472</v>
      </c>
      <c r="N52" s="100" t="s">
        <v>2480</v>
      </c>
      <c r="O52" s="113" t="s">
        <v>2482</v>
      </c>
      <c r="P52" s="116"/>
      <c r="Q52" s="101" t="s">
        <v>2547</v>
      </c>
    </row>
    <row r="53" spans="1:17" s="117" customFormat="1" ht="18" x14ac:dyDescent="0.25">
      <c r="A53" s="113" t="str">
        <f>VLOOKUP(E53,'LISTADO ATM'!$A$2:$C$897,3,0)</f>
        <v>ESTE</v>
      </c>
      <c r="B53" s="107" t="s">
        <v>2538</v>
      </c>
      <c r="C53" s="99">
        <v>44236.935069444444</v>
      </c>
      <c r="D53" s="113" t="s">
        <v>2189</v>
      </c>
      <c r="E53" s="97">
        <v>631</v>
      </c>
      <c r="F53" s="84" t="str">
        <f>VLOOKUP(E53,VIP!$A$2:$O11416,2,0)</f>
        <v>DRBR417</v>
      </c>
      <c r="G53" s="96" t="str">
        <f>VLOOKUP(E53,'LISTADO ATM'!$A$2:$B$896,2,0)</f>
        <v xml:space="preserve">ATM ASOCODEQUI (San Pedro) </v>
      </c>
      <c r="H53" s="96" t="str">
        <f>VLOOKUP(E53,VIP!$A$2:$O16337,7,FALSE)</f>
        <v>Si</v>
      </c>
      <c r="I53" s="96" t="str">
        <f>VLOOKUP(E53,VIP!$A$2:$O8302,8,FALSE)</f>
        <v>Si</v>
      </c>
      <c r="J53" s="96" t="str">
        <f>VLOOKUP(E53,VIP!$A$2:$O8252,8,FALSE)</f>
        <v>Si</v>
      </c>
      <c r="K53" s="96" t="str">
        <f>VLOOKUP(E53,VIP!$A$2:$O11826,6,0)</f>
        <v>NO</v>
      </c>
      <c r="L53" s="102" t="s">
        <v>2228</v>
      </c>
      <c r="M53" s="101" t="s">
        <v>2472</v>
      </c>
      <c r="N53" s="100" t="s">
        <v>2480</v>
      </c>
      <c r="O53" s="113" t="s">
        <v>2482</v>
      </c>
      <c r="P53" s="116"/>
      <c r="Q53" s="101" t="s">
        <v>2228</v>
      </c>
    </row>
    <row r="54" spans="1:17" ht="18" x14ac:dyDescent="0.25">
      <c r="A54" s="113" t="str">
        <f>VLOOKUP(E54,'LISTADO ATM'!$A$2:$C$897,3,0)</f>
        <v>SUR</v>
      </c>
      <c r="B54" s="107" t="s">
        <v>2555</v>
      </c>
      <c r="C54" s="99">
        <v>44237.020011574074</v>
      </c>
      <c r="D54" s="113" t="s">
        <v>2189</v>
      </c>
      <c r="E54" s="97">
        <v>885</v>
      </c>
      <c r="F54" s="84" t="str">
        <f>VLOOKUP(E54,VIP!$A$2:$O11423,2,0)</f>
        <v>DRBR885</v>
      </c>
      <c r="G54" s="96" t="str">
        <f>VLOOKUP(E54,'LISTADO ATM'!$A$2:$B$896,2,0)</f>
        <v xml:space="preserve">ATM UNP Rancho Arriba </v>
      </c>
      <c r="H54" s="96" t="str">
        <f>VLOOKUP(E54,VIP!$A$2:$O16344,7,FALSE)</f>
        <v>Si</v>
      </c>
      <c r="I54" s="96" t="str">
        <f>VLOOKUP(E54,VIP!$A$2:$O8309,8,FALSE)</f>
        <v>Si</v>
      </c>
      <c r="J54" s="96" t="str">
        <f>VLOOKUP(E54,VIP!$A$2:$O8259,8,FALSE)</f>
        <v>Si</v>
      </c>
      <c r="K54" s="96" t="str">
        <f>VLOOKUP(E54,VIP!$A$2:$O11833,6,0)</f>
        <v>NO</v>
      </c>
      <c r="L54" s="102" t="s">
        <v>2254</v>
      </c>
      <c r="M54" s="101" t="s">
        <v>2472</v>
      </c>
      <c r="N54" s="100" t="s">
        <v>2480</v>
      </c>
      <c r="O54" s="113" t="s">
        <v>2482</v>
      </c>
      <c r="P54" s="116"/>
      <c r="Q54" s="101" t="s">
        <v>2254</v>
      </c>
    </row>
    <row r="55" spans="1:17" ht="18" x14ac:dyDescent="0.25">
      <c r="A55" s="113" t="str">
        <f>VLOOKUP(E55,'LISTADO ATM'!$A$2:$C$897,3,0)</f>
        <v>NORTE</v>
      </c>
      <c r="B55" s="107" t="s">
        <v>2554</v>
      </c>
      <c r="C55" s="99">
        <v>44237.024918981479</v>
      </c>
      <c r="D55" s="113" t="s">
        <v>2190</v>
      </c>
      <c r="E55" s="97">
        <v>854</v>
      </c>
      <c r="F55" s="84" t="str">
        <f>VLOOKUP(E55,VIP!$A$2:$O11422,2,0)</f>
        <v>DRBR854</v>
      </c>
      <c r="G55" s="96" t="str">
        <f>VLOOKUP(E55,'LISTADO ATM'!$A$2:$B$896,2,0)</f>
        <v xml:space="preserve">ATM Centro Comercial Blanco Batista </v>
      </c>
      <c r="H55" s="96" t="str">
        <f>VLOOKUP(E55,VIP!$A$2:$O16343,7,FALSE)</f>
        <v>Si</v>
      </c>
      <c r="I55" s="96" t="str">
        <f>VLOOKUP(E55,VIP!$A$2:$O8308,8,FALSE)</f>
        <v>Si</v>
      </c>
      <c r="J55" s="96" t="str">
        <f>VLOOKUP(E55,VIP!$A$2:$O8258,8,FALSE)</f>
        <v>Si</v>
      </c>
      <c r="K55" s="96" t="str">
        <f>VLOOKUP(E55,VIP!$A$2:$O11832,6,0)</f>
        <v>NO</v>
      </c>
      <c r="L55" s="102" t="s">
        <v>2228</v>
      </c>
      <c r="M55" s="101" t="s">
        <v>2472</v>
      </c>
      <c r="N55" s="100" t="s">
        <v>2480</v>
      </c>
      <c r="O55" s="113" t="s">
        <v>2500</v>
      </c>
      <c r="P55" s="116"/>
      <c r="Q55" s="101" t="s">
        <v>2228</v>
      </c>
    </row>
    <row r="56" spans="1:17" ht="18" x14ac:dyDescent="0.25">
      <c r="A56" s="113" t="str">
        <f>VLOOKUP(E56,'LISTADO ATM'!$A$2:$C$897,3,0)</f>
        <v>NORTE</v>
      </c>
      <c r="B56" s="107" t="s">
        <v>2553</v>
      </c>
      <c r="C56" s="99">
        <v>44237.04241898148</v>
      </c>
      <c r="D56" s="113" t="s">
        <v>2190</v>
      </c>
      <c r="E56" s="97">
        <v>411</v>
      </c>
      <c r="F56" s="84" t="str">
        <f>VLOOKUP(E56,VIP!$A$2:$O11421,2,0)</f>
        <v>DRBR411</v>
      </c>
      <c r="G56" s="96" t="str">
        <f>VLOOKUP(E56,'LISTADO ATM'!$A$2:$B$896,2,0)</f>
        <v xml:space="preserve">ATM UNP Piedra Blanca </v>
      </c>
      <c r="H56" s="96" t="str">
        <f>VLOOKUP(E56,VIP!$A$2:$O16342,7,FALSE)</f>
        <v>Si</v>
      </c>
      <c r="I56" s="96" t="str">
        <f>VLOOKUP(E56,VIP!$A$2:$O8307,8,FALSE)</f>
        <v>Si</v>
      </c>
      <c r="J56" s="96" t="str">
        <f>VLOOKUP(E56,VIP!$A$2:$O8257,8,FALSE)</f>
        <v>Si</v>
      </c>
      <c r="K56" s="96" t="str">
        <f>VLOOKUP(E56,VIP!$A$2:$O11831,6,0)</f>
        <v>NO</v>
      </c>
      <c r="L56" s="102" t="s">
        <v>2254</v>
      </c>
      <c r="M56" s="101" t="s">
        <v>2472</v>
      </c>
      <c r="N56" s="100" t="s">
        <v>2480</v>
      </c>
      <c r="O56" s="113" t="s">
        <v>2500</v>
      </c>
      <c r="P56" s="116"/>
      <c r="Q56" s="101" t="s">
        <v>2254</v>
      </c>
    </row>
    <row r="57" spans="1:17" ht="18" x14ac:dyDescent="0.25">
      <c r="A57" s="113" t="str">
        <f>VLOOKUP(E57,'LISTADO ATM'!$A$2:$C$897,3,0)</f>
        <v>ESTE</v>
      </c>
      <c r="B57" s="107" t="s">
        <v>2552</v>
      </c>
      <c r="C57" s="99">
        <v>44237.214444444442</v>
      </c>
      <c r="D57" s="113" t="s">
        <v>2189</v>
      </c>
      <c r="E57" s="97">
        <v>188</v>
      </c>
      <c r="F57" s="84" t="str">
        <f>VLOOKUP(E57,VIP!$A$2:$O11420,2,0)</f>
        <v>DRBR188</v>
      </c>
      <c r="G57" s="96" t="str">
        <f>VLOOKUP(E57,'LISTADO ATM'!$A$2:$B$896,2,0)</f>
        <v xml:space="preserve">ATM UNP Miches </v>
      </c>
      <c r="H57" s="96" t="str">
        <f>VLOOKUP(E57,VIP!$A$2:$O16341,7,FALSE)</f>
        <v>Si</v>
      </c>
      <c r="I57" s="96" t="str">
        <f>VLOOKUP(E57,VIP!$A$2:$O8306,8,FALSE)</f>
        <v>Si</v>
      </c>
      <c r="J57" s="96" t="str">
        <f>VLOOKUP(E57,VIP!$A$2:$O8256,8,FALSE)</f>
        <v>Si</v>
      </c>
      <c r="K57" s="96" t="str">
        <f>VLOOKUP(E57,VIP!$A$2:$O11830,6,0)</f>
        <v>NO</v>
      </c>
      <c r="L57" s="102" t="s">
        <v>2254</v>
      </c>
      <c r="M57" s="101" t="s">
        <v>2472</v>
      </c>
      <c r="N57" s="100" t="s">
        <v>2480</v>
      </c>
      <c r="O57" s="113" t="s">
        <v>2482</v>
      </c>
      <c r="P57" s="116"/>
      <c r="Q57" s="101" t="s">
        <v>2254</v>
      </c>
    </row>
    <row r="58" spans="1:17" ht="18" x14ac:dyDescent="0.25">
      <c r="A58" s="113" t="str">
        <f>VLOOKUP(E58,'LISTADO ATM'!$A$2:$C$897,3,0)</f>
        <v>NORTE</v>
      </c>
      <c r="B58" s="107" t="s">
        <v>2551</v>
      </c>
      <c r="C58" s="99">
        <v>44237.2190625</v>
      </c>
      <c r="D58" s="113" t="s">
        <v>2491</v>
      </c>
      <c r="E58" s="97">
        <v>752</v>
      </c>
      <c r="F58" s="84" t="str">
        <f>VLOOKUP(E58,VIP!$A$2:$O11419,2,0)</f>
        <v>DRBR280</v>
      </c>
      <c r="G58" s="96" t="str">
        <f>VLOOKUP(E58,'LISTADO ATM'!$A$2:$B$896,2,0)</f>
        <v xml:space="preserve">ATM UNP Las Carolinas (La Vega) </v>
      </c>
      <c r="H58" s="96" t="str">
        <f>VLOOKUP(E58,VIP!$A$2:$O16340,7,FALSE)</f>
        <v>Si</v>
      </c>
      <c r="I58" s="96" t="str">
        <f>VLOOKUP(E58,VIP!$A$2:$O8305,8,FALSE)</f>
        <v>Si</v>
      </c>
      <c r="J58" s="96" t="str">
        <f>VLOOKUP(E58,VIP!$A$2:$O8255,8,FALSE)</f>
        <v>Si</v>
      </c>
      <c r="K58" s="96" t="str">
        <f>VLOOKUP(E58,VIP!$A$2:$O11829,6,0)</f>
        <v>SI</v>
      </c>
      <c r="L58" s="102" t="s">
        <v>2465</v>
      </c>
      <c r="M58" s="101" t="s">
        <v>2472</v>
      </c>
      <c r="N58" s="100" t="s">
        <v>2480</v>
      </c>
      <c r="O58" s="113" t="s">
        <v>2497</v>
      </c>
      <c r="P58" s="116"/>
      <c r="Q58" s="101" t="s">
        <v>2465</v>
      </c>
    </row>
    <row r="59" spans="1:17" ht="18" x14ac:dyDescent="0.25">
      <c r="A59" s="113" t="str">
        <f>VLOOKUP(E59,'LISTADO ATM'!$A$2:$C$897,3,0)</f>
        <v>ESTE</v>
      </c>
      <c r="B59" s="107" t="s">
        <v>2550</v>
      </c>
      <c r="C59" s="99">
        <v>44237.267835648148</v>
      </c>
      <c r="D59" s="113" t="s">
        <v>2189</v>
      </c>
      <c r="E59" s="97">
        <v>159</v>
      </c>
      <c r="F59" s="84" t="str">
        <f>VLOOKUP(E59,VIP!$A$2:$O11418,2,0)</f>
        <v>DRBR159</v>
      </c>
      <c r="G59" s="96" t="str">
        <f>VLOOKUP(E59,'LISTADO ATM'!$A$2:$B$896,2,0)</f>
        <v xml:space="preserve">ATM Hotel Dreams Bayahibe I </v>
      </c>
      <c r="H59" s="96" t="str">
        <f>VLOOKUP(E59,VIP!$A$2:$O16339,7,FALSE)</f>
        <v>Si</v>
      </c>
      <c r="I59" s="96" t="str">
        <f>VLOOKUP(E59,VIP!$A$2:$O8304,8,FALSE)</f>
        <v>Si</v>
      </c>
      <c r="J59" s="96" t="str">
        <f>VLOOKUP(E59,VIP!$A$2:$O8254,8,FALSE)</f>
        <v>Si</v>
      </c>
      <c r="K59" s="96" t="str">
        <f>VLOOKUP(E59,VIP!$A$2:$O11828,6,0)</f>
        <v>NO</v>
      </c>
      <c r="L59" s="102" t="s">
        <v>2254</v>
      </c>
      <c r="M59" s="101" t="s">
        <v>2472</v>
      </c>
      <c r="N59" s="100" t="s">
        <v>2480</v>
      </c>
      <c r="O59" s="113" t="s">
        <v>2482</v>
      </c>
      <c r="P59" s="116"/>
      <c r="Q59" s="101" t="s">
        <v>2254</v>
      </c>
    </row>
    <row r="60" spans="1:17" ht="18" x14ac:dyDescent="0.25">
      <c r="A60" s="113" t="str">
        <f>VLOOKUP(E60,'LISTADO ATM'!$A$2:$C$897,3,0)</f>
        <v>ESTE</v>
      </c>
      <c r="B60" s="107" t="s">
        <v>2549</v>
      </c>
      <c r="C60" s="99">
        <v>44237.269942129627</v>
      </c>
      <c r="D60" s="113" t="s">
        <v>2189</v>
      </c>
      <c r="E60" s="97">
        <v>867</v>
      </c>
      <c r="F60" s="84" t="str">
        <f>VLOOKUP(E60,VIP!$A$2:$O11417,2,0)</f>
        <v>DRBR867</v>
      </c>
      <c r="G60" s="96" t="str">
        <f>VLOOKUP(E60,'LISTADO ATM'!$A$2:$B$896,2,0)</f>
        <v xml:space="preserve">ATM Estación Combustible Autopista El Coral </v>
      </c>
      <c r="H60" s="96" t="str">
        <f>VLOOKUP(E60,VIP!$A$2:$O16338,7,FALSE)</f>
        <v>Si</v>
      </c>
      <c r="I60" s="96" t="str">
        <f>VLOOKUP(E60,VIP!$A$2:$O8303,8,FALSE)</f>
        <v>Si</v>
      </c>
      <c r="J60" s="96" t="str">
        <f>VLOOKUP(E60,VIP!$A$2:$O8253,8,FALSE)</f>
        <v>Si</v>
      </c>
      <c r="K60" s="96" t="str">
        <f>VLOOKUP(E60,VIP!$A$2:$O11827,6,0)</f>
        <v>NO</v>
      </c>
      <c r="L60" s="102" t="s">
        <v>2254</v>
      </c>
      <c r="M60" s="101" t="s">
        <v>2472</v>
      </c>
      <c r="N60" s="100" t="s">
        <v>2480</v>
      </c>
      <c r="O60" s="113" t="s">
        <v>2482</v>
      </c>
      <c r="P60" s="116"/>
      <c r="Q60" s="101" t="s">
        <v>2254</v>
      </c>
    </row>
    <row r="61" spans="1:17" x14ac:dyDescent="0.25">
      <c r="B61" s="86"/>
    </row>
    <row r="62" spans="1:17" x14ac:dyDescent="0.25">
      <c r="B62" s="86"/>
    </row>
    <row r="63" spans="1:17" x14ac:dyDescent="0.25">
      <c r="B63" s="86"/>
    </row>
    <row r="64" spans="1:17" x14ac:dyDescent="0.25">
      <c r="B64" s="86"/>
    </row>
    <row r="65" spans="2:2" x14ac:dyDescent="0.25">
      <c r="B65" s="86"/>
    </row>
    <row r="66" spans="2:2" x14ac:dyDescent="0.25">
      <c r="B66" s="86"/>
    </row>
    <row r="67" spans="2:2" x14ac:dyDescent="0.25">
      <c r="B67" s="86"/>
    </row>
    <row r="68" spans="2:2" x14ac:dyDescent="0.25">
      <c r="B68" s="86"/>
    </row>
    <row r="69" spans="2:2" x14ac:dyDescent="0.25">
      <c r="B69" s="86"/>
    </row>
    <row r="70" spans="2:2" x14ac:dyDescent="0.25">
      <c r="B70" s="86"/>
    </row>
    <row r="71" spans="2:2" x14ac:dyDescent="0.25">
      <c r="B71" s="86"/>
    </row>
    <row r="72" spans="2:2" x14ac:dyDescent="0.25">
      <c r="B72" s="86"/>
    </row>
    <row r="73" spans="2:2" x14ac:dyDescent="0.25">
      <c r="B73" s="86"/>
    </row>
    <row r="74" spans="2:2" x14ac:dyDescent="0.25">
      <c r="B74" s="86"/>
    </row>
    <row r="75" spans="2:2" x14ac:dyDescent="0.25">
      <c r="B75" s="86"/>
    </row>
    <row r="76" spans="2:2" x14ac:dyDescent="0.25">
      <c r="B76" s="86"/>
    </row>
    <row r="77" spans="2:2" x14ac:dyDescent="0.25">
      <c r="B77" s="86"/>
    </row>
    <row r="78" spans="2:2" x14ac:dyDescent="0.25">
      <c r="B78" s="86"/>
    </row>
    <row r="79" spans="2:2" x14ac:dyDescent="0.25">
      <c r="B79" s="86"/>
    </row>
    <row r="80" spans="2:2" x14ac:dyDescent="0.25">
      <c r="B80" s="86"/>
    </row>
    <row r="81" spans="2:2" x14ac:dyDescent="0.25">
      <c r="B81" s="86"/>
    </row>
    <row r="82" spans="2:2" x14ac:dyDescent="0.25">
      <c r="B82" s="86"/>
    </row>
    <row r="83" spans="2:2" x14ac:dyDescent="0.25">
      <c r="B83" s="86"/>
    </row>
    <row r="84" spans="2:2" x14ac:dyDescent="0.25">
      <c r="B84" s="86"/>
    </row>
    <row r="85" spans="2:2" x14ac:dyDescent="0.25">
      <c r="B85" s="86"/>
    </row>
    <row r="86" spans="2:2" x14ac:dyDescent="0.25">
      <c r="B86" s="86"/>
    </row>
    <row r="87" spans="2:2" x14ac:dyDescent="0.25">
      <c r="B87" s="86"/>
    </row>
    <row r="88" spans="2:2" x14ac:dyDescent="0.25">
      <c r="B88" s="86"/>
    </row>
    <row r="89" spans="2:2" x14ac:dyDescent="0.25">
      <c r="B89" s="86"/>
    </row>
    <row r="90" spans="2:2" x14ac:dyDescent="0.25">
      <c r="B90" s="86"/>
    </row>
    <row r="91" spans="2:2" x14ac:dyDescent="0.25">
      <c r="B91" s="86"/>
    </row>
    <row r="92" spans="2:2" x14ac:dyDescent="0.25">
      <c r="B92" s="86"/>
    </row>
    <row r="93" spans="2:2" x14ac:dyDescent="0.25">
      <c r="B93" s="86"/>
    </row>
    <row r="94" spans="2:2" x14ac:dyDescent="0.25">
      <c r="B94" s="86"/>
    </row>
    <row r="95" spans="2:2" x14ac:dyDescent="0.25">
      <c r="B95" s="86"/>
    </row>
    <row r="96" spans="2:2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</sheetData>
  <autoFilter ref="A4:Q26">
    <sortState ref="A5:Q60">
      <sortCondition ref="C4:C26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61:B1048576 B1:B4">
    <cfRule type="duplicateValues" dxfId="192" priority="372580"/>
  </conditionalFormatting>
  <conditionalFormatting sqref="B61:B1048576">
    <cfRule type="duplicateValues" dxfId="191" priority="372584"/>
  </conditionalFormatting>
  <conditionalFormatting sqref="B61:B1048576 B1:B4">
    <cfRule type="duplicateValues" dxfId="190" priority="372588"/>
    <cfRule type="duplicateValues" dxfId="189" priority="372589"/>
    <cfRule type="duplicateValues" dxfId="188" priority="372590"/>
  </conditionalFormatting>
  <conditionalFormatting sqref="B61:B1048576 B1:B4">
    <cfRule type="duplicateValues" dxfId="187" priority="372600"/>
    <cfRule type="duplicateValues" dxfId="186" priority="372601"/>
  </conditionalFormatting>
  <conditionalFormatting sqref="B61:B1048576">
    <cfRule type="duplicateValues" dxfId="185" priority="372608"/>
    <cfRule type="duplicateValues" dxfId="184" priority="372609"/>
    <cfRule type="duplicateValues" dxfId="183" priority="372610"/>
  </conditionalFormatting>
  <conditionalFormatting sqref="B61:B1048576">
    <cfRule type="duplicateValues" dxfId="182" priority="372620"/>
    <cfRule type="duplicateValues" dxfId="181" priority="372621"/>
  </conditionalFormatting>
  <conditionalFormatting sqref="E61:E1048576 E1:E4">
    <cfRule type="duplicateValues" dxfId="180" priority="372628"/>
  </conditionalFormatting>
  <conditionalFormatting sqref="E61:E1048576">
    <cfRule type="duplicateValues" dxfId="179" priority="372632"/>
  </conditionalFormatting>
  <conditionalFormatting sqref="E61:E1048576 E1:E4">
    <cfRule type="duplicateValues" dxfId="178" priority="372636"/>
    <cfRule type="duplicateValues" dxfId="177" priority="372637"/>
  </conditionalFormatting>
  <conditionalFormatting sqref="E61:E1048576 E1:E4">
    <cfRule type="duplicateValues" dxfId="176" priority="372644"/>
    <cfRule type="duplicateValues" dxfId="175" priority="372645"/>
    <cfRule type="duplicateValues" dxfId="174" priority="372646"/>
  </conditionalFormatting>
  <conditionalFormatting sqref="B61:B1048576">
    <cfRule type="duplicateValues" dxfId="173" priority="228"/>
  </conditionalFormatting>
  <conditionalFormatting sqref="E5:E13">
    <cfRule type="duplicateValues" dxfId="172" priority="164"/>
  </conditionalFormatting>
  <conditionalFormatting sqref="E5:E13">
    <cfRule type="duplicateValues" dxfId="171" priority="161"/>
    <cfRule type="duplicateValues" dxfId="170" priority="162"/>
  </conditionalFormatting>
  <conditionalFormatting sqref="E5:E13">
    <cfRule type="duplicateValues" dxfId="169" priority="158"/>
    <cfRule type="duplicateValues" dxfId="168" priority="159"/>
    <cfRule type="duplicateValues" dxfId="167" priority="160"/>
  </conditionalFormatting>
  <conditionalFormatting sqref="B5:B13">
    <cfRule type="duplicateValues" dxfId="166" priority="151"/>
  </conditionalFormatting>
  <conditionalFormatting sqref="B5:B13">
    <cfRule type="duplicateValues" dxfId="165" priority="148"/>
    <cfRule type="duplicateValues" dxfId="164" priority="149"/>
    <cfRule type="duplicateValues" dxfId="163" priority="150"/>
  </conditionalFormatting>
  <conditionalFormatting sqref="B5:B13">
    <cfRule type="duplicateValues" dxfId="162" priority="146"/>
    <cfRule type="duplicateValues" dxfId="161" priority="147"/>
  </conditionalFormatting>
  <conditionalFormatting sqref="B61:B1048576">
    <cfRule type="duplicateValues" dxfId="160" priority="144"/>
    <cfRule type="duplicateValues" dxfId="159" priority="145"/>
  </conditionalFormatting>
  <conditionalFormatting sqref="E14:E26">
    <cfRule type="duplicateValues" dxfId="158" priority="122"/>
  </conditionalFormatting>
  <conditionalFormatting sqref="E14:E26">
    <cfRule type="duplicateValues" dxfId="157" priority="121"/>
  </conditionalFormatting>
  <conditionalFormatting sqref="E14:E26">
    <cfRule type="duplicateValues" dxfId="156" priority="119"/>
    <cfRule type="duplicateValues" dxfId="155" priority="120"/>
  </conditionalFormatting>
  <conditionalFormatting sqref="E14:E26">
    <cfRule type="duplicateValues" dxfId="154" priority="116"/>
    <cfRule type="duplicateValues" dxfId="153" priority="117"/>
    <cfRule type="duplicateValues" dxfId="152" priority="118"/>
  </conditionalFormatting>
  <conditionalFormatting sqref="E14:E26">
    <cfRule type="duplicateValues" dxfId="151" priority="115"/>
  </conditionalFormatting>
  <conditionalFormatting sqref="E14:E26">
    <cfRule type="duplicateValues" dxfId="150" priority="113"/>
    <cfRule type="duplicateValues" dxfId="149" priority="114"/>
  </conditionalFormatting>
  <conditionalFormatting sqref="E14:E26">
    <cfRule type="duplicateValues" dxfId="148" priority="110"/>
    <cfRule type="duplicateValues" dxfId="147" priority="111"/>
    <cfRule type="duplicateValues" dxfId="146" priority="112"/>
  </conditionalFormatting>
  <conditionalFormatting sqref="B14:B26">
    <cfRule type="duplicateValues" dxfId="145" priority="109"/>
  </conditionalFormatting>
  <conditionalFormatting sqref="B14:B26">
    <cfRule type="duplicateValues" dxfId="144" priority="106"/>
    <cfRule type="duplicateValues" dxfId="143" priority="107"/>
    <cfRule type="duplicateValues" dxfId="142" priority="108"/>
  </conditionalFormatting>
  <conditionalFormatting sqref="B14:B26">
    <cfRule type="duplicateValues" dxfId="141" priority="104"/>
    <cfRule type="duplicateValues" dxfId="140" priority="105"/>
  </conditionalFormatting>
  <conditionalFormatting sqref="B14:B26">
    <cfRule type="duplicateValues" dxfId="139" priority="103"/>
  </conditionalFormatting>
  <conditionalFormatting sqref="B14:B26">
    <cfRule type="duplicateValues" dxfId="138" priority="101"/>
    <cfRule type="duplicateValues" dxfId="137" priority="102"/>
  </conditionalFormatting>
  <conditionalFormatting sqref="E14:E26">
    <cfRule type="duplicateValues" dxfId="136" priority="100"/>
  </conditionalFormatting>
  <conditionalFormatting sqref="E14:E26">
    <cfRule type="duplicateValues" dxfId="135" priority="98"/>
    <cfRule type="duplicateValues" dxfId="134" priority="99"/>
  </conditionalFormatting>
  <conditionalFormatting sqref="E14:E26">
    <cfRule type="duplicateValues" dxfId="133" priority="95"/>
    <cfRule type="duplicateValues" dxfId="132" priority="96"/>
    <cfRule type="duplicateValues" dxfId="131" priority="97"/>
  </conditionalFormatting>
  <conditionalFormatting sqref="B61:B1048576 B1:B26">
    <cfRule type="duplicateValues" dxfId="130" priority="92"/>
    <cfRule type="duplicateValues" dxfId="129" priority="94"/>
  </conditionalFormatting>
  <conditionalFormatting sqref="E61:E1048576 E1:E26">
    <cfRule type="duplicateValues" dxfId="128" priority="91"/>
    <cfRule type="duplicateValues" dxfId="127" priority="93"/>
  </conditionalFormatting>
  <conditionalFormatting sqref="E27:E31">
    <cfRule type="duplicateValues" dxfId="126" priority="90"/>
  </conditionalFormatting>
  <conditionalFormatting sqref="E27:E31">
    <cfRule type="duplicateValues" dxfId="125" priority="89"/>
  </conditionalFormatting>
  <conditionalFormatting sqref="E27:E31">
    <cfRule type="duplicateValues" dxfId="124" priority="87"/>
    <cfRule type="duplicateValues" dxfId="123" priority="88"/>
  </conditionalFormatting>
  <conditionalFormatting sqref="E27:E31">
    <cfRule type="duplicateValues" dxfId="122" priority="84"/>
    <cfRule type="duplicateValues" dxfId="121" priority="85"/>
    <cfRule type="duplicateValues" dxfId="120" priority="86"/>
  </conditionalFormatting>
  <conditionalFormatting sqref="E27:E31">
    <cfRule type="duplicateValues" dxfId="119" priority="83"/>
  </conditionalFormatting>
  <conditionalFormatting sqref="E27:E31">
    <cfRule type="duplicateValues" dxfId="118" priority="81"/>
    <cfRule type="duplicateValues" dxfId="117" priority="82"/>
  </conditionalFormatting>
  <conditionalFormatting sqref="E27:E31">
    <cfRule type="duplicateValues" dxfId="116" priority="78"/>
    <cfRule type="duplicateValues" dxfId="115" priority="79"/>
    <cfRule type="duplicateValues" dxfId="114" priority="80"/>
  </conditionalFormatting>
  <conditionalFormatting sqref="B27:B31">
    <cfRule type="duplicateValues" dxfId="113" priority="77"/>
  </conditionalFormatting>
  <conditionalFormatting sqref="B27:B31">
    <cfRule type="duplicateValues" dxfId="112" priority="74"/>
    <cfRule type="duplicateValues" dxfId="111" priority="75"/>
    <cfRule type="duplicateValues" dxfId="110" priority="76"/>
  </conditionalFormatting>
  <conditionalFormatting sqref="B27:B31">
    <cfRule type="duplicateValues" dxfId="109" priority="72"/>
    <cfRule type="duplicateValues" dxfId="108" priority="73"/>
  </conditionalFormatting>
  <conditionalFormatting sqref="B27:B31">
    <cfRule type="duplicateValues" dxfId="107" priority="71"/>
  </conditionalFormatting>
  <conditionalFormatting sqref="B27:B31">
    <cfRule type="duplicateValues" dxfId="106" priority="69"/>
    <cfRule type="duplicateValues" dxfId="105" priority="70"/>
  </conditionalFormatting>
  <conditionalFormatting sqref="E27:E31">
    <cfRule type="duplicateValues" dxfId="104" priority="68"/>
  </conditionalFormatting>
  <conditionalFormatting sqref="E27:E31">
    <cfRule type="duplicateValues" dxfId="103" priority="66"/>
    <cfRule type="duplicateValues" dxfId="102" priority="67"/>
  </conditionalFormatting>
  <conditionalFormatting sqref="E27:E31">
    <cfRule type="duplicateValues" dxfId="101" priority="63"/>
    <cfRule type="duplicateValues" dxfId="100" priority="64"/>
    <cfRule type="duplicateValues" dxfId="99" priority="65"/>
  </conditionalFormatting>
  <conditionalFormatting sqref="B27:B31">
    <cfRule type="duplicateValues" dxfId="98" priority="60"/>
    <cfRule type="duplicateValues" dxfId="97" priority="62"/>
  </conditionalFormatting>
  <conditionalFormatting sqref="E27:E31">
    <cfRule type="duplicateValues" dxfId="96" priority="59"/>
    <cfRule type="duplicateValues" dxfId="95" priority="61"/>
  </conditionalFormatting>
  <conditionalFormatting sqref="E61:E1048576 E1:E31">
    <cfRule type="duplicateValues" dxfId="94" priority="58"/>
  </conditionalFormatting>
  <conditionalFormatting sqref="E32:E44">
    <cfRule type="duplicateValues" dxfId="93" priority="376379"/>
  </conditionalFormatting>
  <conditionalFormatting sqref="E32:E44">
    <cfRule type="duplicateValues" dxfId="92" priority="376381"/>
    <cfRule type="duplicateValues" dxfId="91" priority="376382"/>
  </conditionalFormatting>
  <conditionalFormatting sqref="E32:E44">
    <cfRule type="duplicateValues" dxfId="90" priority="376385"/>
    <cfRule type="duplicateValues" dxfId="89" priority="376386"/>
    <cfRule type="duplicateValues" dxfId="88" priority="376387"/>
  </conditionalFormatting>
  <conditionalFormatting sqref="B32:B44">
    <cfRule type="duplicateValues" dxfId="87" priority="376391"/>
  </conditionalFormatting>
  <conditionalFormatting sqref="B32:B44">
    <cfRule type="duplicateValues" dxfId="86" priority="376393"/>
    <cfRule type="duplicateValues" dxfId="85" priority="376394"/>
    <cfRule type="duplicateValues" dxfId="84" priority="376395"/>
  </conditionalFormatting>
  <conditionalFormatting sqref="B32:B44">
    <cfRule type="duplicateValues" dxfId="83" priority="376399"/>
    <cfRule type="duplicateValues" dxfId="82" priority="376400"/>
  </conditionalFormatting>
  <conditionalFormatting sqref="E45:E53">
    <cfRule type="duplicateValues" dxfId="81" priority="376491"/>
  </conditionalFormatting>
  <conditionalFormatting sqref="E45:E53">
    <cfRule type="duplicateValues" dxfId="80" priority="376492"/>
    <cfRule type="duplicateValues" dxfId="79" priority="376493"/>
  </conditionalFormatting>
  <conditionalFormatting sqref="E45:E53">
    <cfRule type="duplicateValues" dxfId="78" priority="376494"/>
    <cfRule type="duplicateValues" dxfId="77" priority="376495"/>
    <cfRule type="duplicateValues" dxfId="76" priority="376496"/>
  </conditionalFormatting>
  <conditionalFormatting sqref="B45:B53">
    <cfRule type="duplicateValues" dxfId="75" priority="376497"/>
  </conditionalFormatting>
  <conditionalFormatting sqref="B45:B53">
    <cfRule type="duplicateValues" dxfId="74" priority="376498"/>
    <cfRule type="duplicateValues" dxfId="73" priority="376499"/>
    <cfRule type="duplicateValues" dxfId="72" priority="376500"/>
  </conditionalFormatting>
  <conditionalFormatting sqref="B45:B53">
    <cfRule type="duplicateValues" dxfId="71" priority="376501"/>
    <cfRule type="duplicateValues" dxfId="70" priority="376502"/>
  </conditionalFormatting>
  <conditionalFormatting sqref="E54:E60">
    <cfRule type="duplicateValues" dxfId="11" priority="12"/>
  </conditionalFormatting>
  <conditionalFormatting sqref="E54:E60">
    <cfRule type="duplicateValues" dxfId="10" priority="10"/>
    <cfRule type="duplicateValues" dxfId="9" priority="11"/>
  </conditionalFormatting>
  <conditionalFormatting sqref="E54:E60">
    <cfRule type="duplicateValues" dxfId="8" priority="7"/>
    <cfRule type="duplicateValues" dxfId="7" priority="8"/>
    <cfRule type="duplicateValues" dxfId="6" priority="9"/>
  </conditionalFormatting>
  <conditionalFormatting sqref="B54:B60">
    <cfRule type="duplicateValues" dxfId="5" priority="6"/>
  </conditionalFormatting>
  <conditionalFormatting sqref="B54:B60">
    <cfRule type="duplicateValues" dxfId="4" priority="3"/>
    <cfRule type="duplicateValues" dxfId="3" priority="4"/>
    <cfRule type="duplicateValues" dxfId="2" priority="5"/>
  </conditionalFormatting>
  <conditionalFormatting sqref="B54:B60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6" t="s">
        <v>0</v>
      </c>
      <c r="B1" s="157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8" t="s">
        <v>8</v>
      </c>
      <c r="B9" s="159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0" t="s">
        <v>9</v>
      </c>
      <c r="B14" s="161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zoomScale="80" zoomScaleNormal="80" workbookViewId="0">
      <selection activeCell="C16" sqref="C16"/>
    </sheetView>
  </sheetViews>
  <sheetFormatPr baseColWidth="10" defaultColWidth="52.85546875" defaultRowHeight="15" x14ac:dyDescent="0.25"/>
  <cols>
    <col min="1" max="16384" width="52.85546875" style="86"/>
  </cols>
  <sheetData>
    <row r="1" spans="1:5" ht="22.5" x14ac:dyDescent="0.25">
      <c r="A1" s="132" t="s">
        <v>2478</v>
      </c>
      <c r="B1" s="133"/>
      <c r="C1" s="133"/>
      <c r="D1" s="133"/>
      <c r="E1" s="134"/>
    </row>
    <row r="2" spans="1:5" ht="22.5" x14ac:dyDescent="0.25">
      <c r="A2" s="132" t="s">
        <v>2158</v>
      </c>
      <c r="B2" s="133"/>
      <c r="C2" s="133"/>
      <c r="D2" s="133"/>
      <c r="E2" s="134"/>
    </row>
    <row r="3" spans="1:5" ht="25.5" x14ac:dyDescent="0.25">
      <c r="A3" s="143" t="s">
        <v>2478</v>
      </c>
      <c r="B3" s="144"/>
      <c r="C3" s="144"/>
      <c r="D3" s="144"/>
      <c r="E3" s="145"/>
    </row>
    <row r="4" spans="1:5" x14ac:dyDescent="0.25">
      <c r="A4" s="117"/>
      <c r="B4" s="104"/>
      <c r="C4" s="117"/>
      <c r="D4" s="117"/>
      <c r="E4" s="104"/>
    </row>
    <row r="5" spans="1:5" ht="18.75" thickBot="1" x14ac:dyDescent="0.3">
      <c r="A5" s="87" t="s">
        <v>2423</v>
      </c>
      <c r="B5" s="103">
        <v>44236.25</v>
      </c>
      <c r="C5" s="88"/>
      <c r="D5" s="89"/>
      <c r="E5" s="90"/>
    </row>
    <row r="6" spans="1:5" ht="18.75" thickBot="1" x14ac:dyDescent="0.3">
      <c r="A6" s="87" t="s">
        <v>2424</v>
      </c>
      <c r="B6" s="103">
        <v>44236.708333333336</v>
      </c>
      <c r="C6" s="88"/>
      <c r="D6" s="89"/>
      <c r="E6" s="90"/>
    </row>
    <row r="7" spans="1:5" ht="15.75" thickBot="1" x14ac:dyDescent="0.3">
      <c r="A7" s="117"/>
      <c r="B7" s="104"/>
      <c r="C7" s="117"/>
      <c r="D7" s="117"/>
      <c r="E7" s="104"/>
    </row>
    <row r="8" spans="1:5" ht="18.75" thickBot="1" x14ac:dyDescent="0.3">
      <c r="A8" s="135" t="s">
        <v>2425</v>
      </c>
      <c r="B8" s="136"/>
      <c r="C8" s="136"/>
      <c r="D8" s="136"/>
      <c r="E8" s="137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18" t="str">
        <f>VLOOKUP(B10,'[1]LISTADO ATM'!$A$2:$C$817,3,0)</f>
        <v>DISTRITO NACIONAL</v>
      </c>
      <c r="B10" s="118">
        <v>946</v>
      </c>
      <c r="C10" s="118" t="str">
        <f>VLOOKUP(B10,'[1]LISTADO ATM'!$A$2:$B$816,2,0)</f>
        <v xml:space="preserve">ATM Oficina Núñez de Cáceres I </v>
      </c>
      <c r="D10" s="123" t="s">
        <v>2496</v>
      </c>
      <c r="E10" s="122">
        <v>335786321</v>
      </c>
    </row>
    <row r="11" spans="1:5" ht="18" x14ac:dyDescent="0.25">
      <c r="A11" s="118" t="str">
        <f>VLOOKUP(B11,'[1]LISTADO ATM'!$A$2:$C$817,3,0)</f>
        <v>DISTRITO NACIONAL</v>
      </c>
      <c r="B11" s="118">
        <v>527</v>
      </c>
      <c r="C11" s="118" t="str">
        <f>VLOOKUP(B11,'[1]LISTADO ATM'!$A$2:$B$816,2,0)</f>
        <v>ATM Oficina Zona Oriental II</v>
      </c>
      <c r="D11" s="123" t="s">
        <v>2496</v>
      </c>
      <c r="E11" s="122">
        <v>335784800</v>
      </c>
    </row>
    <row r="12" spans="1:5" ht="18" x14ac:dyDescent="0.25">
      <c r="A12" s="118" t="str">
        <f>VLOOKUP(B12,'[1]LISTADO ATM'!$A$2:$C$817,3,0)</f>
        <v>NORTE</v>
      </c>
      <c r="B12" s="118">
        <v>990</v>
      </c>
      <c r="C12" s="118" t="str">
        <f>VLOOKUP(B12,'[1]LISTADO ATM'!$A$2:$B$816,2,0)</f>
        <v xml:space="preserve">ATM Autoservicio Bonao II </v>
      </c>
      <c r="D12" s="123" t="s">
        <v>2496</v>
      </c>
      <c r="E12" s="122">
        <v>335786259</v>
      </c>
    </row>
    <row r="13" spans="1:5" ht="18" x14ac:dyDescent="0.25">
      <c r="A13" s="118" t="str">
        <f>VLOOKUP(B13,'[1]LISTADO ATM'!$A$2:$C$817,3,0)</f>
        <v>ESTE</v>
      </c>
      <c r="B13" s="118">
        <v>294</v>
      </c>
      <c r="C13" s="118" t="str">
        <f>VLOOKUP(B13,'[1]LISTADO ATM'!$A$2:$B$816,2,0)</f>
        <v xml:space="preserve">ATM Plaza Zaglul San Pedro II </v>
      </c>
      <c r="D13" s="123" t="s">
        <v>2496</v>
      </c>
      <c r="E13" s="122">
        <v>335786327</v>
      </c>
    </row>
    <row r="14" spans="1:5" ht="18" x14ac:dyDescent="0.25">
      <c r="A14" s="118" t="str">
        <f>VLOOKUP(B14,'[1]LISTADO ATM'!$A$2:$C$817,3,0)</f>
        <v>DISTRITO NACIONAL</v>
      </c>
      <c r="B14" s="118">
        <v>194</v>
      </c>
      <c r="C14" s="118" t="str">
        <f>VLOOKUP(B14,'[1]LISTADO ATM'!$A$2:$B$816,2,0)</f>
        <v xml:space="preserve">ATM UNP Pantoja </v>
      </c>
      <c r="D14" s="123" t="s">
        <v>2496</v>
      </c>
      <c r="E14" s="122">
        <v>335786328</v>
      </c>
    </row>
    <row r="15" spans="1:5" ht="18" x14ac:dyDescent="0.25">
      <c r="A15" s="118" t="str">
        <f>VLOOKUP(B15,'[1]LISTADO ATM'!$A$2:$C$817,3,0)</f>
        <v>DISTRITO NACIONAL</v>
      </c>
      <c r="B15" s="118">
        <v>267</v>
      </c>
      <c r="C15" s="118" t="str">
        <f>VLOOKUP(B15,'[1]LISTADO ATM'!$A$2:$B$816,2,0)</f>
        <v xml:space="preserve">ATM Centro de Caja México </v>
      </c>
      <c r="D15" s="123" t="s">
        <v>2496</v>
      </c>
      <c r="E15" s="122">
        <v>335784579</v>
      </c>
    </row>
    <row r="16" spans="1:5" ht="18" x14ac:dyDescent="0.25">
      <c r="A16" s="118" t="str">
        <f>VLOOKUP(B16,'[1]LISTADO ATM'!$A$2:$C$817,3,0)</f>
        <v>ESTE</v>
      </c>
      <c r="B16" s="118">
        <v>660</v>
      </c>
      <c r="C16" s="118" t="str">
        <f>VLOOKUP(B16,'[1]LISTADO ATM'!$A$2:$B$816,2,0)</f>
        <v>ATM Oficina Romana Norte II</v>
      </c>
      <c r="D16" s="123" t="s">
        <v>2496</v>
      </c>
      <c r="E16" s="118">
        <v>335785788</v>
      </c>
    </row>
    <row r="17" spans="1:5" ht="18" x14ac:dyDescent="0.25">
      <c r="A17" s="118" t="str">
        <f>VLOOKUP(B17,'[1]LISTADO ATM'!$A$2:$C$817,3,0)</f>
        <v>DISTRITO NACIONAL</v>
      </c>
      <c r="B17" s="118">
        <v>755</v>
      </c>
      <c r="C17" s="118" t="str">
        <f>VLOOKUP(B17,'[1]LISTADO ATM'!$A$2:$B$816,2,0)</f>
        <v xml:space="preserve">ATM Oficina Galería del Este (Plaza) </v>
      </c>
      <c r="D17" s="123" t="s">
        <v>2496</v>
      </c>
      <c r="E17" s="118">
        <v>335785802</v>
      </c>
    </row>
    <row r="18" spans="1:5" ht="18" x14ac:dyDescent="0.25">
      <c r="A18" s="118" t="str">
        <f>VLOOKUP(B18,'[1]LISTADO ATM'!$A$2:$C$817,3,0)</f>
        <v>DISTRITO NACIONAL</v>
      </c>
      <c r="B18" s="118">
        <v>318</v>
      </c>
      <c r="C18" s="118" t="str">
        <f>VLOOKUP(B18,'[1]LISTADO ATM'!$A$2:$B$816,2,0)</f>
        <v>ATM Autoservicio Lope de Vega</v>
      </c>
      <c r="D18" s="123" t="s">
        <v>2496</v>
      </c>
      <c r="E18" s="118">
        <v>335785844</v>
      </c>
    </row>
    <row r="19" spans="1:5" ht="18" x14ac:dyDescent="0.25">
      <c r="A19" s="118" t="e">
        <f>VLOOKUP(B19,'[1]LISTADO ATM'!$A$2:$C$817,3,0)</f>
        <v>#N/A</v>
      </c>
      <c r="B19" s="118">
        <v>797</v>
      </c>
      <c r="C19" s="118" t="e">
        <f>VLOOKUP(B19,'[1]LISTADO ATM'!$A$2:$B$816,2,0)</f>
        <v>#N/A</v>
      </c>
      <c r="D19" s="123" t="s">
        <v>2496</v>
      </c>
      <c r="E19" s="122">
        <v>335785662</v>
      </c>
    </row>
    <row r="20" spans="1:5" ht="18" x14ac:dyDescent="0.25">
      <c r="A20" s="118" t="str">
        <f>VLOOKUP(B20,'[1]LISTADO ATM'!$A$2:$C$817,3,0)</f>
        <v>NORTE</v>
      </c>
      <c r="B20" s="118">
        <v>950</v>
      </c>
      <c r="C20" s="118" t="str">
        <f>VLOOKUP(B20,'[1]LISTADO ATM'!$A$2:$B$816,2,0)</f>
        <v xml:space="preserve">ATM Oficina Monterrico </v>
      </c>
      <c r="D20" s="123" t="s">
        <v>2496</v>
      </c>
      <c r="E20" s="122">
        <v>335786320</v>
      </c>
    </row>
    <row r="21" spans="1:5" ht="18" x14ac:dyDescent="0.25">
      <c r="A21" s="118" t="str">
        <f>VLOOKUP(B21,'[1]LISTADO ATM'!$A$2:$C$817,3,0)</f>
        <v>NORTE</v>
      </c>
      <c r="B21" s="118">
        <v>683</v>
      </c>
      <c r="C21" s="118" t="str">
        <f>VLOOKUP(B21,'[1]LISTADO ATM'!$A$2:$B$816,2,0)</f>
        <v>ATM INCARNA El Pino (la Vega)</v>
      </c>
      <c r="D21" s="123" t="s">
        <v>2496</v>
      </c>
      <c r="E21" s="122">
        <v>335786323</v>
      </c>
    </row>
    <row r="22" spans="1:5" ht="18" x14ac:dyDescent="0.25">
      <c r="A22" s="118" t="str">
        <f>VLOOKUP(B22,'[1]LISTADO ATM'!$A$2:$C$817,3,0)</f>
        <v>SUR</v>
      </c>
      <c r="B22" s="118">
        <v>45</v>
      </c>
      <c r="C22" s="118" t="str">
        <f>VLOOKUP(B22,'[1]LISTADO ATM'!$A$2:$B$816,2,0)</f>
        <v xml:space="preserve">ATM Oficina Tamayo </v>
      </c>
      <c r="D22" s="123" t="s">
        <v>2496</v>
      </c>
      <c r="E22" s="122">
        <v>335786346</v>
      </c>
    </row>
    <row r="23" spans="1:5" ht="18" x14ac:dyDescent="0.25">
      <c r="A23" s="118" t="str">
        <f>VLOOKUP(B23,'[1]LISTADO ATM'!$A$2:$C$817,3,0)</f>
        <v>NORTE</v>
      </c>
      <c r="B23" s="118">
        <v>687</v>
      </c>
      <c r="C23" s="118" t="str">
        <f>VLOOKUP(B23,'[1]LISTADO ATM'!$A$2:$B$816,2,0)</f>
        <v>ATM Oficina Monterrico II</v>
      </c>
      <c r="D23" s="123" t="s">
        <v>2496</v>
      </c>
      <c r="E23" s="122">
        <v>335786994</v>
      </c>
    </row>
    <row r="24" spans="1:5" ht="18" x14ac:dyDescent="0.25">
      <c r="A24" s="118" t="str">
        <f>VLOOKUP(B24,'[1]LISTADO ATM'!$A$2:$C$817,3,0)</f>
        <v>ESTE</v>
      </c>
      <c r="B24" s="118">
        <v>386</v>
      </c>
      <c r="C24" s="118" t="str">
        <f>VLOOKUP(B24,'[1]LISTADO ATM'!$A$2:$B$816,2,0)</f>
        <v xml:space="preserve">ATM Plaza Verón II </v>
      </c>
      <c r="D24" s="123" t="s">
        <v>2496</v>
      </c>
      <c r="E24" s="122">
        <v>335786324</v>
      </c>
    </row>
    <row r="25" spans="1:5" ht="18" x14ac:dyDescent="0.25">
      <c r="A25" s="118" t="str">
        <f>VLOOKUP(B25,'[1]LISTADO ATM'!$A$2:$C$817,3,0)</f>
        <v>DISTRITO NACIONAL</v>
      </c>
      <c r="B25" s="118">
        <v>355</v>
      </c>
      <c r="C25" s="118" t="str">
        <f>VLOOKUP(B25,'[1]LISTADO ATM'!$A$2:$B$816,2,0)</f>
        <v xml:space="preserve">ATM UNP Metro II </v>
      </c>
      <c r="D25" s="123" t="s">
        <v>2496</v>
      </c>
      <c r="E25" s="122">
        <v>335786326</v>
      </c>
    </row>
    <row r="26" spans="1:5" ht="18" x14ac:dyDescent="0.25">
      <c r="A26" s="118" t="str">
        <f>VLOOKUP(B26,'[1]LISTADO ATM'!$A$2:$C$817,3,0)</f>
        <v>SUR</v>
      </c>
      <c r="B26" s="118">
        <v>829</v>
      </c>
      <c r="C26" s="118" t="str">
        <f>VLOOKUP(B26,'[1]LISTADO ATM'!$A$2:$B$816,2,0)</f>
        <v xml:space="preserve">ATM UNP Multicentro Sirena Baní </v>
      </c>
      <c r="D26" s="123" t="s">
        <v>2496</v>
      </c>
      <c r="E26" s="118">
        <v>335785605</v>
      </c>
    </row>
    <row r="27" spans="1:5" ht="18" x14ac:dyDescent="0.25">
      <c r="A27" s="118" t="str">
        <f>VLOOKUP(B27,'[1]LISTADO ATM'!$A$2:$C$817,3,0)</f>
        <v>DISTRITO NACIONAL</v>
      </c>
      <c r="B27" s="118">
        <v>165</v>
      </c>
      <c r="C27" s="118" t="str">
        <f>VLOOKUP(B27,'[1]LISTADO ATM'!$A$2:$B$816,2,0)</f>
        <v>ATM Autoservicio Megacentro</v>
      </c>
      <c r="D27" s="123" t="s">
        <v>2496</v>
      </c>
      <c r="E27" s="122">
        <v>335786261</v>
      </c>
    </row>
    <row r="28" spans="1:5" ht="18" x14ac:dyDescent="0.25">
      <c r="A28" s="118" t="str">
        <f>VLOOKUP(B28,'[1]LISTADO ATM'!$A$2:$C$817,3,0)</f>
        <v>NORTE</v>
      </c>
      <c r="B28" s="118">
        <v>40</v>
      </c>
      <c r="C28" s="118" t="str">
        <f>VLOOKUP(B28,'[1]LISTADO ATM'!$A$2:$B$816,2,0)</f>
        <v xml:space="preserve">ATM Oficina El Puñal </v>
      </c>
      <c r="D28" s="123" t="s">
        <v>2496</v>
      </c>
      <c r="E28" s="122">
        <v>335787026</v>
      </c>
    </row>
    <row r="29" spans="1:5" ht="18" x14ac:dyDescent="0.25">
      <c r="A29" s="118" t="str">
        <f>VLOOKUP(B29,'[1]LISTADO ATM'!$A$2:$C$817,3,0)</f>
        <v>DISTRITO NACIONAL</v>
      </c>
      <c r="B29" s="118">
        <v>717</v>
      </c>
      <c r="C29" s="118" t="str">
        <f>VLOOKUP(B29,'[1]LISTADO ATM'!$A$2:$B$816,2,0)</f>
        <v xml:space="preserve">ATM Oficina Los Alcarrizos </v>
      </c>
      <c r="D29" s="123" t="s">
        <v>2496</v>
      </c>
      <c r="E29" s="122">
        <v>335786778</v>
      </c>
    </row>
    <row r="30" spans="1:5" ht="18" x14ac:dyDescent="0.25">
      <c r="A30" s="118" t="str">
        <f>VLOOKUP(B30,'[1]LISTADO ATM'!$A$2:$C$817,3,0)</f>
        <v>ESTE</v>
      </c>
      <c r="B30" s="118">
        <v>427</v>
      </c>
      <c r="C30" s="118" t="str">
        <f>VLOOKUP(B30,'[1]LISTADO ATM'!$A$2:$B$816,2,0)</f>
        <v xml:space="preserve">ATM Almacenes Iberia (Hato Mayor) </v>
      </c>
      <c r="D30" s="123" t="s">
        <v>2496</v>
      </c>
      <c r="E30" s="122">
        <v>335787253</v>
      </c>
    </row>
    <row r="31" spans="1:5" ht="18.75" thickBot="1" x14ac:dyDescent="0.3">
      <c r="A31" s="93" t="s">
        <v>2428</v>
      </c>
      <c r="B31" s="121">
        <f>COUNT(B10:B30)</f>
        <v>21</v>
      </c>
      <c r="C31" s="138"/>
      <c r="D31" s="139"/>
      <c r="E31" s="140"/>
    </row>
    <row r="32" spans="1:5" ht="15.75" thickBot="1" x14ac:dyDescent="0.3">
      <c r="A32" s="117"/>
      <c r="B32" s="104"/>
      <c r="C32" s="117"/>
      <c r="D32" s="117"/>
      <c r="E32" s="104"/>
    </row>
    <row r="33" spans="1:5" ht="18.75" thickBot="1" x14ac:dyDescent="0.3">
      <c r="A33" s="135" t="s">
        <v>2430</v>
      </c>
      <c r="B33" s="136"/>
      <c r="C33" s="136"/>
      <c r="D33" s="136"/>
      <c r="E33" s="137"/>
    </row>
    <row r="34" spans="1:5" ht="18" x14ac:dyDescent="0.25">
      <c r="A34" s="91" t="s">
        <v>15</v>
      </c>
      <c r="B34" s="91" t="s">
        <v>2426</v>
      </c>
      <c r="C34" s="92" t="s">
        <v>46</v>
      </c>
      <c r="D34" s="92" t="s">
        <v>2433</v>
      </c>
      <c r="E34" s="92" t="s">
        <v>2427</v>
      </c>
    </row>
    <row r="35" spans="1:5" ht="18" x14ac:dyDescent="0.25">
      <c r="A35" s="118" t="str">
        <f>VLOOKUP(B35,'[1]LISTADO ATM'!$A$2:$C$817,3,0)</f>
        <v>DISTRITO NACIONAL</v>
      </c>
      <c r="B35" s="118">
        <v>566</v>
      </c>
      <c r="C35" s="119" t="str">
        <f>VLOOKUP(B35,'[1]LISTADO ATM'!$A$2:$B$816,2,0)</f>
        <v xml:space="preserve">ATM Hiper Olé Aut. Duarte </v>
      </c>
      <c r="D35" s="120" t="s">
        <v>2455</v>
      </c>
      <c r="E35" s="122">
        <v>335785068</v>
      </c>
    </row>
    <row r="36" spans="1:5" ht="18" x14ac:dyDescent="0.25">
      <c r="A36" s="118" t="str">
        <f>VLOOKUP(B36,'[1]LISTADO ATM'!$A$2:$C$817,3,0)</f>
        <v>DISTRITO NACIONAL</v>
      </c>
      <c r="B36" s="118">
        <v>738</v>
      </c>
      <c r="C36" s="119" t="str">
        <f>VLOOKUP(B36,'[1]LISTADO ATM'!$A$2:$B$816,2,0)</f>
        <v xml:space="preserve">ATM Zona Franca Los Alcarrizos </v>
      </c>
      <c r="D36" s="120" t="s">
        <v>2455</v>
      </c>
      <c r="E36" s="122">
        <v>335786322</v>
      </c>
    </row>
    <row r="37" spans="1:5" ht="18" x14ac:dyDescent="0.25">
      <c r="A37" s="118" t="str">
        <f>VLOOKUP(B37,'[1]LISTADO ATM'!$A$2:$C$817,3,0)</f>
        <v>ESTE</v>
      </c>
      <c r="B37" s="118">
        <v>158</v>
      </c>
      <c r="C37" s="119" t="str">
        <f>VLOOKUP(B37,'[1]LISTADO ATM'!$A$2:$B$816,2,0)</f>
        <v xml:space="preserve">ATM Oficina Romana Norte </v>
      </c>
      <c r="D37" s="120" t="s">
        <v>2455</v>
      </c>
      <c r="E37" s="122">
        <v>335787268</v>
      </c>
    </row>
    <row r="38" spans="1:5" ht="18.75" thickBot="1" x14ac:dyDescent="0.3">
      <c r="A38" s="114" t="s">
        <v>2428</v>
      </c>
      <c r="B38" s="121">
        <f>COUNT(B35:B37)</f>
        <v>3</v>
      </c>
      <c r="C38" s="115"/>
      <c r="D38" s="115"/>
      <c r="E38" s="115"/>
    </row>
    <row r="39" spans="1:5" ht="15.75" thickBot="1" x14ac:dyDescent="0.3">
      <c r="A39" s="117"/>
      <c r="B39" s="104"/>
      <c r="C39" s="117"/>
      <c r="D39" s="117"/>
      <c r="E39" s="104"/>
    </row>
    <row r="40" spans="1:5" ht="18.75" thickBot="1" x14ac:dyDescent="0.3">
      <c r="A40" s="135" t="s">
        <v>2431</v>
      </c>
      <c r="B40" s="136"/>
      <c r="C40" s="136"/>
      <c r="D40" s="136"/>
      <c r="E40" s="137"/>
    </row>
    <row r="41" spans="1:5" ht="18" x14ac:dyDescent="0.25">
      <c r="A41" s="91" t="s">
        <v>15</v>
      </c>
      <c r="B41" s="91" t="s">
        <v>2426</v>
      </c>
      <c r="C41" s="92" t="s">
        <v>46</v>
      </c>
      <c r="D41" s="92" t="s">
        <v>2433</v>
      </c>
      <c r="E41" s="92" t="s">
        <v>2427</v>
      </c>
    </row>
    <row r="42" spans="1:5" ht="18" x14ac:dyDescent="0.25">
      <c r="A42" s="119" t="str">
        <f>VLOOKUP(B42,'[1]LISTADO ATM'!$A$2:$C$817,3,0)</f>
        <v>DISTRITO NACIONAL</v>
      </c>
      <c r="B42" s="118">
        <v>541</v>
      </c>
      <c r="C42" s="119" t="str">
        <f>VLOOKUP(B42,'[1]LISTADO ATM'!$A$2:$B$816,2,0)</f>
        <v xml:space="preserve">ATM Oficina Sambil II </v>
      </c>
      <c r="D42" s="119" t="s">
        <v>2459</v>
      </c>
      <c r="E42" s="122">
        <v>335786313</v>
      </c>
    </row>
    <row r="43" spans="1:5" ht="18" x14ac:dyDescent="0.25">
      <c r="A43" s="119" t="str">
        <f>VLOOKUP(B43,'[1]LISTADO ATM'!$A$2:$C$817,3,0)</f>
        <v>DISTRITO NACIONAL</v>
      </c>
      <c r="B43" s="118">
        <v>336</v>
      </c>
      <c r="C43" s="119" t="str">
        <f>VLOOKUP(B43,'[1]LISTADO ATM'!$A$2:$B$816,2,0)</f>
        <v>ATM Instituto Nacional de Cancer (incart)</v>
      </c>
      <c r="D43" s="119" t="s">
        <v>2459</v>
      </c>
      <c r="E43" s="122">
        <v>335787414</v>
      </c>
    </row>
    <row r="44" spans="1:5" ht="18" x14ac:dyDescent="0.25">
      <c r="A44" s="119" t="e">
        <f>VLOOKUP(B44,'[1]LISTADO ATM'!$A$2:$C$817,3,0)</f>
        <v>#N/A</v>
      </c>
      <c r="B44" s="118">
        <v>600</v>
      </c>
      <c r="C44" s="119" t="s">
        <v>2548</v>
      </c>
      <c r="D44" s="119" t="s">
        <v>2459</v>
      </c>
      <c r="E44" s="122">
        <v>335787514</v>
      </c>
    </row>
    <row r="45" spans="1:5" ht="18.75" thickBot="1" x14ac:dyDescent="0.3">
      <c r="A45" s="93" t="s">
        <v>2428</v>
      </c>
      <c r="B45" s="121">
        <f>COUNT(B42:B44)</f>
        <v>3</v>
      </c>
      <c r="C45" s="115"/>
      <c r="D45" s="124"/>
      <c r="E45" s="125"/>
    </row>
    <row r="46" spans="1:5" ht="15.75" thickBot="1" x14ac:dyDescent="0.3">
      <c r="A46" s="117"/>
      <c r="B46" s="104"/>
      <c r="C46" s="117"/>
      <c r="D46" s="117"/>
      <c r="E46" s="104"/>
    </row>
    <row r="47" spans="1:5" ht="18.75" thickBot="1" x14ac:dyDescent="0.3">
      <c r="A47" s="146" t="s">
        <v>2429</v>
      </c>
      <c r="B47" s="147"/>
      <c r="C47" s="117"/>
      <c r="D47" s="117"/>
      <c r="E47" s="104"/>
    </row>
    <row r="48" spans="1:5" ht="18.75" thickBot="1" x14ac:dyDescent="0.3">
      <c r="A48" s="148">
        <f>+B38+B45</f>
        <v>6</v>
      </c>
      <c r="B48" s="149"/>
      <c r="C48" s="117"/>
      <c r="D48" s="117"/>
      <c r="E48" s="104"/>
    </row>
    <row r="49" spans="1:5" ht="15.75" thickBot="1" x14ac:dyDescent="0.3">
      <c r="A49" s="117"/>
      <c r="B49" s="104"/>
      <c r="C49" s="117"/>
      <c r="D49" s="117"/>
      <c r="E49" s="104"/>
    </row>
    <row r="50" spans="1:5" ht="18.75" thickBot="1" x14ac:dyDescent="0.3">
      <c r="A50" s="135" t="s">
        <v>2432</v>
      </c>
      <c r="B50" s="136"/>
      <c r="C50" s="136"/>
      <c r="D50" s="136"/>
      <c r="E50" s="137"/>
    </row>
    <row r="51" spans="1:5" ht="18" x14ac:dyDescent="0.25">
      <c r="A51" s="91" t="s">
        <v>15</v>
      </c>
      <c r="B51" s="91" t="s">
        <v>2426</v>
      </c>
      <c r="C51" s="94" t="s">
        <v>46</v>
      </c>
      <c r="D51" s="150" t="s">
        <v>2433</v>
      </c>
      <c r="E51" s="151"/>
    </row>
    <row r="52" spans="1:5" ht="18" x14ac:dyDescent="0.25">
      <c r="A52" s="118" t="str">
        <f>VLOOKUP(B52,'[1]LISTADO ATM'!$A$2:$C$817,3,0)</f>
        <v>DISTRITO NACIONAL</v>
      </c>
      <c r="B52" s="118">
        <v>812</v>
      </c>
      <c r="C52" s="119" t="str">
        <f>VLOOKUP(B52,'[1]LISTADO ATM'!$A$2:$B$816,2,0)</f>
        <v xml:space="preserve">ATM Canasta del Pueblo </v>
      </c>
      <c r="D52" s="141" t="s">
        <v>2475</v>
      </c>
      <c r="E52" s="142"/>
    </row>
    <row r="53" spans="1:5" ht="18" x14ac:dyDescent="0.25">
      <c r="A53" s="118" t="str">
        <f>VLOOKUP(B53,'[1]LISTADO ATM'!$A$2:$C$817,3,0)</f>
        <v>DISTRITO NACIONAL</v>
      </c>
      <c r="B53" s="118">
        <v>971</v>
      </c>
      <c r="C53" s="119" t="str">
        <f>VLOOKUP(B53,'[1]LISTADO ATM'!$A$2:$B$816,2,0)</f>
        <v xml:space="preserve">ATM Club Banreservas I </v>
      </c>
      <c r="D53" s="141" t="s">
        <v>2475</v>
      </c>
      <c r="E53" s="142"/>
    </row>
    <row r="54" spans="1:5" ht="18" x14ac:dyDescent="0.25">
      <c r="A54" s="118" t="str">
        <f>VLOOKUP(B54,'[1]LISTADO ATM'!$A$2:$C$817,3,0)</f>
        <v>ESTE</v>
      </c>
      <c r="B54" s="118">
        <v>609</v>
      </c>
      <c r="C54" s="119" t="str">
        <f>VLOOKUP(B54,'[1]LISTADO ATM'!$A$2:$B$816,2,0)</f>
        <v xml:space="preserve">ATM S/M Jumbo (San Pedro) </v>
      </c>
      <c r="D54" s="141" t="s">
        <v>2475</v>
      </c>
      <c r="E54" s="142"/>
    </row>
    <row r="55" spans="1:5" ht="18" x14ac:dyDescent="0.25">
      <c r="A55" s="118" t="str">
        <f>VLOOKUP(B55,'[1]LISTADO ATM'!$A$2:$C$817,3,0)</f>
        <v>NORTE</v>
      </c>
      <c r="B55" s="118">
        <v>138</v>
      </c>
      <c r="C55" s="119" t="str">
        <f>VLOOKUP(B55,'[1]LISTADO ATM'!$A$2:$B$816,2,0)</f>
        <v xml:space="preserve">ATM UNP Fantino </v>
      </c>
      <c r="D55" s="141" t="s">
        <v>2475</v>
      </c>
      <c r="E55" s="142"/>
    </row>
    <row r="56" spans="1:5" ht="18" x14ac:dyDescent="0.25">
      <c r="A56" s="118" t="str">
        <f>VLOOKUP(B56,'[1]LISTADO ATM'!$A$2:$C$817,3,0)</f>
        <v>NORTE</v>
      </c>
      <c r="B56" s="118">
        <v>380</v>
      </c>
      <c r="C56" s="119" t="str">
        <f>VLOOKUP(B56,'[1]LISTADO ATM'!$A$2:$B$816,2,0)</f>
        <v xml:space="preserve">ATM Oficina Navarrete </v>
      </c>
      <c r="D56" s="141" t="s">
        <v>2499</v>
      </c>
      <c r="E56" s="142"/>
    </row>
    <row r="57" spans="1:5" ht="18" x14ac:dyDescent="0.25">
      <c r="A57" s="118" t="str">
        <f>VLOOKUP(B57,'[1]LISTADO ATM'!$A$2:$C$817,3,0)</f>
        <v>ESTE</v>
      </c>
      <c r="B57" s="118">
        <v>651</v>
      </c>
      <c r="C57" s="119" t="str">
        <f>VLOOKUP(B57,'[1]LISTADO ATM'!$A$2:$B$816,2,0)</f>
        <v>ATM Eco Petroleo Romana</v>
      </c>
      <c r="D57" s="141" t="s">
        <v>2475</v>
      </c>
      <c r="E57" s="142"/>
    </row>
    <row r="58" spans="1:5" ht="18" x14ac:dyDescent="0.25">
      <c r="A58" s="118" t="str">
        <f>VLOOKUP(B58,'[1]LISTADO ATM'!$A$2:$C$817,3,0)</f>
        <v>NORTE</v>
      </c>
      <c r="B58" s="118">
        <v>737</v>
      </c>
      <c r="C58" s="119" t="str">
        <f>VLOOKUP(B58,'[1]LISTADO ATM'!$A$2:$B$816,2,0)</f>
        <v xml:space="preserve">ATM UNP Cabarete (Puerto Plata) </v>
      </c>
      <c r="D58" s="141" t="s">
        <v>2475</v>
      </c>
      <c r="E58" s="142"/>
    </row>
    <row r="59" spans="1:5" ht="18.75" thickBot="1" x14ac:dyDescent="0.3">
      <c r="A59" s="93" t="s">
        <v>2428</v>
      </c>
      <c r="B59" s="121">
        <f>COUNT(B52:B58)</f>
        <v>7</v>
      </c>
      <c r="C59" s="115"/>
      <c r="D59" s="138"/>
      <c r="E59" s="140"/>
    </row>
  </sheetData>
  <mergeCells count="19">
    <mergeCell ref="D58:E58"/>
    <mergeCell ref="D59:E59"/>
    <mergeCell ref="A2:E2"/>
    <mergeCell ref="A3:E3"/>
    <mergeCell ref="D54:E54"/>
    <mergeCell ref="A47:B47"/>
    <mergeCell ref="A48:B48"/>
    <mergeCell ref="A50:E50"/>
    <mergeCell ref="D51:E51"/>
    <mergeCell ref="D52:E52"/>
    <mergeCell ref="D53:E53"/>
    <mergeCell ref="D55:E55"/>
    <mergeCell ref="D56:E56"/>
    <mergeCell ref="D57:E57"/>
    <mergeCell ref="A1:E1"/>
    <mergeCell ref="A8:E8"/>
    <mergeCell ref="C31:E31"/>
    <mergeCell ref="A33:E33"/>
    <mergeCell ref="A40:E40"/>
  </mergeCells>
  <phoneticPr fontId="47" type="noConversion"/>
  <conditionalFormatting sqref="B44:B59 B1:B28 B30:B42">
    <cfRule type="duplicateValues" dxfId="69" priority="2"/>
  </conditionalFormatting>
  <conditionalFormatting sqref="B43">
    <cfRule type="duplicateValues" dxfId="68" priority="1"/>
  </conditionalFormatting>
  <conditionalFormatting sqref="B29">
    <cfRule type="duplicateValues" dxfId="67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5"/>
  <sheetViews>
    <sheetView topLeftCell="A603" zoomScale="110" zoomScaleNormal="110" workbookViewId="0">
      <selection activeCell="A636" sqref="A63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08">
        <v>384</v>
      </c>
      <c r="B268" s="108" t="s">
        <v>2492</v>
      </c>
      <c r="C268" s="108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2488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5">
        <v>581</v>
      </c>
      <c r="B431" s="95" t="s">
        <v>1606</v>
      </c>
      <c r="C431" s="95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2">
        <v>600</v>
      </c>
      <c r="B450" s="112" t="s">
        <v>2495</v>
      </c>
      <c r="C450" s="112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s="83" customFormat="1" x14ac:dyDescent="0.25">
      <c r="A635" s="112">
        <v>797</v>
      </c>
      <c r="B635" s="112" t="s">
        <v>2502</v>
      </c>
      <c r="C635" s="112" t="s">
        <v>1275</v>
      </c>
    </row>
    <row r="636" spans="1:3" x14ac:dyDescent="0.25">
      <c r="A636" s="40">
        <v>798</v>
      </c>
      <c r="B636" s="40" t="s">
        <v>2281</v>
      </c>
      <c r="C636" s="40" t="s">
        <v>1276</v>
      </c>
    </row>
    <row r="637" spans="1:3" x14ac:dyDescent="0.25">
      <c r="A637" s="40">
        <v>799</v>
      </c>
      <c r="B637" s="40" t="s">
        <v>1736</v>
      </c>
      <c r="C637" s="40" t="s">
        <v>1278</v>
      </c>
    </row>
    <row r="638" spans="1:3" x14ac:dyDescent="0.25">
      <c r="A638" s="40">
        <v>800</v>
      </c>
      <c r="B638" s="40" t="s">
        <v>1737</v>
      </c>
      <c r="C638" s="40" t="s">
        <v>1275</v>
      </c>
    </row>
    <row r="639" spans="1:3" x14ac:dyDescent="0.25">
      <c r="A639" s="40">
        <v>801</v>
      </c>
      <c r="B639" s="40" t="s">
        <v>1738</v>
      </c>
      <c r="C639" s="40" t="s">
        <v>1275</v>
      </c>
    </row>
    <row r="640" spans="1:3" x14ac:dyDescent="0.25">
      <c r="A640" s="40">
        <v>802</v>
      </c>
      <c r="B640" s="40" t="s">
        <v>2403</v>
      </c>
      <c r="C640" s="40" t="s">
        <v>1276</v>
      </c>
    </row>
    <row r="641" spans="1:3" x14ac:dyDescent="0.25">
      <c r="A641" s="40">
        <v>803</v>
      </c>
      <c r="B641" s="40" t="s">
        <v>1739</v>
      </c>
      <c r="C641" s="40" t="s">
        <v>1276</v>
      </c>
    </row>
    <row r="642" spans="1:3" x14ac:dyDescent="0.25">
      <c r="A642" s="40">
        <v>804</v>
      </c>
      <c r="B642" s="40" t="s">
        <v>2342</v>
      </c>
      <c r="C642" s="40" t="s">
        <v>1276</v>
      </c>
    </row>
    <row r="643" spans="1:3" x14ac:dyDescent="0.25">
      <c r="A643" s="40">
        <v>805</v>
      </c>
      <c r="B643" s="40" t="s">
        <v>1740</v>
      </c>
      <c r="C643" s="40" t="s">
        <v>1278</v>
      </c>
    </row>
    <row r="644" spans="1:3" x14ac:dyDescent="0.25">
      <c r="A644" s="40">
        <v>806</v>
      </c>
      <c r="B644" s="40" t="s">
        <v>2396</v>
      </c>
      <c r="C644" s="40" t="s">
        <v>1278</v>
      </c>
    </row>
    <row r="645" spans="1:3" x14ac:dyDescent="0.25">
      <c r="A645" s="40">
        <v>807</v>
      </c>
      <c r="B645" s="40" t="s">
        <v>2368</v>
      </c>
      <c r="C645" s="40" t="s">
        <v>1278</v>
      </c>
    </row>
    <row r="646" spans="1:3" x14ac:dyDescent="0.25">
      <c r="A646" s="40">
        <v>808</v>
      </c>
      <c r="B646" s="40" t="s">
        <v>1741</v>
      </c>
      <c r="C646" s="40" t="s">
        <v>1278</v>
      </c>
    </row>
    <row r="647" spans="1:3" x14ac:dyDescent="0.25">
      <c r="A647" s="40">
        <v>809</v>
      </c>
      <c r="B647" s="40" t="s">
        <v>2260</v>
      </c>
      <c r="C647" s="40" t="s">
        <v>1278</v>
      </c>
    </row>
    <row r="648" spans="1:3" x14ac:dyDescent="0.25">
      <c r="A648" s="40">
        <v>810</v>
      </c>
      <c r="B648" s="40" t="s">
        <v>1742</v>
      </c>
      <c r="C648" s="40" t="s">
        <v>1275</v>
      </c>
    </row>
    <row r="649" spans="1:3" x14ac:dyDescent="0.25">
      <c r="A649" s="40">
        <v>811</v>
      </c>
      <c r="B649" s="40" t="s">
        <v>1743</v>
      </c>
      <c r="C649" s="40" t="s">
        <v>1275</v>
      </c>
    </row>
    <row r="650" spans="1:3" x14ac:dyDescent="0.25">
      <c r="A650" s="40">
        <v>812</v>
      </c>
      <c r="B650" s="40" t="s">
        <v>1744</v>
      </c>
      <c r="C650" s="40" t="s">
        <v>1275</v>
      </c>
    </row>
    <row r="651" spans="1:3" x14ac:dyDescent="0.25">
      <c r="A651" s="40">
        <v>813</v>
      </c>
      <c r="B651" s="40" t="s">
        <v>2172</v>
      </c>
      <c r="C651" s="40" t="s">
        <v>1275</v>
      </c>
    </row>
    <row r="652" spans="1:3" x14ac:dyDescent="0.25">
      <c r="A652" s="40">
        <v>813</v>
      </c>
      <c r="B652" s="40" t="s">
        <v>2167</v>
      </c>
      <c r="C652" s="40" t="s">
        <v>1275</v>
      </c>
    </row>
    <row r="653" spans="1:3" x14ac:dyDescent="0.25">
      <c r="A653" s="40">
        <v>815</v>
      </c>
      <c r="B653" s="40" t="s">
        <v>1745</v>
      </c>
      <c r="C653" s="40" t="s">
        <v>1275</v>
      </c>
    </row>
    <row r="654" spans="1:3" x14ac:dyDescent="0.25">
      <c r="A654" s="40">
        <v>816</v>
      </c>
      <c r="B654" s="40" t="s">
        <v>1746</v>
      </c>
      <c r="C654" s="40" t="s">
        <v>1275</v>
      </c>
    </row>
    <row r="655" spans="1:3" x14ac:dyDescent="0.25">
      <c r="A655" s="40">
        <v>817</v>
      </c>
      <c r="B655" s="40" t="s">
        <v>1747</v>
      </c>
      <c r="C655" s="40" t="s">
        <v>1277</v>
      </c>
    </row>
    <row r="656" spans="1:3" x14ac:dyDescent="0.25">
      <c r="A656" s="40">
        <v>818</v>
      </c>
      <c r="B656" s="40" t="s">
        <v>1748</v>
      </c>
      <c r="C656" s="40" t="s">
        <v>1275</v>
      </c>
    </row>
    <row r="657" spans="1:3" x14ac:dyDescent="0.25">
      <c r="A657" s="40">
        <v>819</v>
      </c>
      <c r="B657" s="40" t="s">
        <v>1749</v>
      </c>
      <c r="C657" s="40" t="s">
        <v>1278</v>
      </c>
    </row>
    <row r="658" spans="1:3" x14ac:dyDescent="0.25">
      <c r="A658" s="40">
        <v>821</v>
      </c>
      <c r="B658" s="40" t="s">
        <v>1750</v>
      </c>
      <c r="C658" s="40" t="s">
        <v>1275</v>
      </c>
    </row>
    <row r="659" spans="1:3" x14ac:dyDescent="0.25">
      <c r="A659" s="40">
        <v>822</v>
      </c>
      <c r="B659" s="40" t="s">
        <v>1751</v>
      </c>
      <c r="C659" s="40" t="s">
        <v>1276</v>
      </c>
    </row>
    <row r="660" spans="1:3" x14ac:dyDescent="0.25">
      <c r="A660" s="40">
        <v>823</v>
      </c>
      <c r="B660" s="40" t="s">
        <v>1752</v>
      </c>
      <c r="C660" s="40" t="s">
        <v>1275</v>
      </c>
    </row>
    <row r="661" spans="1:3" x14ac:dyDescent="0.25">
      <c r="A661" s="40">
        <v>824</v>
      </c>
      <c r="B661" s="40" t="s">
        <v>1753</v>
      </c>
      <c r="C661" s="40" t="s">
        <v>1276</v>
      </c>
    </row>
    <row r="662" spans="1:3" x14ac:dyDescent="0.25">
      <c r="A662" s="40">
        <v>825</v>
      </c>
      <c r="B662" s="40" t="s">
        <v>1754</v>
      </c>
      <c r="C662" s="40" t="s">
        <v>1277</v>
      </c>
    </row>
    <row r="663" spans="1:3" x14ac:dyDescent="0.25">
      <c r="A663" s="40">
        <v>826</v>
      </c>
      <c r="B663" s="40" t="s">
        <v>1755</v>
      </c>
      <c r="C663" s="40" t="s">
        <v>1275</v>
      </c>
    </row>
    <row r="664" spans="1:3" x14ac:dyDescent="0.25">
      <c r="A664" s="40">
        <v>827</v>
      </c>
      <c r="B664" s="40" t="s">
        <v>1756</v>
      </c>
      <c r="C664" s="40" t="s">
        <v>1275</v>
      </c>
    </row>
    <row r="665" spans="1:3" x14ac:dyDescent="0.25">
      <c r="A665" s="40">
        <v>828</v>
      </c>
      <c r="B665" s="40" t="s">
        <v>1757</v>
      </c>
      <c r="C665" s="40" t="s">
        <v>1275</v>
      </c>
    </row>
    <row r="666" spans="1:3" x14ac:dyDescent="0.25">
      <c r="A666" s="40">
        <v>829</v>
      </c>
      <c r="B666" s="40" t="s">
        <v>1758</v>
      </c>
      <c r="C666" s="40" t="s">
        <v>1277</v>
      </c>
    </row>
    <row r="667" spans="1:3" x14ac:dyDescent="0.25">
      <c r="A667" s="40">
        <v>830</v>
      </c>
      <c r="B667" s="40" t="s">
        <v>1759</v>
      </c>
      <c r="C667" s="40" t="s">
        <v>1276</v>
      </c>
    </row>
    <row r="668" spans="1:3" x14ac:dyDescent="0.25">
      <c r="A668" s="40">
        <v>831</v>
      </c>
      <c r="B668" s="40" t="s">
        <v>1760</v>
      </c>
      <c r="C668" s="40" t="s">
        <v>1277</v>
      </c>
    </row>
    <row r="669" spans="1:3" x14ac:dyDescent="0.25">
      <c r="A669" s="40">
        <v>832</v>
      </c>
      <c r="B669" s="40" t="s">
        <v>1761</v>
      </c>
      <c r="C669" s="40" t="s">
        <v>1278</v>
      </c>
    </row>
    <row r="670" spans="1:3" x14ac:dyDescent="0.25">
      <c r="A670" s="40">
        <v>833</v>
      </c>
      <c r="B670" s="40" t="s">
        <v>1762</v>
      </c>
      <c r="C670" s="40" t="s">
        <v>1275</v>
      </c>
    </row>
    <row r="671" spans="1:3" x14ac:dyDescent="0.25">
      <c r="A671" s="40">
        <v>834</v>
      </c>
      <c r="B671" s="40" t="s">
        <v>1763</v>
      </c>
      <c r="C671" s="40" t="s">
        <v>1275</v>
      </c>
    </row>
    <row r="672" spans="1:3" x14ac:dyDescent="0.25">
      <c r="A672" s="40">
        <v>835</v>
      </c>
      <c r="B672" s="40" t="s">
        <v>1764</v>
      </c>
      <c r="C672" s="40" t="s">
        <v>1275</v>
      </c>
    </row>
    <row r="673" spans="1:3" x14ac:dyDescent="0.25">
      <c r="A673" s="40">
        <v>836</v>
      </c>
      <c r="B673" s="40" t="s">
        <v>1765</v>
      </c>
      <c r="C673" s="40" t="s">
        <v>1275</v>
      </c>
    </row>
    <row r="674" spans="1:3" x14ac:dyDescent="0.25">
      <c r="A674" s="40">
        <v>837</v>
      </c>
      <c r="B674" s="40" t="s">
        <v>2259</v>
      </c>
      <c r="C674" s="40" t="s">
        <v>1278</v>
      </c>
    </row>
    <row r="675" spans="1:3" x14ac:dyDescent="0.25">
      <c r="A675" s="40">
        <v>838</v>
      </c>
      <c r="B675" s="40" t="s">
        <v>1766</v>
      </c>
      <c r="C675" s="40" t="s">
        <v>1276</v>
      </c>
    </row>
    <row r="676" spans="1:3" x14ac:dyDescent="0.25">
      <c r="A676" s="40">
        <v>839</v>
      </c>
      <c r="B676" s="40" t="s">
        <v>1767</v>
      </c>
      <c r="C676" s="40" t="s">
        <v>1275</v>
      </c>
    </row>
    <row r="677" spans="1:3" x14ac:dyDescent="0.25">
      <c r="A677" s="40">
        <v>840</v>
      </c>
      <c r="B677" s="40" t="s">
        <v>2390</v>
      </c>
      <c r="C677" s="40" t="s">
        <v>1278</v>
      </c>
    </row>
    <row r="678" spans="1:3" x14ac:dyDescent="0.25">
      <c r="A678" s="40">
        <v>841</v>
      </c>
      <c r="B678" s="40" t="s">
        <v>1768</v>
      </c>
      <c r="C678" s="40" t="s">
        <v>1275</v>
      </c>
    </row>
    <row r="679" spans="1:3" x14ac:dyDescent="0.25">
      <c r="A679" s="40">
        <v>842</v>
      </c>
      <c r="B679" s="40" t="s">
        <v>1769</v>
      </c>
      <c r="C679" s="40" t="s">
        <v>1276</v>
      </c>
    </row>
    <row r="680" spans="1:3" x14ac:dyDescent="0.25">
      <c r="A680" s="40">
        <v>843</v>
      </c>
      <c r="B680" s="40" t="s">
        <v>1770</v>
      </c>
      <c r="C680" s="40" t="s">
        <v>1276</v>
      </c>
    </row>
    <row r="681" spans="1:3" x14ac:dyDescent="0.25">
      <c r="A681" s="40">
        <v>844</v>
      </c>
      <c r="B681" s="40" t="s">
        <v>1771</v>
      </c>
      <c r="C681" s="40" t="s">
        <v>1276</v>
      </c>
    </row>
    <row r="682" spans="1:3" x14ac:dyDescent="0.25">
      <c r="A682" s="40">
        <v>845</v>
      </c>
      <c r="B682" s="40" t="s">
        <v>1772</v>
      </c>
      <c r="C682" s="40" t="s">
        <v>1275</v>
      </c>
    </row>
    <row r="683" spans="1:3" x14ac:dyDescent="0.25">
      <c r="A683" s="40">
        <v>849</v>
      </c>
      <c r="B683" s="40" t="s">
        <v>1773</v>
      </c>
      <c r="C683" s="40" t="s">
        <v>1275</v>
      </c>
    </row>
    <row r="684" spans="1:3" x14ac:dyDescent="0.25">
      <c r="A684" s="40">
        <v>850</v>
      </c>
      <c r="B684" s="40" t="s">
        <v>1774</v>
      </c>
      <c r="C684" s="40" t="s">
        <v>1275</v>
      </c>
    </row>
    <row r="685" spans="1:3" x14ac:dyDescent="0.25">
      <c r="A685" s="40">
        <v>851</v>
      </c>
      <c r="B685" s="40" t="s">
        <v>1775</v>
      </c>
      <c r="C685" s="40" t="s">
        <v>1278</v>
      </c>
    </row>
    <row r="686" spans="1:3" x14ac:dyDescent="0.25">
      <c r="A686" s="40">
        <v>852</v>
      </c>
      <c r="B686" s="40" t="s">
        <v>1776</v>
      </c>
      <c r="C686" s="40" t="s">
        <v>1278</v>
      </c>
    </row>
    <row r="687" spans="1:3" x14ac:dyDescent="0.25">
      <c r="A687" s="40">
        <v>853</v>
      </c>
      <c r="B687" s="40" t="s">
        <v>2343</v>
      </c>
      <c r="C687" s="40" t="s">
        <v>1278</v>
      </c>
    </row>
    <row r="688" spans="1:3" x14ac:dyDescent="0.25">
      <c r="A688" s="40">
        <v>854</v>
      </c>
      <c r="B688" s="40" t="s">
        <v>1777</v>
      </c>
      <c r="C688" s="40" t="s">
        <v>1278</v>
      </c>
    </row>
    <row r="689" spans="1:3" x14ac:dyDescent="0.25">
      <c r="A689" s="40">
        <v>855</v>
      </c>
      <c r="B689" s="40" t="s">
        <v>1778</v>
      </c>
      <c r="C689" s="40" t="s">
        <v>1278</v>
      </c>
    </row>
    <row r="690" spans="1:3" x14ac:dyDescent="0.25">
      <c r="A690" s="40">
        <v>856</v>
      </c>
      <c r="B690" s="40" t="s">
        <v>1779</v>
      </c>
      <c r="C690" s="40" t="s">
        <v>1278</v>
      </c>
    </row>
    <row r="691" spans="1:3" x14ac:dyDescent="0.25">
      <c r="A691" s="40">
        <v>857</v>
      </c>
      <c r="B691" s="40" t="s">
        <v>1780</v>
      </c>
      <c r="C691" s="40" t="s">
        <v>1278</v>
      </c>
    </row>
    <row r="692" spans="1:3" x14ac:dyDescent="0.25">
      <c r="A692" s="40">
        <v>858</v>
      </c>
      <c r="B692" s="40" t="s">
        <v>1781</v>
      </c>
      <c r="C692" s="40" t="s">
        <v>1275</v>
      </c>
    </row>
    <row r="693" spans="1:3" x14ac:dyDescent="0.25">
      <c r="A693" s="40">
        <v>859</v>
      </c>
      <c r="B693" s="40" t="s">
        <v>1782</v>
      </c>
      <c r="C693" s="40" t="s">
        <v>1276</v>
      </c>
    </row>
    <row r="694" spans="1:3" x14ac:dyDescent="0.25">
      <c r="A694" s="40">
        <v>860</v>
      </c>
      <c r="B694" s="40" t="s">
        <v>1783</v>
      </c>
      <c r="C694" s="40" t="s">
        <v>1275</v>
      </c>
    </row>
    <row r="695" spans="1:3" x14ac:dyDescent="0.25">
      <c r="A695" s="40">
        <v>861</v>
      </c>
      <c r="B695" s="40" t="s">
        <v>1784</v>
      </c>
      <c r="C695" s="40" t="s">
        <v>1275</v>
      </c>
    </row>
    <row r="696" spans="1:3" x14ac:dyDescent="0.25">
      <c r="A696" s="40">
        <v>862</v>
      </c>
      <c r="B696" s="40" t="s">
        <v>2359</v>
      </c>
      <c r="C696" s="40" t="s">
        <v>1278</v>
      </c>
    </row>
    <row r="697" spans="1:3" x14ac:dyDescent="0.25">
      <c r="A697" s="40">
        <v>863</v>
      </c>
      <c r="B697" s="40" t="s">
        <v>1785</v>
      </c>
      <c r="C697" s="40" t="s">
        <v>1275</v>
      </c>
    </row>
    <row r="698" spans="1:3" x14ac:dyDescent="0.25">
      <c r="A698" s="40">
        <v>864</v>
      </c>
      <c r="B698" s="40" t="s">
        <v>1786</v>
      </c>
      <c r="C698" s="40" t="s">
        <v>1278</v>
      </c>
    </row>
    <row r="699" spans="1:3" x14ac:dyDescent="0.25">
      <c r="A699" s="40">
        <v>865</v>
      </c>
      <c r="B699" s="40" t="s">
        <v>1787</v>
      </c>
      <c r="C699" s="40" t="s">
        <v>1275</v>
      </c>
    </row>
    <row r="700" spans="1:3" x14ac:dyDescent="0.25">
      <c r="A700" s="40">
        <v>866</v>
      </c>
      <c r="B700" s="40" t="s">
        <v>1788</v>
      </c>
      <c r="C700" s="40" t="s">
        <v>1275</v>
      </c>
    </row>
    <row r="701" spans="1:3" x14ac:dyDescent="0.25">
      <c r="A701" s="40">
        <v>867</v>
      </c>
      <c r="B701" s="40" t="s">
        <v>1789</v>
      </c>
      <c r="C701" s="40" t="s">
        <v>1276</v>
      </c>
    </row>
    <row r="702" spans="1:3" x14ac:dyDescent="0.25">
      <c r="A702" s="40">
        <v>868</v>
      </c>
      <c r="B702" s="40" t="s">
        <v>1790</v>
      </c>
      <c r="C702" s="40" t="s">
        <v>1275</v>
      </c>
    </row>
    <row r="703" spans="1:3" x14ac:dyDescent="0.25">
      <c r="A703" s="40">
        <v>869</v>
      </c>
      <c r="B703" s="40" t="s">
        <v>1791</v>
      </c>
      <c r="C703" s="40" t="s">
        <v>1278</v>
      </c>
    </row>
    <row r="704" spans="1:3" x14ac:dyDescent="0.25">
      <c r="A704" s="40">
        <v>870</v>
      </c>
      <c r="B704" s="40" t="s">
        <v>1792</v>
      </c>
      <c r="C704" s="40" t="s">
        <v>1277</v>
      </c>
    </row>
    <row r="705" spans="1:3" x14ac:dyDescent="0.25">
      <c r="A705" s="40">
        <v>871</v>
      </c>
      <c r="B705" s="40" t="s">
        <v>2202</v>
      </c>
      <c r="C705" s="40" t="s">
        <v>1277</v>
      </c>
    </row>
    <row r="706" spans="1:3" x14ac:dyDescent="0.25">
      <c r="A706" s="40">
        <v>872</v>
      </c>
      <c r="B706" s="40" t="s">
        <v>1793</v>
      </c>
      <c r="C706" s="40" t="s">
        <v>1278</v>
      </c>
    </row>
    <row r="707" spans="1:3" x14ac:dyDescent="0.25">
      <c r="A707" s="40">
        <v>873</v>
      </c>
      <c r="B707" s="40" t="s">
        <v>1794</v>
      </c>
      <c r="C707" s="40" t="s">
        <v>1277</v>
      </c>
    </row>
    <row r="708" spans="1:3" x14ac:dyDescent="0.25">
      <c r="A708" s="40">
        <v>874</v>
      </c>
      <c r="B708" s="40" t="s">
        <v>1795</v>
      </c>
      <c r="C708" s="40" t="s">
        <v>1278</v>
      </c>
    </row>
    <row r="709" spans="1:3" x14ac:dyDescent="0.25">
      <c r="A709" s="40">
        <v>875</v>
      </c>
      <c r="B709" s="40" t="s">
        <v>2280</v>
      </c>
      <c r="C709" s="40" t="s">
        <v>1275</v>
      </c>
    </row>
    <row r="710" spans="1:3" x14ac:dyDescent="0.25">
      <c r="A710" s="40">
        <v>876</v>
      </c>
      <c r="B710" s="40" t="s">
        <v>1796</v>
      </c>
      <c r="C710" s="40" t="s">
        <v>1275</v>
      </c>
    </row>
    <row r="711" spans="1:3" x14ac:dyDescent="0.25">
      <c r="A711" s="40">
        <v>877</v>
      </c>
      <c r="B711" s="40" t="s">
        <v>1797</v>
      </c>
      <c r="C711" s="40" t="s">
        <v>1278</v>
      </c>
    </row>
    <row r="712" spans="1:3" x14ac:dyDescent="0.25">
      <c r="A712" s="40">
        <v>878</v>
      </c>
      <c r="B712" s="40" t="s">
        <v>2166</v>
      </c>
      <c r="C712" s="40" t="s">
        <v>1278</v>
      </c>
    </row>
    <row r="713" spans="1:3" x14ac:dyDescent="0.25">
      <c r="A713" s="40">
        <v>879</v>
      </c>
      <c r="B713" s="40" t="s">
        <v>1798</v>
      </c>
      <c r="C713" s="40" t="s">
        <v>1275</v>
      </c>
    </row>
    <row r="714" spans="1:3" x14ac:dyDescent="0.25">
      <c r="A714" s="40">
        <v>880</v>
      </c>
      <c r="B714" s="40" t="s">
        <v>2408</v>
      </c>
      <c r="C714" s="40" t="s">
        <v>1277</v>
      </c>
    </row>
    <row r="715" spans="1:3" x14ac:dyDescent="0.25">
      <c r="A715" s="40">
        <v>881</v>
      </c>
      <c r="B715" s="40" t="s">
        <v>1799</v>
      </c>
      <c r="C715" s="40" t="s">
        <v>1277</v>
      </c>
    </row>
    <row r="716" spans="1:3" x14ac:dyDescent="0.25">
      <c r="A716" s="40">
        <v>882</v>
      </c>
      <c r="B716" s="40" t="s">
        <v>1800</v>
      </c>
      <c r="C716" s="40" t="s">
        <v>1278</v>
      </c>
    </row>
    <row r="717" spans="1:3" x14ac:dyDescent="0.25">
      <c r="A717" s="40">
        <v>883</v>
      </c>
      <c r="B717" s="40" t="s">
        <v>1801</v>
      </c>
      <c r="C717" s="40" t="s">
        <v>1275</v>
      </c>
    </row>
    <row r="718" spans="1:3" x14ac:dyDescent="0.25">
      <c r="A718" s="40">
        <v>884</v>
      </c>
      <c r="B718" s="40" t="s">
        <v>1802</v>
      </c>
      <c r="C718" s="40" t="s">
        <v>1275</v>
      </c>
    </row>
    <row r="719" spans="1:3" x14ac:dyDescent="0.25">
      <c r="A719" s="40">
        <v>885</v>
      </c>
      <c r="B719" s="40" t="s">
        <v>1803</v>
      </c>
      <c r="C719" s="40" t="s">
        <v>1277</v>
      </c>
    </row>
    <row r="720" spans="1:3" x14ac:dyDescent="0.25">
      <c r="A720" s="40">
        <v>886</v>
      </c>
      <c r="B720" s="40" t="s">
        <v>1804</v>
      </c>
      <c r="C720" s="40" t="s">
        <v>1278</v>
      </c>
    </row>
    <row r="721" spans="1:3" x14ac:dyDescent="0.25">
      <c r="A721" s="40">
        <v>887</v>
      </c>
      <c r="B721" s="40" t="s">
        <v>2378</v>
      </c>
      <c r="C721" s="40" t="s">
        <v>1275</v>
      </c>
    </row>
    <row r="722" spans="1:3" x14ac:dyDescent="0.25">
      <c r="A722" s="40">
        <v>888</v>
      </c>
      <c r="B722" s="40" t="s">
        <v>2277</v>
      </c>
      <c r="C722" s="40" t="s">
        <v>1278</v>
      </c>
    </row>
    <row r="723" spans="1:3" x14ac:dyDescent="0.25">
      <c r="A723" s="40">
        <v>889</v>
      </c>
      <c r="B723" s="40" t="s">
        <v>2258</v>
      </c>
      <c r="C723" s="40" t="s">
        <v>1275</v>
      </c>
    </row>
    <row r="724" spans="1:3" x14ac:dyDescent="0.25">
      <c r="A724" s="40">
        <v>890</v>
      </c>
      <c r="B724" s="40" t="s">
        <v>1805</v>
      </c>
      <c r="C724" s="40" t="s">
        <v>1277</v>
      </c>
    </row>
    <row r="725" spans="1:3" x14ac:dyDescent="0.25">
      <c r="A725" s="40">
        <v>891</v>
      </c>
      <c r="B725" s="40" t="s">
        <v>1806</v>
      </c>
      <c r="C725" s="40" t="s">
        <v>1277</v>
      </c>
    </row>
    <row r="726" spans="1:3" x14ac:dyDescent="0.25">
      <c r="A726" s="40">
        <v>892</v>
      </c>
      <c r="B726" s="40" t="s">
        <v>1807</v>
      </c>
      <c r="C726" s="40" t="s">
        <v>1275</v>
      </c>
    </row>
    <row r="727" spans="1:3" x14ac:dyDescent="0.25">
      <c r="A727" s="40">
        <v>893</v>
      </c>
      <c r="B727" s="40" t="s">
        <v>1808</v>
      </c>
      <c r="C727" s="40" t="s">
        <v>1276</v>
      </c>
    </row>
    <row r="728" spans="1:3" x14ac:dyDescent="0.25">
      <c r="A728" s="40">
        <v>894</v>
      </c>
      <c r="B728" s="40" t="s">
        <v>2155</v>
      </c>
      <c r="C728" s="40" t="s">
        <v>1278</v>
      </c>
    </row>
    <row r="729" spans="1:3" x14ac:dyDescent="0.25">
      <c r="A729" s="40">
        <v>895</v>
      </c>
      <c r="B729" s="40" t="s">
        <v>2391</v>
      </c>
      <c r="C729" s="40" t="s">
        <v>1278</v>
      </c>
    </row>
    <row r="730" spans="1:3" x14ac:dyDescent="0.25">
      <c r="A730" s="40">
        <v>896</v>
      </c>
      <c r="B730" s="40" t="s">
        <v>1809</v>
      </c>
      <c r="C730" s="40" t="s">
        <v>1275</v>
      </c>
    </row>
    <row r="731" spans="1:3" x14ac:dyDescent="0.25">
      <c r="A731" s="40">
        <v>897</v>
      </c>
      <c r="B731" s="40" t="s">
        <v>1810</v>
      </c>
      <c r="C731" s="40" t="s">
        <v>1275</v>
      </c>
    </row>
    <row r="732" spans="1:3" x14ac:dyDescent="0.25">
      <c r="A732" s="40">
        <v>899</v>
      </c>
      <c r="B732" s="40" t="s">
        <v>1811</v>
      </c>
      <c r="C732" s="40" t="s">
        <v>1276</v>
      </c>
    </row>
    <row r="733" spans="1:3" x14ac:dyDescent="0.25">
      <c r="A733" s="40">
        <v>900</v>
      </c>
      <c r="B733" s="40" t="s">
        <v>1812</v>
      </c>
      <c r="C733" s="40" t="s">
        <v>1275</v>
      </c>
    </row>
    <row r="734" spans="1:3" x14ac:dyDescent="0.25">
      <c r="A734" s="40">
        <v>901</v>
      </c>
      <c r="B734" s="40" t="s">
        <v>1813</v>
      </c>
      <c r="C734" s="40" t="s">
        <v>1275</v>
      </c>
    </row>
    <row r="735" spans="1:3" x14ac:dyDescent="0.25">
      <c r="A735" s="40">
        <v>902</v>
      </c>
      <c r="B735" s="40" t="s">
        <v>1814</v>
      </c>
      <c r="C735" s="40" t="s">
        <v>1275</v>
      </c>
    </row>
    <row r="736" spans="1:3" x14ac:dyDescent="0.25">
      <c r="A736" s="40">
        <v>903</v>
      </c>
      <c r="B736" s="40" t="s">
        <v>1815</v>
      </c>
      <c r="C736" s="40" t="s">
        <v>1278</v>
      </c>
    </row>
    <row r="737" spans="1:3" x14ac:dyDescent="0.25">
      <c r="A737" s="40">
        <v>904</v>
      </c>
      <c r="B737" s="40" t="s">
        <v>1816</v>
      </c>
      <c r="C737" s="40" t="s">
        <v>1275</v>
      </c>
    </row>
    <row r="738" spans="1:3" x14ac:dyDescent="0.25">
      <c r="A738" s="40">
        <v>905</v>
      </c>
      <c r="B738" s="40" t="s">
        <v>1817</v>
      </c>
      <c r="C738" s="40" t="s">
        <v>1278</v>
      </c>
    </row>
    <row r="739" spans="1:3" x14ac:dyDescent="0.25">
      <c r="A739" s="40">
        <v>906</v>
      </c>
      <c r="B739" s="40" t="s">
        <v>1818</v>
      </c>
      <c r="C739" s="40" t="s">
        <v>1275</v>
      </c>
    </row>
    <row r="740" spans="1:3" x14ac:dyDescent="0.25">
      <c r="A740" s="40">
        <v>907</v>
      </c>
      <c r="B740" s="40" t="s">
        <v>1819</v>
      </c>
      <c r="C740" s="40" t="s">
        <v>1275</v>
      </c>
    </row>
    <row r="741" spans="1:3" x14ac:dyDescent="0.25">
      <c r="A741" s="40">
        <v>908</v>
      </c>
      <c r="B741" s="40" t="s">
        <v>1820</v>
      </c>
      <c r="C741" s="40" t="s">
        <v>1275</v>
      </c>
    </row>
    <row r="742" spans="1:3" x14ac:dyDescent="0.25">
      <c r="A742" s="40">
        <v>909</v>
      </c>
      <c r="B742" s="40" t="s">
        <v>1821</v>
      </c>
      <c r="C742" s="40" t="s">
        <v>1275</v>
      </c>
    </row>
    <row r="743" spans="1:3" x14ac:dyDescent="0.25">
      <c r="A743" s="40">
        <v>910</v>
      </c>
      <c r="B743" s="40" t="s">
        <v>1822</v>
      </c>
      <c r="C743" s="40" t="s">
        <v>1278</v>
      </c>
    </row>
    <row r="744" spans="1:3" x14ac:dyDescent="0.25">
      <c r="A744" s="40">
        <v>911</v>
      </c>
      <c r="B744" s="40" t="s">
        <v>1823</v>
      </c>
      <c r="C744" s="40" t="s">
        <v>1275</v>
      </c>
    </row>
    <row r="745" spans="1:3" x14ac:dyDescent="0.25">
      <c r="A745" s="40">
        <v>912</v>
      </c>
      <c r="B745" s="40" t="s">
        <v>1824</v>
      </c>
      <c r="C745" s="40" t="s">
        <v>1276</v>
      </c>
    </row>
    <row r="746" spans="1:3" x14ac:dyDescent="0.25">
      <c r="A746" s="40">
        <v>913</v>
      </c>
      <c r="B746" s="40" t="s">
        <v>1825</v>
      </c>
      <c r="C746" s="40" t="s">
        <v>1275</v>
      </c>
    </row>
    <row r="747" spans="1:3" x14ac:dyDescent="0.25">
      <c r="A747" s="40">
        <v>914</v>
      </c>
      <c r="B747" s="40" t="s">
        <v>1826</v>
      </c>
      <c r="C747" s="40" t="s">
        <v>1275</v>
      </c>
    </row>
    <row r="748" spans="1:3" x14ac:dyDescent="0.25">
      <c r="A748" s="40">
        <v>915</v>
      </c>
      <c r="B748" s="40" t="s">
        <v>1827</v>
      </c>
      <c r="C748" s="40" t="s">
        <v>1275</v>
      </c>
    </row>
    <row r="749" spans="1:3" x14ac:dyDescent="0.25">
      <c r="A749" s="40">
        <v>916</v>
      </c>
      <c r="B749" s="40" t="s">
        <v>1828</v>
      </c>
      <c r="C749" s="40" t="s">
        <v>1275</v>
      </c>
    </row>
    <row r="750" spans="1:3" x14ac:dyDescent="0.25">
      <c r="A750" s="40">
        <v>917</v>
      </c>
      <c r="B750" s="40" t="s">
        <v>1829</v>
      </c>
      <c r="C750" s="40" t="s">
        <v>1275</v>
      </c>
    </row>
    <row r="751" spans="1:3" x14ac:dyDescent="0.25">
      <c r="A751" s="40">
        <v>918</v>
      </c>
      <c r="B751" s="40" t="s">
        <v>1830</v>
      </c>
      <c r="C751" s="40" t="s">
        <v>1275</v>
      </c>
    </row>
    <row r="752" spans="1:3" x14ac:dyDescent="0.25">
      <c r="A752" s="40">
        <v>919</v>
      </c>
      <c r="B752" s="40" t="s">
        <v>2365</v>
      </c>
      <c r="C752" s="40" t="s">
        <v>1275</v>
      </c>
    </row>
    <row r="753" spans="1:3" x14ac:dyDescent="0.25">
      <c r="A753" s="40">
        <v>921</v>
      </c>
      <c r="B753" s="40" t="s">
        <v>1831</v>
      </c>
      <c r="C753" s="40" t="s">
        <v>1278</v>
      </c>
    </row>
    <row r="754" spans="1:3" x14ac:dyDescent="0.25">
      <c r="A754" s="40">
        <v>923</v>
      </c>
      <c r="B754" s="40" t="s">
        <v>1832</v>
      </c>
      <c r="C754" s="40" t="s">
        <v>1276</v>
      </c>
    </row>
    <row r="755" spans="1:3" x14ac:dyDescent="0.25">
      <c r="A755" s="40">
        <v>924</v>
      </c>
      <c r="B755" s="40" t="s">
        <v>2367</v>
      </c>
      <c r="C755" s="40" t="s">
        <v>1278</v>
      </c>
    </row>
    <row r="756" spans="1:3" x14ac:dyDescent="0.25">
      <c r="A756" s="40">
        <v>925</v>
      </c>
      <c r="B756" s="40" t="s">
        <v>1833</v>
      </c>
      <c r="C756" s="40" t="s">
        <v>1275</v>
      </c>
    </row>
    <row r="757" spans="1:3" x14ac:dyDescent="0.25">
      <c r="A757" s="40">
        <v>926</v>
      </c>
      <c r="B757" s="40" t="s">
        <v>2361</v>
      </c>
      <c r="C757" s="40" t="s">
        <v>1278</v>
      </c>
    </row>
    <row r="758" spans="1:3" x14ac:dyDescent="0.25">
      <c r="A758" s="40">
        <v>927</v>
      </c>
      <c r="B758" s="40" t="s">
        <v>2279</v>
      </c>
      <c r="C758" s="40" t="s">
        <v>1275</v>
      </c>
    </row>
    <row r="759" spans="1:3" x14ac:dyDescent="0.25">
      <c r="A759" s="40">
        <v>928</v>
      </c>
      <c r="B759" s="40" t="s">
        <v>1923</v>
      </c>
      <c r="C759" s="40" t="s">
        <v>1278</v>
      </c>
    </row>
    <row r="760" spans="1:3" x14ac:dyDescent="0.25">
      <c r="A760" s="40">
        <v>929</v>
      </c>
      <c r="B760" s="40" t="s">
        <v>1935</v>
      </c>
      <c r="C760" s="40" t="s">
        <v>1275</v>
      </c>
    </row>
    <row r="761" spans="1:3" x14ac:dyDescent="0.25">
      <c r="A761" s="40">
        <v>930</v>
      </c>
      <c r="B761" s="40" t="s">
        <v>1930</v>
      </c>
      <c r="C761" s="40" t="s">
        <v>1275</v>
      </c>
    </row>
    <row r="762" spans="1:3" x14ac:dyDescent="0.25">
      <c r="A762" s="40">
        <v>931</v>
      </c>
      <c r="B762" s="40" t="s">
        <v>1834</v>
      </c>
      <c r="C762" s="40" t="s">
        <v>1275</v>
      </c>
    </row>
    <row r="763" spans="1:3" x14ac:dyDescent="0.25">
      <c r="A763" s="40">
        <v>932</v>
      </c>
      <c r="B763" s="40" t="s">
        <v>1835</v>
      </c>
      <c r="C763" s="40" t="s">
        <v>1275</v>
      </c>
    </row>
    <row r="764" spans="1:3" x14ac:dyDescent="0.25">
      <c r="A764" s="40">
        <v>933</v>
      </c>
      <c r="B764" s="40" t="s">
        <v>1954</v>
      </c>
      <c r="C764" s="40" t="s">
        <v>1276</v>
      </c>
    </row>
    <row r="765" spans="1:3" x14ac:dyDescent="0.25">
      <c r="A765" s="40">
        <v>934</v>
      </c>
      <c r="B765" s="40" t="s">
        <v>1913</v>
      </c>
      <c r="C765" s="40" t="s">
        <v>1276</v>
      </c>
    </row>
    <row r="766" spans="1:3" x14ac:dyDescent="0.25">
      <c r="A766" s="40">
        <v>935</v>
      </c>
      <c r="B766" s="40" t="s">
        <v>1836</v>
      </c>
      <c r="C766" s="40" t="s">
        <v>1275</v>
      </c>
    </row>
    <row r="767" spans="1:3" x14ac:dyDescent="0.25">
      <c r="A767" s="40">
        <v>936</v>
      </c>
      <c r="B767" s="40" t="s">
        <v>1837</v>
      </c>
      <c r="C767" s="40" t="s">
        <v>1278</v>
      </c>
    </row>
    <row r="768" spans="1:3" x14ac:dyDescent="0.25">
      <c r="A768" s="40">
        <v>937</v>
      </c>
      <c r="B768" s="40" t="s">
        <v>1838</v>
      </c>
      <c r="C768" s="40" t="s">
        <v>1278</v>
      </c>
    </row>
    <row r="769" spans="1:3" x14ac:dyDescent="0.25">
      <c r="A769" s="40">
        <v>938</v>
      </c>
      <c r="B769" s="40" t="s">
        <v>1839</v>
      </c>
      <c r="C769" s="40" t="s">
        <v>1275</v>
      </c>
    </row>
    <row r="770" spans="1:3" x14ac:dyDescent="0.25">
      <c r="A770" s="40">
        <v>939</v>
      </c>
      <c r="B770" s="40" t="s">
        <v>1840</v>
      </c>
      <c r="C770" s="40" t="s">
        <v>1275</v>
      </c>
    </row>
    <row r="771" spans="1:3" x14ac:dyDescent="0.25">
      <c r="A771" s="40">
        <v>940</v>
      </c>
      <c r="B771" s="40" t="s">
        <v>2388</v>
      </c>
      <c r="C771" s="40" t="s">
        <v>1278</v>
      </c>
    </row>
    <row r="772" spans="1:3" x14ac:dyDescent="0.25">
      <c r="A772" s="40">
        <v>941</v>
      </c>
      <c r="B772" s="40" t="s">
        <v>1841</v>
      </c>
      <c r="C772" s="40" t="s">
        <v>1278</v>
      </c>
    </row>
    <row r="773" spans="1:3" x14ac:dyDescent="0.25">
      <c r="A773" s="40">
        <v>942</v>
      </c>
      <c r="B773" s="40" t="s">
        <v>1842</v>
      </c>
      <c r="C773" s="40" t="s">
        <v>1278</v>
      </c>
    </row>
    <row r="774" spans="1:3" x14ac:dyDescent="0.25">
      <c r="A774" s="40">
        <v>943</v>
      </c>
      <c r="B774" s="40" t="s">
        <v>1843</v>
      </c>
      <c r="C774" s="40" t="s">
        <v>1275</v>
      </c>
    </row>
    <row r="775" spans="1:3" x14ac:dyDescent="0.25">
      <c r="A775" s="40">
        <v>944</v>
      </c>
      <c r="B775" s="40" t="s">
        <v>1844</v>
      </c>
      <c r="C775" s="40" t="s">
        <v>1278</v>
      </c>
    </row>
    <row r="776" spans="1:3" x14ac:dyDescent="0.25">
      <c r="A776" s="40">
        <v>945</v>
      </c>
      <c r="B776" s="40" t="s">
        <v>1845</v>
      </c>
      <c r="C776" s="40" t="s">
        <v>1276</v>
      </c>
    </row>
    <row r="777" spans="1:3" x14ac:dyDescent="0.25">
      <c r="A777" s="40">
        <v>946</v>
      </c>
      <c r="B777" s="40" t="s">
        <v>1846</v>
      </c>
      <c r="C777" s="40" t="s">
        <v>1275</v>
      </c>
    </row>
    <row r="778" spans="1:3" x14ac:dyDescent="0.25">
      <c r="A778" s="40">
        <v>947</v>
      </c>
      <c r="B778" s="40" t="s">
        <v>1847</v>
      </c>
      <c r="C778" s="40" t="s">
        <v>1275</v>
      </c>
    </row>
    <row r="779" spans="1:3" x14ac:dyDescent="0.25">
      <c r="A779" s="40">
        <v>948</v>
      </c>
      <c r="B779" s="40" t="s">
        <v>1848</v>
      </c>
      <c r="C779" s="40" t="s">
        <v>1278</v>
      </c>
    </row>
    <row r="780" spans="1:3" x14ac:dyDescent="0.25">
      <c r="A780" s="40">
        <v>949</v>
      </c>
      <c r="B780" s="40" t="s">
        <v>1849</v>
      </c>
      <c r="C780" s="40" t="s">
        <v>1275</v>
      </c>
    </row>
    <row r="781" spans="1:3" x14ac:dyDescent="0.25">
      <c r="A781" s="40">
        <v>950</v>
      </c>
      <c r="B781" s="40" t="s">
        <v>1850</v>
      </c>
      <c r="C781" s="40" t="s">
        <v>1278</v>
      </c>
    </row>
    <row r="782" spans="1:3" x14ac:dyDescent="0.25">
      <c r="A782" s="40">
        <v>951</v>
      </c>
      <c r="B782" s="40" t="s">
        <v>1851</v>
      </c>
      <c r="C782" s="40" t="s">
        <v>1275</v>
      </c>
    </row>
    <row r="783" spans="1:3" x14ac:dyDescent="0.25">
      <c r="A783" s="40">
        <v>952</v>
      </c>
      <c r="B783" s="40" t="s">
        <v>1852</v>
      </c>
      <c r="C783" s="40" t="s">
        <v>1275</v>
      </c>
    </row>
    <row r="784" spans="1:3" x14ac:dyDescent="0.25">
      <c r="A784" s="40">
        <v>953</v>
      </c>
      <c r="B784" s="40" t="s">
        <v>1853</v>
      </c>
      <c r="C784" s="40" t="s">
        <v>1275</v>
      </c>
    </row>
    <row r="785" spans="1:3" x14ac:dyDescent="0.25">
      <c r="A785" s="40">
        <v>954</v>
      </c>
      <c r="B785" s="40" t="s">
        <v>1854</v>
      </c>
      <c r="C785" s="40" t="s">
        <v>1278</v>
      </c>
    </row>
    <row r="786" spans="1:3" x14ac:dyDescent="0.25">
      <c r="A786" s="40">
        <v>955</v>
      </c>
      <c r="B786" s="40" t="s">
        <v>1855</v>
      </c>
      <c r="C786" s="40" t="s">
        <v>1275</v>
      </c>
    </row>
    <row r="787" spans="1:3" x14ac:dyDescent="0.25">
      <c r="A787" s="40">
        <v>956</v>
      </c>
      <c r="B787" s="40" t="s">
        <v>2409</v>
      </c>
      <c r="C787" s="40" t="s">
        <v>1278</v>
      </c>
    </row>
    <row r="788" spans="1:3" x14ac:dyDescent="0.25">
      <c r="A788" s="40">
        <v>957</v>
      </c>
      <c r="B788" s="40" t="s">
        <v>1856</v>
      </c>
      <c r="C788" s="40" t="s">
        <v>1275</v>
      </c>
    </row>
    <row r="789" spans="1:3" x14ac:dyDescent="0.25">
      <c r="A789" s="40">
        <v>958</v>
      </c>
      <c r="B789" s="40" t="s">
        <v>1857</v>
      </c>
      <c r="C789" s="40" t="s">
        <v>1275</v>
      </c>
    </row>
    <row r="790" spans="1:3" x14ac:dyDescent="0.25">
      <c r="A790" s="40">
        <v>959</v>
      </c>
      <c r="B790" s="40" t="s">
        <v>2278</v>
      </c>
      <c r="C790" s="40" t="s">
        <v>1276</v>
      </c>
    </row>
    <row r="791" spans="1:3" x14ac:dyDescent="0.25">
      <c r="A791" s="40">
        <v>960</v>
      </c>
      <c r="B791" s="40" t="s">
        <v>1858</v>
      </c>
      <c r="C791" s="40" t="s">
        <v>1277</v>
      </c>
    </row>
    <row r="792" spans="1:3" x14ac:dyDescent="0.25">
      <c r="A792" s="40">
        <v>961</v>
      </c>
      <c r="B792" s="40" t="s">
        <v>1859</v>
      </c>
      <c r="C792" s="40" t="s">
        <v>1275</v>
      </c>
    </row>
    <row r="793" spans="1:3" x14ac:dyDescent="0.25">
      <c r="A793" s="40">
        <v>962</v>
      </c>
      <c r="B793" s="40" t="s">
        <v>1860</v>
      </c>
      <c r="C793" s="40" t="s">
        <v>1277</v>
      </c>
    </row>
    <row r="794" spans="1:3" x14ac:dyDescent="0.25">
      <c r="A794" s="40">
        <v>963</v>
      </c>
      <c r="B794" s="40" t="s">
        <v>1861</v>
      </c>
      <c r="C794" s="40" t="s">
        <v>1276</v>
      </c>
    </row>
    <row r="795" spans="1:3" x14ac:dyDescent="0.25">
      <c r="A795" s="40">
        <v>964</v>
      </c>
      <c r="B795" s="40" t="s">
        <v>1862</v>
      </c>
      <c r="C795" s="40" t="s">
        <v>1278</v>
      </c>
    </row>
    <row r="796" spans="1:3" x14ac:dyDescent="0.25">
      <c r="A796" s="40">
        <v>965</v>
      </c>
      <c r="B796" s="40" t="s">
        <v>2293</v>
      </c>
      <c r="C796" s="40" t="s">
        <v>1278</v>
      </c>
    </row>
    <row r="797" spans="1:3" x14ac:dyDescent="0.25">
      <c r="A797" s="40">
        <v>966</v>
      </c>
      <c r="B797" s="40" t="s">
        <v>2152</v>
      </c>
      <c r="C797" s="40" t="s">
        <v>1275</v>
      </c>
    </row>
    <row r="798" spans="1:3" x14ac:dyDescent="0.25">
      <c r="A798" s="40">
        <v>967</v>
      </c>
      <c r="B798" s="40" t="s">
        <v>1863</v>
      </c>
      <c r="C798" s="40" t="s">
        <v>1275</v>
      </c>
    </row>
    <row r="799" spans="1:3" x14ac:dyDescent="0.25">
      <c r="A799" s="40">
        <v>968</v>
      </c>
      <c r="B799" s="40" t="s">
        <v>1864</v>
      </c>
      <c r="C799" s="40" t="s">
        <v>1277</v>
      </c>
    </row>
    <row r="800" spans="1:3" x14ac:dyDescent="0.25">
      <c r="A800" s="40">
        <v>969</v>
      </c>
      <c r="B800" s="40" t="s">
        <v>1865</v>
      </c>
      <c r="C800" s="40" t="s">
        <v>1278</v>
      </c>
    </row>
    <row r="801" spans="1:3" x14ac:dyDescent="0.25">
      <c r="A801" s="40">
        <v>970</v>
      </c>
      <c r="B801" s="40" t="s">
        <v>2377</v>
      </c>
      <c r="C801" s="40" t="s">
        <v>1275</v>
      </c>
    </row>
    <row r="802" spans="1:3" x14ac:dyDescent="0.25">
      <c r="A802" s="40">
        <v>971</v>
      </c>
      <c r="B802" s="40" t="s">
        <v>1866</v>
      </c>
      <c r="C802" s="40" t="s">
        <v>1275</v>
      </c>
    </row>
    <row r="803" spans="1:3" x14ac:dyDescent="0.25">
      <c r="A803" s="40">
        <v>972</v>
      </c>
      <c r="B803" s="40" t="s">
        <v>1867</v>
      </c>
      <c r="C803" s="40" t="s">
        <v>1275</v>
      </c>
    </row>
    <row r="804" spans="1:3" x14ac:dyDescent="0.25">
      <c r="A804" s="40">
        <v>973</v>
      </c>
      <c r="B804" s="40" t="s">
        <v>1868</v>
      </c>
      <c r="C804" s="40" t="s">
        <v>1275</v>
      </c>
    </row>
    <row r="805" spans="1:3" x14ac:dyDescent="0.25">
      <c r="A805" s="40">
        <v>974</v>
      </c>
      <c r="B805" s="40" t="s">
        <v>1869</v>
      </c>
      <c r="C805" s="40" t="s">
        <v>1275</v>
      </c>
    </row>
    <row r="806" spans="1:3" x14ac:dyDescent="0.25">
      <c r="A806" s="40">
        <v>976</v>
      </c>
      <c r="B806" s="40" t="s">
        <v>1870</v>
      </c>
      <c r="C806" s="40" t="s">
        <v>1275</v>
      </c>
    </row>
    <row r="807" spans="1:3" x14ac:dyDescent="0.25">
      <c r="A807" s="40">
        <v>977</v>
      </c>
      <c r="B807" s="40" t="s">
        <v>1904</v>
      </c>
      <c r="C807" s="40" t="s">
        <v>1275</v>
      </c>
    </row>
    <row r="808" spans="1:3" x14ac:dyDescent="0.25">
      <c r="A808" s="40">
        <v>978</v>
      </c>
      <c r="B808" s="40" t="s">
        <v>1871</v>
      </c>
      <c r="C808" s="40" t="s">
        <v>1275</v>
      </c>
    </row>
    <row r="809" spans="1:3" x14ac:dyDescent="0.25">
      <c r="A809" s="40">
        <v>979</v>
      </c>
      <c r="B809" s="40" t="s">
        <v>1872</v>
      </c>
      <c r="C809" s="40" t="s">
        <v>1275</v>
      </c>
    </row>
    <row r="810" spans="1:3" x14ac:dyDescent="0.25">
      <c r="A810" s="40">
        <v>980</v>
      </c>
      <c r="B810" s="40" t="s">
        <v>1873</v>
      </c>
      <c r="C810" s="40" t="s">
        <v>1275</v>
      </c>
    </row>
    <row r="811" spans="1:3" x14ac:dyDescent="0.25">
      <c r="A811" s="40">
        <v>981</v>
      </c>
      <c r="B811" s="40" t="s">
        <v>1874</v>
      </c>
      <c r="C811" s="40" t="s">
        <v>1275</v>
      </c>
    </row>
    <row r="812" spans="1:3" x14ac:dyDescent="0.25">
      <c r="A812" s="40">
        <v>982</v>
      </c>
      <c r="B812" s="40" t="s">
        <v>1875</v>
      </c>
      <c r="C812" s="40" t="s">
        <v>1275</v>
      </c>
    </row>
    <row r="813" spans="1:3" x14ac:dyDescent="0.25">
      <c r="A813" s="40">
        <v>983</v>
      </c>
      <c r="B813" s="40" t="s">
        <v>1876</v>
      </c>
      <c r="C813" s="40" t="s">
        <v>1275</v>
      </c>
    </row>
    <row r="814" spans="1:3" x14ac:dyDescent="0.25">
      <c r="A814" s="40">
        <v>984</v>
      </c>
      <c r="B814" s="40" t="s">
        <v>1877</v>
      </c>
      <c r="C814" s="40" t="s">
        <v>1277</v>
      </c>
    </row>
    <row r="815" spans="1:3" x14ac:dyDescent="0.25">
      <c r="A815" s="40">
        <v>985</v>
      </c>
      <c r="B815" s="40" t="s">
        <v>1878</v>
      </c>
      <c r="C815" s="40" t="s">
        <v>1278</v>
      </c>
    </row>
    <row r="816" spans="1:3" x14ac:dyDescent="0.25">
      <c r="A816" s="40">
        <v>986</v>
      </c>
      <c r="B816" s="40" t="s">
        <v>1879</v>
      </c>
      <c r="C816" s="40" t="s">
        <v>1278</v>
      </c>
    </row>
    <row r="817" spans="1:3" x14ac:dyDescent="0.25">
      <c r="A817" s="40">
        <v>987</v>
      </c>
      <c r="B817" s="40" t="s">
        <v>1880</v>
      </c>
      <c r="C817" s="40" t="s">
        <v>1278</v>
      </c>
    </row>
    <row r="818" spans="1:3" x14ac:dyDescent="0.25">
      <c r="A818" s="40">
        <v>988</v>
      </c>
      <c r="B818" s="40" t="s">
        <v>1881</v>
      </c>
      <c r="C818" s="40" t="s">
        <v>1275</v>
      </c>
    </row>
    <row r="819" spans="1:3" x14ac:dyDescent="0.25">
      <c r="A819" s="40">
        <v>989</v>
      </c>
      <c r="B819" s="40" t="s">
        <v>1882</v>
      </c>
      <c r="C819" s="40" t="s">
        <v>1275</v>
      </c>
    </row>
    <row r="820" spans="1:3" x14ac:dyDescent="0.25">
      <c r="A820" s="40">
        <v>990</v>
      </c>
      <c r="B820" s="40" t="s">
        <v>2410</v>
      </c>
      <c r="C820" s="40" t="s">
        <v>1278</v>
      </c>
    </row>
    <row r="821" spans="1:3" s="66" customFormat="1" x14ac:dyDescent="0.25">
      <c r="A821" s="40">
        <v>991</v>
      </c>
      <c r="B821" s="40" t="s">
        <v>1883</v>
      </c>
      <c r="C821" s="40" t="s">
        <v>1278</v>
      </c>
    </row>
    <row r="822" spans="1:3" s="66" customFormat="1" x14ac:dyDescent="0.25">
      <c r="A822" s="40">
        <v>993</v>
      </c>
      <c r="B822" s="40" t="s">
        <v>1884</v>
      </c>
      <c r="C822" s="40" t="s">
        <v>1275</v>
      </c>
    </row>
    <row r="823" spans="1:3" s="66" customFormat="1" x14ac:dyDescent="0.25">
      <c r="A823" s="40">
        <v>994</v>
      </c>
      <c r="B823" s="40" t="s">
        <v>2262</v>
      </c>
      <c r="C823" s="40" t="s">
        <v>1275</v>
      </c>
    </row>
    <row r="824" spans="1:3" s="83" customFormat="1" x14ac:dyDescent="0.25">
      <c r="A824" s="40">
        <v>995</v>
      </c>
      <c r="B824" s="40" t="s">
        <v>1885</v>
      </c>
      <c r="C824" s="40" t="s">
        <v>1277</v>
      </c>
    </row>
    <row r="825" spans="1:3" s="83" customFormat="1" x14ac:dyDescent="0.25">
      <c r="A825" s="40">
        <v>996</v>
      </c>
      <c r="B825" s="40" t="s">
        <v>1886</v>
      </c>
      <c r="C825" s="40" t="s">
        <v>1275</v>
      </c>
    </row>
  </sheetData>
  <autoFilter ref="A1:C820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0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2" t="s">
        <v>2437</v>
      </c>
      <c r="B1" s="153"/>
      <c r="C1" s="153"/>
      <c r="D1" s="153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2" t="s">
        <v>2447</v>
      </c>
      <c r="B25" s="153"/>
      <c r="C25" s="153"/>
      <c r="D25" s="153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4" t="s">
        <v>58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ATM'!$A$2:$B$817,2,0)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ATM'!$A$2:$B$817,2,0)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124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ATM'!$A$2:$B$817,2,0)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124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ATM'!$A$2:$B$817,2,0)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123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ATM'!$A$2:$B$817,2,0)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122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ATM'!$A$2:$B$817,2,0)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83.5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ATM'!$A$2:$B$817,2,0)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82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ATM'!$A$2:$B$817,2,0)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82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ATM'!$A$2:$B$817,2,0)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88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ATM'!$A$2:$B$817,2,0)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41.15079861111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ATM'!$A$2:$B$817,2,0)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98" t="s">
        <v>2487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1"/>
  <sheetViews>
    <sheetView topLeftCell="A486" zoomScaleNormal="100" workbookViewId="0">
      <selection activeCell="E408" sqref="E40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ATM'!$A$2:$B$819,2,0)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5">
        <v>576</v>
      </c>
      <c r="B407" s="106" t="s">
        <v>2489</v>
      </c>
      <c r="C407" s="106" t="s">
        <v>2490</v>
      </c>
      <c r="D407" s="32" t="s">
        <v>72</v>
      </c>
      <c r="E407" s="106" t="s">
        <v>90</v>
      </c>
      <c r="F407" s="106"/>
      <c r="G407" s="106"/>
      <c r="H407" s="106"/>
      <c r="I407" s="106"/>
      <c r="J407" s="106"/>
      <c r="K407" s="106"/>
      <c r="L407" s="106"/>
      <c r="M407" s="106"/>
      <c r="N407" s="106"/>
      <c r="O407" s="106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ATM'!$A$2:$B$819,2,0)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ATM'!$A$2:$B$819,2,0)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2021-01-31T20:30:30Z</cp:lastPrinted>
  <dcterms:created xsi:type="dcterms:W3CDTF">2014-10-01T23:18:29Z</dcterms:created>
  <dcterms:modified xsi:type="dcterms:W3CDTF">2021-02-10T10:43:59Z</dcterms:modified>
</cp:coreProperties>
</file>