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3" i="16"/>
  <c r="C32" i="16"/>
  <c r="A32" i="16"/>
  <c r="C31" i="16"/>
  <c r="A31" i="16"/>
  <c r="A30" i="16"/>
  <c r="B26" i="16"/>
  <c r="A36" i="16" s="1"/>
  <c r="C25" i="16"/>
  <c r="A25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6" i="1" l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6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9" i="1"/>
  <c r="A10" i="1"/>
  <c r="A11" i="1"/>
  <c r="A12" i="1"/>
  <c r="A13" i="1"/>
  <c r="A14" i="1"/>
  <c r="A15" i="1"/>
  <c r="A16" i="1"/>
  <c r="A17" i="1"/>
  <c r="A18" i="1"/>
  <c r="A19" i="1"/>
  <c r="C792" i="4"/>
  <c r="K20" i="1"/>
  <c r="J20" i="1"/>
  <c r="I20" i="1"/>
  <c r="H20" i="1"/>
  <c r="G20" i="1"/>
  <c r="F20" i="1"/>
  <c r="A20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21" i="1"/>
  <c r="A22" i="1"/>
  <c r="A23" i="1"/>
  <c r="A24" i="1"/>
  <c r="A25" i="1"/>
  <c r="A26" i="1"/>
  <c r="A27" i="1"/>
  <c r="A28" i="1" l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 l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F45" i="1" l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45" i="1"/>
  <c r="A46" i="1"/>
  <c r="A47" i="1"/>
  <c r="A48" i="1"/>
  <c r="F49" i="1" l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49" i="1"/>
  <c r="A50" i="1"/>
  <c r="A51" i="1"/>
  <c r="A52" i="1"/>
  <c r="A53" i="1"/>
  <c r="A54" i="1"/>
  <c r="A55" i="1"/>
  <c r="A56" i="1"/>
  <c r="A57" i="1"/>
  <c r="A58" i="1"/>
  <c r="A59" i="1"/>
  <c r="A60" i="1" l="1"/>
  <c r="A61" i="1"/>
  <c r="A62" i="1"/>
  <c r="A63" i="1"/>
  <c r="A64" i="1"/>
  <c r="A65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 l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A66" i="1"/>
  <c r="A67" i="1"/>
  <c r="A68" i="1"/>
  <c r="A69" i="1" l="1"/>
  <c r="A70" i="1"/>
  <c r="A71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 l="1"/>
  <c r="G72" i="1"/>
  <c r="H72" i="1"/>
  <c r="I72" i="1"/>
  <c r="J72" i="1"/>
  <c r="K72" i="1"/>
  <c r="A72" i="1"/>
  <c r="A73" i="1" l="1"/>
  <c r="F73" i="1"/>
  <c r="G73" i="1"/>
  <c r="H73" i="1"/>
  <c r="I73" i="1"/>
  <c r="J73" i="1"/>
  <c r="K73" i="1"/>
  <c r="F74" i="1" l="1"/>
  <c r="G74" i="1"/>
  <c r="H74" i="1"/>
  <c r="I74" i="1"/>
  <c r="J74" i="1"/>
  <c r="K74" i="1"/>
  <c r="F75" i="1"/>
  <c r="G75" i="1"/>
  <c r="H75" i="1"/>
  <c r="I75" i="1"/>
  <c r="J75" i="1"/>
  <c r="K75" i="1"/>
  <c r="A74" i="1"/>
  <c r="A75" i="1"/>
  <c r="F76" i="1" l="1"/>
  <c r="A76" i="1" l="1"/>
  <c r="H76" i="1"/>
  <c r="I76" i="1"/>
  <c r="J76" i="1"/>
  <c r="K76" i="1"/>
  <c r="G7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<sst xmlns="http://schemas.openxmlformats.org/spreadsheetml/2006/main" count="13187" uniqueCount="2572">
  <si>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</si>
  <si>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</si>
  <si>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</si>
  <si>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</si>
  <si>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</si>
  <si>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</si>
  <si>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</si>
  <si>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</si>
  <si>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</si>
  <si>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</si>
  <si>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</si>
  <si>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</si>
  <si>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</si>
  <si>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</si>
  <si>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</si>
  <si>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</si>
  <si>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</si>
  <si>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</si>
  <si>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</si>
  <si>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</si>
  <si>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</si>
  <si>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</si>
  <si>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</si>
  <si>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</si>
  <si>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</si>
  <si>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</si>
  <si>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</si>
  <si>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</si>
  <si>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</si>
  <si>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</si>
  <si>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</si>
  <si>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</si>
  <si>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</si>
  <si>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</si>
  <si>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</si>
  <si>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</si>
  <si>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</si>
  <si>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</si>
  <si>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</si>
  <si>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</si>
  <si>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</si>
  <si>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</si>
  <si>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</si>
  <si>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</si>
  <si>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</si>
  <si>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</si>
  <si>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</si>
  <si>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</si>
  <si>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</si>
  <si>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</si>
  <si>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</si>
  <si>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</si>
  <si>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</si>
  <si>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</si>
  <si>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</si>
  <si>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</si>
  <si>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</si>
  <si>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</si>
  <si>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</si>
  <si>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</si>
  <si>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</si>
  <si>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</si>
  <si>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</si>
  <si>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</si>
  <si>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</si>
  <si>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</si>
  <si>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</si>
  <si>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</si>
  <si>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</si>
  <si>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</si>
  <si>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</si>
  <si>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</si>
  <si>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</si>
  <si>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</si>
  <si>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</si>
  <si>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</si>
  <si>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</si>
  <si>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</si>
  <si>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</si>
  <si>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</si>
  <si>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</si>
  <si>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</si>
  <si>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</si>
  <si>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</si>
  <si>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</si>
  <si>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</si>
  <si>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</si>
  <si>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</si>
  <si>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</si>
  <si>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</si>
  <si>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</si>
  <si>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</si>
  <si>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</si>
  <si>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</si>
  <si>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</si>
  <si>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</si>
  <si>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</si>
  <si>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</si>
  <si>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</si>
  <si>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</si>
  <si>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</si>
  <si>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</si>
  <si>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</si>
  <si>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</si>
  <si>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</si>
  <si>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</si>
  <si>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</si>
  <si>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</si>
  <si>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</si>
  <si>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</si>
  <si>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</si>
  <si>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</si>
  <si>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</si>
  <si>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</si>
  <si>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</si>
  <si>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</si>
  <si>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</si>
  <si>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</si>
  <si>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</si>
  <si>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</si>
  <si>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</si>
  <si>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</si>
  <si>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</si>
  <si>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</si>
  <si>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</si>
  <si>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</si>
  <si>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</si>
  <si>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</si>
  <si>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</si>
  <si>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</si>
  <si>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</si>
  <si>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</si>
  <si>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</si>
  <si>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</si>
  <si>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</si>
  <si>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</si>
  <si>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</si>
  <si>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</si>
  <si>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</si>
  <si>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</si>
  <si>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</si>
  <si>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</si>
  <si>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</si>
  <si>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</si>
  <si>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</si>
  <si>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</si>
  <si>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</si>
  <si>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</si>
  <si>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</si>
  <si>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</si>
  <si>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</si>
  <si>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</si>
  <si>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</si>
  <si>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</si>
  <si>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</si>
  <si>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</si>
  <si>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</si>
  <si>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</si>
  <si>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</si>
  <si>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</si>
  <si>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</si>
  <si>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</si>
  <si>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</si>
  <si>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</si>
  <si>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</si>
  <si>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</si>
  <si>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</si>
  <si>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</si>
  <si>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</si>
  <si>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</si>
  <si>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</si>
  <si>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</si>
  <si>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</si>
  <si>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</si>
  <si>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</si>
  <si>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</si>
  <si>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</si>
  <si>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</si>
  <si>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</si>
  <si>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</si>
  <si>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</si>
  <si>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</si>
  <si>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</si>
  <si>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</si>
  <si>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</si>
  <si>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</si>
  <si>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</si>
  <si>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</si>
  <si>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</si>
  <si>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</si>
  <si>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</si>
  <si>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</si>
  <si>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</si>
  <si>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</si>
  <si>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</si>
  <si>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</si>
  <si>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</si>
  <si>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</si>
  <si>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</si>
  <si>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</si>
  <si>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</si>
  <si>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</si>
  <si>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</si>
  <si>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</si>
  <si>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</si>
  <si>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</si>
  <si>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</si>
  <si>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</si>
  <si>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</si>
  <si>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</si>
  <si>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</si>
  <si>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</si>
  <si>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</si>
  <si>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</si>
  <si>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</si>
  <si>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</si>
  <si>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</si>
  <si>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</si>
  <si>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</si>
  <si>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</si>
  <si>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</si>
  <si>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</si>
  <si>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</si>
  <si>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</si>
  <si>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</si>
  <si>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</si>
  <si>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</si>
  <si>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</si>
  <si>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</si>
  <si>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</si>
  <si>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</si>
  <si>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</si>
  <si>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</si>
  <si>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</si>
  <si>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</si>
  <si>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</si>
  <si>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</si>
  <si>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</si>
  <si>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</si>
  <si>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</si>
  <si>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</si>
  <si>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</si>
  <si>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</si>
  <si>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</si>
  <si>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</si>
  <si>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</si>
  <si>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</si>
  <si>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</si>
  <si>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</si>
  <si>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</si>
  <si>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</si>
  <si>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</si>
  <si>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</si>
  <si>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</si>
  <si>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</si>
  <si>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</si>
  <si>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</si>
  <si>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</si>
  <si>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</si>
  <si>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</si>
  <si>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</si>
  <si>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</si>
  <si>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</si>
  <si>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</si>
  <si>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</si>
  <si>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</si>
  <si>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</si>
  <si>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</si>
  <si>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</si>
  <si>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</si>
  <si>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</si>
  <si>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</si>
  <si>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</si>
  <si>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</si>
  <si>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</si>
  <si>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</si>
  <si>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</si>
  <si>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</si>
  <si>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</si>
  <si>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</si>
  <si>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</si>
  <si>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</si>
  <si>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</si>
  <si>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</si>
  <si>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</si>
  <si>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</si>
  <si>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</si>
  <si>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</si>
  <si>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</si>
  <si>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</si>
  <si>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</si>
  <si>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</si>
  <si>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</si>
  <si>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</si>
  <si>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</si>
  <si>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</si>
  <si>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</si>
  <si>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</si>
  <si>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</si>
  <si>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</si>
  <si>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</si>
  <si>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</si>
  <si>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</si>
  <si>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</si>
  <si>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</si>
  <si>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</si>
  <si>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</si>
  <si>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</si>
  <si>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</si>
  <si>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</si>
  <si>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</si>
  <si>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</si>
  <si>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</si>
  <si>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</si>
  <si>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</si>
  <si>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</si>
  <si>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</si>
  <si>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</si>
  <si>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</si>
  <si>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</si>
  <si>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</si>
  <si>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</si>
  <si>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</si>
  <si>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</si>
  <si>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</si>
  <si>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</si>
  <si>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</si>
  <si>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</si>
  <si>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</si>
  <si>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</si>
  <si>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</si>
  <si>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</si>
  <si>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</si>
  <si>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</si>
  <si>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</si>
  <si>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</si>
  <si>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</si>
  <si>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</si>
  <si>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</si>
  <si>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</si>
  <si>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</si>
  <si>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</si>
  <si>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</si>
  <si>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</si>
  <si>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</si>
  <si>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</si>
  <si>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</si>
  <si>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</si>
  <si>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</si>
  <si>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</si>
  <si>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</si>
  <si>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</si>
  <si>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</si>
  <si>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</si>
  <si>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</si>
  <si>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</si>
  <si>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</si>
  <si>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</si>
  <si>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</si>
  <si>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</si>
  <si>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</si>
  <si>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</si>
  <si>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</si>
  <si>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</si>
  <si>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</si>
  <si>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</si>
  <si>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</si>
  <si>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</si>
  <si>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</si>
  <si>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</si>
  <si>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</si>
  <si>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</si>
  <si>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</si>
  <si>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</si>
  <si>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</si>
  <si>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</si>
  <si>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</si>
  <si>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</si>
  <si>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</si>
  <si>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</si>
  <si>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</si>
  <si>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</si>
  <si>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</si>
  <si>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</si>
  <si>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</si>
  <si>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</si>
  <si>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</si>
  <si>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</si>
  <si>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</si>
  <si>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</si>
  <si>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</si>
  <si>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</si>
  <si>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</si>
  <si>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</si>
  <si>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</si>
  <si>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</si>
  <si>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</si>
  <si>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</si>
  <si>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</si>
  <si>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</si>
  <si>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</si>
  <si>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</si>
  <si>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</si>
  <si>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</si>
  <si>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</si>
  <si>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</si>
  <si>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</si>
  <si>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</si>
  <si>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</si>
  <si>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</si>
  <si>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</si>
  <si>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</si>
  <si>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</si>
  <si>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</si>
  <si>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</si>
  <si>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</si>
  <si>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</si>
  <si>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</si>
  <si>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</si>
  <si>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</si>
  <si>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</si>
  <si>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</si>
  <si>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</si>
  <si>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</si>
  <si>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</si>
  <si>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</si>
  <si>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</si>
  <si>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</si>
  <si>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</si>
  <si>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</si>
  <si>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</si>
  <si>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</si>
  <si>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</si>
  <si>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</si>
  <si>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</si>
  <si>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</si>
  <si>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</si>
  <si>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</si>
  <si>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</si>
  <si>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</si>
  <si>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</si>
  <si>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</si>
  <si>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</si>
  <si>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</si>
  <si>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</si>
  <si>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</si>
  <si>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</si>
  <si>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</si>
  <si>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</si>
  <si>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</si>
  <si>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</si>
  <si>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</si>
  <si>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</si>
  <si>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</si>
  <si>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</si>
  <si>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</si>
  <si>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</si>
  <si>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</si>
  <si>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</si>
  <si>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</si>
  <si>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</si>
  <si>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</si>
  <si>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</si>
  <si>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</si>
  <si>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</si>
  <si>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</si>
  <si>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</si>
  <si>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</si>
  <si>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</si>
  <si>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</si>
  <si>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</si>
  <si>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</si>
  <si>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</si>
  <si>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</si>
  <si>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</si>
  <si>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</si>
  <si>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</si>
  <si>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</si>
  <si>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</si>
  <si>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</si>
  <si>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</si>
  <si>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</si>
  <si>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</si>
  <si>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</si>
  <si>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</si>
  <si>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</si>
  <si>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</si>
  <si>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</si>
  <si>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</si>
  <si>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</si>
  <si>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</si>
  <si>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</si>
  <si>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</si>
  <si>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</si>
  <si>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</si>
  <si>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</si>
  <si>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</si>
  <si>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</si>
  <si>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</si>
  <si>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</si>
  <si>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</si>
  <si>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</si>
  <si>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</si>
  <si>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</si>
  <si>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</si>
  <si>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</si>
  <si>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</si>
  <si>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</si>
  <si>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</si>
  <si>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</si>
  <si>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</si>
  <si>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</si>
  <si>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</si>
  <si>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</si>
  <si>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</si>
  <si>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</si>
  <si>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</si>
  <si>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</si>
  <si>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</si>
  <si>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</si>
  <si>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</si>
  <si>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</si>
  <si>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</si>
  <si>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</si>
  <si>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</si>
  <si>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</si>
  <si>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</si>
  <si>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</si>
  <si>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</si>
  <si>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</si>
  <si>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</si>
  <si>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</si>
  <si>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</si>
  <si>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</si>
  <si>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</si>
  <si>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</si>
  <si>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</si>
  <si>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</si>
  <si>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</si>
  <si>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</si>
  <si>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</si>
  <si>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</si>
  <si>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</si>
  <si>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</si>
  <si>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</si>
  <si>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</si>
  <si>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</si>
  <si>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</si>
  <si>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</si>
  <si>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</si>
  <si>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</si>
  <si>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</si>
  <si>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</si>
  <si>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</si>
  <si>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</si>
  <si>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</si>
  <si>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</si>
  <si>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</si>
  <si>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</si>
  <si>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</si>
  <si>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</si>
  <si>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</si>
  <si>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</si>
  <si>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</si>
  <si>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</si>
  <si>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</si>
  <si>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</si>
  <si>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</si>
  <si>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</si>
  <si>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</si>
  <si>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</si>
  <si>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</si>
  <si>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</si>
  <si>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</si>
  <si>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</si>
  <si>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</si>
  <si>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</si>
  <si>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</si>
  <si>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</si>
  <si>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</si>
  <si>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</si>
  <si>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</si>
  <si>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</si>
  <si>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</si>
  <si>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</si>
  <si>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</si>
  <si>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</si>
  <si>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</si>
  <si>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</si>
  <si>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</si>
  <si>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</si>
  <si>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</si>
  <si>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</si>
  <si>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</si>
  <si>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</si>
  <si>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</si>
  <si>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</si>
  <si>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</si>
  <si>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</si>
  <si>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</si>
  <si>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</si>
  <si>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</si>
  <si>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</si>
  <si>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</si>
  <si>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</si>
  <si>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</si>
  <si>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</si>
  <si>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</si>
  <si>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</si>
  <si>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</si>
  <si>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</si>
  <si>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</si>
  <si>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</si>
  <si>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</si>
  <si>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</si>
  <si>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</si>
  <si>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</si>
  <si>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</si>
  <si>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</si>
  <si>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</si>
  <si>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</si>
  <si>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</si>
  <si>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</si>
  <si>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</si>
  <si>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</si>
  <si>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</si>
  <si>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</si>
  <si>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</si>
  <si>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</si>
  <si>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</si>
  <si>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</si>
  <si>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</si>
  <si>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</si>
  <si>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</si>
  <si>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</si>
  <si>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</si>
  <si>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</si>
  <si>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</si>
  <si>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</si>
  <si>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</si>
  <si>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</si>
  <si>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</si>
  <si>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</si>
  <si>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</si>
  <si>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</si>
  <si>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</si>
  <si>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</si>
  <si>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</si>
  <si>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</si>
  <si>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</si>
  <si>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</si>
  <si>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</si>
  <si>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</si>
  <si>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</si>
  <si>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</si>
  <si>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</si>
  <si>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</si>
  <si>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</si>
  <si>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</si>
  <si>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</si>
  <si>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</si>
  <si>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</si>
  <si>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</si>
  <si>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</si>
  <si>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</si>
  <si>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</si>
  <si>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</si>
  <si>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</si>
  <si>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</si>
  <si>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</si>
  <si>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</si>
  <si>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</si>
  <si>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</si>
  <si>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</si>
  <si>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</si>
  <si>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</si>
  <si>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</si>
  <si>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</si>
  <si>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</si>
  <si>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</si>
  <si>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</si>
  <si>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</si>
  <si>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</si>
  <si>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</si>
  <si>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</si>
  <si>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</si>
  <si>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</si>
  <si>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</si>
  <si>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</si>
  <si>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</si>
  <si>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</si>
  <si>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</si>
  <si>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</si>
  <si>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</si>
  <si>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</si>
  <si>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</si>
  <si>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</si>
  <si>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</si>
  <si>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</si>
  <si>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</si>
  <si>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</si>
  <si>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</si>
  <si>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</si>
  <si>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</si>
  <si>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</si>
  <si>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</si>
  <si>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</si>
  <si>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</si>
  <si>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</si>
  <si>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</si>
  <si>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</si>
  <si>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</si>
  <si>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</si>
  <si>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</si>
  <si>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</si>
  <si>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</si>
  <si>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</si>
  <si>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</si>
  <si>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</si>
  <si>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</si>
  <si>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</si>
  <si>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</si>
  <si>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</si>
  <si>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</si>
  <si>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</si>
  <si>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</si>
  <si>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</si>
  <si>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</si>
  <si>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</si>
  <si>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</si>
  <si>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</si>
  <si>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</si>
  <si>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</si>
  <si>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</si>
  <si>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</si>
  <si>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</si>
  <si>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</si>
  <si>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</si>
  <si>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</si>
  <si>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</si>
  <si>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</si>
  <si>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</si>
  <si>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</si>
  <si>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</si>
  <si>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</si>
  <si>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</si>
  <si>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</si>
  <si>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</si>
  <si>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</si>
  <si>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</si>
  <si>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</si>
  <si>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</si>
  <si>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</si>
  <si>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</si>
  <si>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</si>
  <si>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</si>
  <si>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</si>
  <si>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</si>
  <si>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</si>
  <si>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</si>
  <si>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</si>
  <si>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</si>
  <si>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</si>
  <si>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</si>
  <si>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</si>
  <si>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</si>
  <si>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</si>
  <si>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</si>
  <si>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</si>
  <si>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</si>
  <si>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</si>
  <si>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</si>
  <si>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</si>
  <si>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</si>
  <si>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</si>
  <si>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</si>
  <si>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</si>
  <si>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</si>
  <si>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</si>
  <si>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</si>
  <si>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</si>
  <si>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</si>
  <si>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</si>
  <si>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</si>
  <si>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</si>
  <si>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</si>
  <si>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</si>
  <si>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</si>
  <si>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</si>
  <si>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</si>
  <si>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</si>
  <si>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</si>
  <si>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</si>
  <si>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</si>
  <si>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</si>
  <si>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</si>
  <si>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</si>
  <si>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</si>
  <si>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</si>
  <si>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</si>
  <si>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</si>
  <si>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</si>
  <si>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</si>
  <si>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</si>
  <si>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</si>
  <si>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</si>
  <si>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</si>
  <si>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</si>
  <si>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</si>
  <si>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</si>
  <si>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</si>
  <si>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</si>
  <si>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</si>
  <si>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</si>
  <si>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</si>
  <si>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</si>
  <si>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</si>
  <si>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</si>
  <si>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</si>
  <si>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</si>
  <si>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</si>
  <si>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</si>
  <si>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</si>
  <si>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</si>
  <si>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</si>
  <si>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</si>
  <si>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</si>
  <si>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</si>
  <si>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</si>
  <si>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</si>
  <si>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</si>
  <si>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</si>
  <si>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</si>
  <si>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</si>
  <si>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</si>
  <si>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</si>
  <si>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</si>
  <si>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</si>
  <si>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</si>
  <si>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</si>
  <si>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</si>
  <si>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</si>
  <si>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</si>
  <si>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</si>
  <si>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</si>
  <si>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</si>
  <si>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</si>
  <si>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</si>
  <si>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</si>
  <si>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</si>
  <si>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</si>
  <si>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</si>
  <si>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</si>
  <si>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</si>
  <si>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</si>
  <si>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</si>
  <si>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</si>
  <si>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</si>
  <si>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</si>
  <si>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</si>
  <si>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</si>
  <si>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</si>
  <si>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</si>
  <si>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</si>
  <si>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</si>
  <si>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</si>
  <si>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</si>
  <si>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</si>
  <si>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</si>
  <si>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</si>
  <si>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</si>
  <si>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</si>
  <si>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</si>
  <si>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</si>
  <si>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</si>
  <si>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</si>
  <si>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</si>
  <si>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</si>
  <si>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</si>
  <si>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</si>
  <si>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</si>
  <si>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</si>
  <si>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</si>
  <si>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</si>
  <si>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</si>
  <si>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</si>
  <si>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</si>
  <si>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</si>
  <si>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</si>
  <si>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</si>
  <si>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</si>
  <si>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</si>
  <si>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</si>
  <si>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</si>
  <si>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</si>
  <si>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</si>
  <si>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</si>
  <si>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</si>
  <si>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</si>
  <si>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</si>
  <si>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</si>
  <si>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</si>
  <si>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</si>
  <si>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</si>
  <si>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</si>
  <si>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</si>
  <si>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</si>
  <si>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</si>
  <si>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</si>
  <si>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</si>
  <si>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</si>
  <si>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</si>
  <si>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</si>
  <si>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</si>
  <si>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</si>
  <si>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</si>
  <si>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</si>
  <si>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</si>
  <si>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</si>
  <si>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</si>
  <si>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</si>
  <si>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</si>
  <si>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</si>
  <si>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</si>
  <si>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</si>
  <si>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</si>
  <si>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</si>
  <si>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</si>
  <si>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</si>
  <si>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</si>
  <si>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</si>
  <si>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</si>
  <si>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</si>
  <si>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</si>
  <si>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</si>
  <si>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</si>
  <si>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</si>
  <si>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</si>
  <si>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</si>
  <si>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</si>
  <si>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</si>
  <si>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</si>
  <si>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</si>
  <si>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</si>
  <si>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</si>
  <si>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</si>
  <si>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</si>
  <si>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</si>
  <si>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</si>
  <si>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</si>
  <si>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</si>
  <si>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</si>
  <si>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</si>
  <si>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</si>
  <si>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</si>
  <si>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</si>
  <si>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</si>
  <si>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</si>
  <si>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</si>
  <si>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</si>
  <si>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</si>
  <si>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</si>
  <si>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</si>
  <si>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</si>
  <si>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</si>
  <si>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</si>
  <si>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</si>
  <si>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</si>
  <si>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</si>
  <si>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</si>
  <si>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</si>
  <si>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</si>
  <si>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</si>
  <si>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</si>
  <si>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</si>
  <si>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</si>
  <si>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</si>
  <si>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</si>
  <si>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</si>
  <si>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</si>
  <si>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</si>
  <si>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</si>
  <si>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</si>
  <si>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</si>
  <si>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</si>
  <si>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</si>
  <si>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</si>
  <si>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</si>
  <si>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</si>
  <si>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</si>
  <si>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</si>
  <si>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</si>
  <si>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</si>
  <si>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</si>
  <si>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</si>
  <si>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</si>
  <si>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</si>
  <si>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</si>
  <si>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</si>
  <si>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</si>
  <si>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</si>
  <si>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</si>
  <si>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</si>
  <si>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</si>
  <si>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</si>
  <si>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</si>
  <si>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</si>
  <si>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</si>
  <si>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</si>
  <si>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</si>
  <si>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</si>
  <si>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</si>
  <si>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</si>
  <si>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</si>
  <si>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</si>
  <si>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</si>
  <si>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</si>
  <si>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</si>
  <si>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</si>
  <si>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</si>
  <si>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</si>
  <si>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</si>
  <si>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</si>
  <si>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</si>
  <si>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</si>
  <si>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</si>
  <si>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</si>
  <si>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</si>
  <si>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</si>
  <si>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</si>
  <si>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</si>
  <si>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</si>
  <si>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</si>
  <si>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</si>
  <si>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</si>
  <si>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</si>
  <si>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</si>
  <si>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</si>
  <si>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</si>
  <si>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</si>
  <si>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</si>
  <si>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</si>
  <si>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</si>
  <si>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</si>
  <si>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</si>
  <si>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</si>
  <si>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</si>
  <si>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</si>
  <si>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</si>
  <si>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</si>
  <si>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</si>
  <si>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</si>
  <si>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</si>
  <si>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</si>
  <si>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</si>
  <si>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</si>
  <si>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</si>
  <si>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</si>
  <si>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</si>
  <si>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</si>
  <si>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</si>
  <si>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</si>
  <si>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</si>
  <si>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</si>
  <si>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</si>
  <si>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</si>
  <si>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</si>
  <si>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</si>
  <si>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</si>
  <si>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</si>
  <si>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</si>
  <si>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</si>
  <si>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</si>
  <si>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</si>
  <si>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</si>
  <si>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</si>
  <si>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</si>
  <si>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</si>
  <si>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</si>
  <si>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</si>
  <si>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</si>
  <si>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</si>
  <si>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</si>
  <si>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</si>
  <si>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</si>
  <si>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</si>
  <si>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</si>
  <si>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</si>
  <si>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</si>
  <si>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</si>
  <si>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</si>
  <si>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</si>
  <si>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</si>
  <si>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</si>
  <si>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</si>
  <si>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</si>
  <si>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</si>
  <si>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</si>
  <si>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</si>
  <si>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</si>
  <si>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</si>
  <si>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</si>
  <si>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</si>
  <si>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</si>
  <si>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</si>
  <si>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</si>
  <si>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</si>
  <si>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</si>
  <si>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</si>
  <si>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</si>
  <si>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</si>
  <si>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</si>
  <si>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</si>
  <si>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</si>
  <si>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</si>
  <si>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</si>
  <si>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</si>
  <si>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</si>
  <si>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</si>
  <si>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</si>
  <si>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</si>
  <si>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</si>
  <si>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</si>
  <si>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</si>
  <si>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</si>
  <si>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</si>
  <si>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</si>
  <si>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</si>
  <si>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</si>
  <si>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</si>
  <si>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</si>
  <si>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</si>
  <si>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</si>
  <si>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</si>
  <si>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</si>
  <si>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</si>
  <si>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</si>
  <si>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</si>
  <si>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</si>
  <si>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</si>
  <si>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</si>
  <si>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</si>
  <si>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</si>
  <si>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</si>
  <si>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</si>
  <si>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</si>
  <si>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</si>
  <si>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</si>
  <si>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</si>
  <si>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</si>
  <si>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</si>
  <si>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</si>
  <si>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</si>
  <si>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</si>
  <si>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</si>
  <si>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</si>
  <si>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</si>
  <si>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</si>
  <si>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</si>
  <si>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</si>
  <si>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</si>
  <si>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</si>
  <si>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</si>
  <si>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</si>
  <si>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</si>
  <si>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</si>
  <si>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</si>
  <si>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</si>
  <si>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</si>
  <si>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</si>
  <si>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</si>
  <si>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</si>
  <si>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</si>
  <si>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</si>
  <si>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</si>
  <si>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</si>
  <si>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</si>
  <si>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</si>
  <si>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</si>
  <si>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</si>
  <si>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</si>
  <si>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</si>
  <si>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</si>
  <si>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</si>
  <si>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</si>
  <si>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</si>
  <si>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</si>
  <si>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</si>
  <si>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</si>
  <si>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</si>
  <si>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</si>
  <si>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</si>
  <si>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</si>
  <si>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</si>
  <si>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</si>
  <si>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</si>
  <si>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</si>
  <si>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</si>
  <si>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</si>
  <si>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</si>
  <si>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</si>
  <si>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</si>
  <si>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</si>
  <si>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</si>
  <si>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</si>
  <si>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</si>
  <si>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</si>
  <si>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</si>
  <si>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</si>
  <si>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</si>
  <si>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</si>
  <si>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</si>
  <si>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</si>
  <si>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</si>
  <si>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</si>
  <si>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</si>
  <si>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</si>
  <si>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</si>
  <si>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</si>
  <si>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</si>
  <si>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</si>
  <si>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</si>
  <si>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</si>
  <si>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</si>
  <si>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</si>
  <si>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</si>
  <si>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</si>
  <si>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</si>
  <si>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</si>
  <si>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</si>
  <si>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</si>
  <si>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</si>
  <si>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</si>
  <si>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</si>
  <si>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</si>
  <si>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</si>
  <si>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</si>
  <si>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</si>
  <si>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</si>
  <si>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</si>
  <si>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</si>
  <si>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</si>
  <si>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</si>
  <si>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</si>
  <si>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</si>
  <si>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</si>
  <si>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</si>
  <si>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</si>
  <si>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</si>
  <si>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</si>
  <si>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</si>
  <si>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</si>
  <si>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</si>
  <si>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</si>
  <si>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</si>
  <si>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</si>
  <si>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</si>
  <si>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</si>
  <si>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</si>
  <si>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</si>
  <si>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</si>
  <si>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</si>
  <si>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</si>
  <si>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</si>
  <si>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</si>
  <si>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</si>
  <si>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</si>
  <si>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</si>
  <si>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</si>
  <si>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</si>
  <si>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</si>
  <si>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</si>
  <si>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</si>
  <si>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</si>
  <si>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</si>
  <si>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</si>
  <si>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</si>
  <si>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</si>
  <si>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</si>
  <si>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</si>
  <si>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</si>
  <si>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</si>
  <si>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</si>
  <si>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</si>
  <si>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</si>
  <si>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</si>
  <si>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</si>
  <si>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</si>
  <si>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</si>
  <si>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</si>
  <si>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</si>
  <si>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</si>
  <si>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</si>
  <si>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</si>
  <si>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</si>
  <si>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</si>
  <si>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</si>
  <si>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</si>
  <si>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</si>
  <si>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</si>
  <si>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</si>
  <si>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</si>
  <si>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</si>
  <si>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</si>
  <si>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</si>
  <si>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</si>
  <si>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</si>
  <si>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</si>
  <si>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</si>
  <si>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</si>
  <si>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</si>
  <si>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</si>
  <si>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</si>
  <si>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</si>
  <si>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</si>
  <si>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</si>
  <si>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</si>
  <si>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</si>
  <si>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</si>
  <si>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</si>
  <si>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</si>
  <si>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</si>
  <si>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</si>
  <si>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</si>
  <si>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</si>
  <si>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</si>
  <si>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</si>
  <si>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</si>
  <si>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</si>
  <si>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</si>
  <si>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</si>
  <si>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</si>
  <si>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</si>
  <si>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</si>
  <si>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</si>
  <si>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</si>
  <si>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</si>
  <si>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</si>
  <si>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</si>
  <si>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</si>
  <si>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</si>
  <si>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</si>
  <si>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</si>
  <si>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</si>
  <si>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</si>
  <si>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</si>
  <si>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</si>
  <si>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</si>
  <si>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</si>
  <si>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</si>
  <si>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</si>
  <si>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</si>
  <si>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</si>
  <si>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</si>
  <si>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</si>
  <si>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</si>
  <si>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</si>
  <si>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</si>
  <si>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</si>
  <si>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</si>
  <si>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</si>
  <si>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</si>
  <si>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</si>
  <si>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</si>
  <si>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</si>
  <si>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</si>
  <si>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</si>
  <si>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</si>
  <si>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</si>
  <si>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</si>
  <si>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</si>
  <si>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</si>
  <si>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</si>
  <si>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</si>
  <si>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</si>
  <si>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</si>
  <si>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</si>
  <si>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</si>
  <si>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</si>
  <si>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</si>
  <si>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</si>
  <si>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</si>
  <si>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</si>
  <si>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</si>
  <si>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</si>
  <si>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</si>
  <si>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</si>
  <si>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</si>
  <si>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</si>
  <si>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</si>
  <si>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</si>
  <si>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</si>
  <si>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</si>
  <si>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</si>
  <si>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</si>
  <si>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</si>
  <si>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</si>
  <si>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</si>
  <si>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</si>
  <si>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</si>
  <si>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</si>
  <si>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</si>
  <si>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</si>
  <si>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</si>
  <si>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</si>
  <si>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</si>
  <si>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</si>
  <si>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</si>
  <si>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</si>
  <si>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</si>
  <si>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</si>
  <si>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</si>
  <si>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</si>
  <si>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</si>
  <si>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</si>
  <si>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</si>
  <si>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</si>
  <si>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</si>
  <si>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</si>
  <si>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</si>
  <si>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</si>
  <si>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</si>
  <si>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</si>
  <si>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</si>
  <si>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</si>
  <si>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</si>
  <si>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</si>
  <si>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</si>
  <si>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</si>
  <si>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</si>
  <si>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</si>
  <si>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</si>
  <si>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</si>
  <si>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</si>
  <si>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</si>
  <si>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</si>
  <si>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</si>
  <si>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</si>
  <si>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</si>
  <si>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</si>
  <si>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</si>
  <si>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</si>
  <si>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</si>
  <si>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</si>
  <si>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</si>
  <si>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</si>
  <si>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</si>
  <si>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</si>
  <si>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</si>
  <si>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</si>
  <si>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</si>
  <si>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</si>
  <si>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</si>
  <si>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</si>
  <si>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</si>
  <si>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</si>
  <si>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</si>
  <si>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</si>
  <si>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</si>
  <si>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</si>
  <si>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</si>
  <si>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</si>
  <si>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</si>
  <si>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</si>
  <si>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</si>
  <si>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</si>
  <si>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</si>
  <si>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</si>
  <si>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</si>
  <si>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</si>
  <si>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</si>
  <si>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</si>
  <si>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</si>
  <si>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</si>
  <si>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</si>
  <si>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</si>
  <si>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</si>
  <si>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</si>
  <si>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</si>
  <si>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</si>
  <si>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</si>
  <si>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</si>
  <si>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</si>
  <si>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</si>
  <si>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</si>
  <si>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</si>
  <si>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</si>
  <si>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</si>
  <si>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</si>
  <si>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</si>
  <si>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</si>
  <si>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</si>
  <si>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</si>
  <si>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</si>
  <si>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</si>
  <si>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</si>
  <si>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</si>
  <si>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</si>
  <si>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</si>
  <si>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</si>
  <si>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</si>
  <si>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</si>
  <si>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</si>
  <si>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</si>
  <si>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</si>
  <si>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</si>
  <si>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</si>
  <si>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</si>
  <si>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</si>
  <si>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</si>
  <si>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</si>
  <si>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</si>
  <si>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</si>
  <si>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</si>
  <si>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</si>
  <si>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</si>
  <si>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</si>
  <si>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</si>
  <si>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</si>
  <si>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</si>
  <si>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</si>
  <si>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</si>
  <si>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</si>
  <si>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</si>
  <si>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</si>
  <si>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</si>
  <si>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</si>
  <si>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</si>
  <si>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</si>
  <si>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</si>
  <si>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</si>
  <si>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</si>
  <si>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</si>
  <si>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</si>
  <si>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</si>
  <si>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</si>
  <si>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</si>
  <si>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</si>
  <si>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</si>
  <si>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</si>
  <si>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</si>
  <si>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</si>
  <si>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</si>
  <si>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</si>
  <si>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</si>
  <si>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</si>
  <si>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</si>
  <si>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</si>
  <si>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</si>
  <si>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</si>
  <si>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</si>
  <si>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</si>
  <si>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</si>
  <si>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</si>
  <si>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</si>
  <si>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</si>
  <si>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</si>
  <si>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</si>
  <si>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</si>
  <si>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</si>
  <si>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</si>
  <si>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</si>
  <si>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</si>
  <si>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</si>
  <si>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</si>
  <si>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</si>
  <si>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</si>
  <si>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</si>
  <si>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</si>
  <si>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</si>
  <si>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</si>
  <si>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</si>
  <si>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</si>
  <si>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</si>
  <si>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</si>
  <si>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</si>
  <si>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</si>
  <si>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</si>
  <si>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</si>
  <si>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</si>
  <si>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</si>
  <si>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</si>
  <si>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</si>
  <si>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</si>
  <si>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</si>
  <si>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</si>
  <si>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</si>
  <si>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</si>
  <si>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</si>
  <si>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</si>
  <si>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</si>
  <si>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</si>
  <si>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</si>
  <si>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</si>
  <si>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</si>
  <si>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</si>
  <si>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</si>
  <si>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</si>
  <si>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</si>
  <si>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</si>
  <si>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</si>
  <si>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</si>
  <si>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</si>
  <si>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</si>
  <si>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</si>
  <si>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</si>
  <si>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</si>
  <si>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</si>
  <si>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</si>
  <si>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</si>
  <si>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</si>
  <si>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</si>
  <si>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</si>
  <si>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</si>
  <si>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</si>
  <si>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</si>
  <si>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</si>
  <si>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</si>
  <si>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</si>
  <si>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</si>
  <si>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</si>
  <si>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</si>
  <si>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</si>
  <si>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</si>
  <si>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</si>
  <si>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</si>
  <si>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</si>
  <si>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</si>
  <si>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</si>
  <si>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</si>
  <si>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</si>
  <si>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</si>
  <si>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</si>
  <si>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</si>
  <si>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</si>
  <si>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</si>
  <si>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</si>
  <si>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</si>
  <si>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</si>
  <si>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</si>
  <si>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</si>
  <si>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</si>
  <si>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</si>
  <si>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</si>
  <si>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</si>
  <si>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</si>
  <si>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</si>
  <si>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</si>
  <si>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</si>
  <si>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</si>
  <si>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</si>
  <si>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</si>
  <si>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</si>
  <si>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</si>
  <si>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</si>
  <si>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</si>
  <si>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</si>
  <si>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</si>
  <si>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</si>
  <si>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</si>
  <si>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</si>
  <si>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</si>
  <si>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</si>
  <si>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</si>
  <si>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</si>
  <si>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</si>
  <si>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</si>
  <si>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</si>
  <si>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</si>
  <si>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</si>
  <si>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</si>
  <si>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</si>
  <si>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</si>
  <si>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</si>
  <si>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</si>
  <si>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</si>
  <si>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</si>
  <si>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</si>
  <si>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</si>
  <si>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</si>
  <si>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</si>
  <si>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</si>
  <si>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</si>
  <si>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</si>
  <si>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</si>
  <si>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</si>
  <si>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</si>
  <si>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</si>
  <si>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</si>
  <si>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</si>
  <si>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</si>
  <si>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</si>
  <si>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</si>
  <si>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</si>
  <si>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</si>
  <si>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</si>
  <si>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</si>
  <si>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</si>
  <si>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</si>
  <si>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</si>
  <si>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</si>
  <si>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</si>
  <si>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</si>
  <si>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</si>
  <si>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</si>
  <si>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</si>
  <si>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</si>
  <si>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</si>
  <si>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</si>
  <si>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</si>
  <si>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</si>
  <si>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</si>
  <si>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</si>
  <si>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</si>
  <si>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</si>
  <si>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</si>
  <si>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</si>
  <si>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</si>
  <si>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</si>
  <si>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</si>
  <si>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</si>
  <si>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</si>
  <si>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</si>
  <si>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</si>
  <si>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</si>
  <si>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</si>
  <si>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</si>
  <si>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</si>
  <si>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</si>
  <si>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</si>
  <si>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</si>
  <si>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</si>
  <si>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</si>
  <si>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</si>
  <si>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</si>
  <si>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</si>
  <si>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</si>
  <si>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</si>
  <si>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</si>
  <si>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</si>
  <si>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</si>
  <si>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</si>
  <si>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</si>
  <si>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</si>
  <si>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</si>
  <si>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</si>
  <si>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</si>
  <si>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</si>
  <si>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</si>
  <si>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</si>
  <si>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</si>
  <si>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</si>
  <si>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</si>
  <si>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</si>
  <si>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</si>
  <si>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</si>
  <si>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</si>
  <si>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</si>
  <si>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</si>
  <si>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</si>
  <si>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</si>
  <si>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</si>
  <si>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</si>
  <si>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</si>
  <si>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</si>
  <si>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</si>
  <si>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</si>
  <si>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</si>
  <si>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</si>
  <si>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</si>
  <si>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</si>
  <si>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</si>
  <si>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</si>
  <si>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</si>
  <si>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</si>
  <si>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</si>
  <si>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</si>
  <si>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</si>
  <si>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</si>
  <si>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</si>
  <si>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</si>
  <si>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</si>
  <si>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</si>
  <si>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</si>
  <si>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</si>
  <si>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</si>
  <si>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</si>
  <si>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</si>
  <si>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</si>
  <si>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</si>
  <si>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</si>
  <si>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</si>
  <si>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</si>
  <si>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</si>
  <si>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</si>
  <si>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</si>
  <si>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</si>
  <si>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</si>
  <si>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</si>
  <si>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</si>
  <si>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</si>
  <si>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</si>
  <si>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</si>
  <si>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</si>
  <si>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</si>
  <si>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</si>
  <si>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</si>
  <si>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</si>
  <si>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</si>
  <si>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</si>
  <si>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</si>
  <si>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</si>
  <si>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</si>
  <si>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</si>
  <si>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</si>
  <si>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</si>
  <si>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</si>
  <si>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</si>
  <si>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</si>
  <si>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</si>
  <si>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</si>
  <si>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</si>
  <si>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</si>
  <si>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</si>
  <si>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</si>
  <si>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</si>
  <si>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</si>
  <si>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</si>
  <si>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</si>
  <si>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</si>
  <si>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</si>
  <si>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</si>
  <si>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</si>
  <si>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</si>
  <si>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</si>
  <si>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</si>
  <si>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</si>
  <si>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</si>
  <si>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</si>
  <si>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</si>
  <si>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</si>
  <si>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</si>
  <si>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</si>
  <si>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</si>
  <si>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</si>
  <si>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</si>
  <si>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</si>
  <si>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</si>
  <si>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</si>
  <si>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</si>
  <si>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</si>
  <si>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</si>
  <si>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</si>
  <si>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</si>
  <si>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</si>
  <si>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</si>
  <si>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</si>
  <si>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</si>
  <si>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</si>
  <si>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</si>
  <si>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</si>
  <si>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</si>
  <si>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</si>
  <si>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</si>
  <si>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</si>
  <si>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</si>
  <si>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</si>
  <si>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</si>
  <si>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</si>
  <si>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</si>
  <si>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</si>
  <si>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</si>
  <si>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</si>
  <si>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</si>
  <si>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</si>
  <si>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</si>
  <si>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</si>
  <si>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</si>
  <si>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</si>
  <si>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</si>
  <si>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</si>
  <si>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</si>
  <si>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</si>
  <si>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</si>
  <si>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</si>
  <si>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</si>
  <si>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</si>
  <si>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</si>
  <si>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</si>
  <si>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</si>
  <si>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</si>
  <si>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</si>
  <si>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</si>
  <si>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</si>
  <si>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</si>
  <si>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</si>
  <si>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</si>
  <si>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</si>
  <si>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</si>
  <si>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</si>
  <si>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</si>
  <si>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</si>
  <si>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</si>
  <si>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</si>
  <si>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</si>
  <si>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</si>
  <si>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</si>
  <si>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</si>
  <si>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</si>
  <si>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</si>
  <si>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</si>
  <si>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</si>
  <si>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</si>
  <si>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</si>
  <si>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</si>
  <si>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</si>
  <si>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</si>
  <si>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</si>
  <si>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</si>
  <si>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</si>
  <si>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</si>
  <si>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</si>
  <si>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</si>
  <si>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</si>
  <si>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</si>
  <si>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</si>
  <si>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</si>
  <si>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</si>
  <si>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</si>
  <si>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</si>
  <si>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</si>
  <si>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</si>
  <si>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</si>
  <si>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</si>
  <si>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</si>
  <si>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</si>
  <si>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</si>
  <si>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</si>
  <si>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</si>
  <si>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</si>
  <si>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</si>
  <si>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</si>
  <si>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</si>
  <si>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</si>
  <si>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</si>
  <si>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</si>
  <si>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</si>
  <si>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</si>
  <si>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</si>
  <si>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</si>
  <si>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</si>
  <si>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</si>
  <si>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</si>
  <si>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</si>
  <si>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</si>
  <si>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</si>
  <si>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</si>
  <si>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</si>
  <si>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</si>
  <si>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</si>
  <si>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</si>
  <si>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</si>
  <si>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</si>
  <si>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</si>
  <si>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</si>
  <si>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</si>
  <si>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</si>
  <si>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</si>
  <si>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</si>
  <si>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</si>
  <si>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</si>
  <si>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</si>
  <si>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</si>
  <si>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</si>
  <si>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</si>
  <si>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</si>
  <si>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</si>
  <si>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</si>
  <si>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</si>
  <si>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</si>
  <si>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</si>
  <si>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</si>
  <si>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</si>
  <si>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</si>
  <si>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</si>
  <si>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</si>
  <si>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</si>
  <si>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</si>
  <si>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</si>
  <si>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</si>
  <si>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</si>
  <si>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</si>
  <si>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</si>
  <si>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</si>
  <si>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</si>
  <si>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</si>
  <si>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</si>
  <si>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</si>
  <si>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</si>
  <si>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</si>
  <si>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</si>
  <si>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</si>
  <si>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</si>
  <si>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</si>
  <si>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</si>
  <si>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</si>
  <si>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</si>
  <si>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</si>
  <si>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</si>
  <si>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</si>
  <si>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</si>
  <si>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</si>
  <si>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</si>
  <si>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</si>
  <si>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</si>
  <si>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</si>
  <si>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</si>
  <si>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</si>
  <si>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</si>
  <si>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</si>
  <si>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</si>
  <si>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</si>
  <si>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</si>
  <si>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</si>
  <si>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</si>
  <si>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</si>
  <si>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</si>
  <si>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</si>
  <si>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</si>
  <si>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</si>
  <si>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</si>
  <si>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</si>
  <si>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</si>
  <si>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</si>
  <si>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</si>
  <si>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</si>
  <si>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</si>
  <si>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</si>
  <si>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</si>
  <si>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</si>
  <si>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</si>
  <si>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</si>
  <si>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</si>
  <si>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</si>
  <si>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</si>
  <si>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</si>
  <si>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</si>
  <si>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</si>
  <si>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</si>
  <si>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</si>
  <si>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</si>
  <si>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</si>
  <si>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</si>
  <si>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</si>
  <si>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</si>
  <si>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</si>
  <si>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</si>
  <si>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</si>
  <si>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</si>
  <si>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</si>
  <si>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</si>
  <si>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</si>
  <si>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</si>
  <si>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</si>
  <si>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</si>
  <si>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</si>
  <si>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</si>
  <si>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</si>
  <si>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</si>
  <si>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</si>
  <si>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</si>
  <si>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</si>
  <si>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</si>
  <si>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</si>
  <si>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</si>
  <si>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</si>
  <si>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</si>
  <si>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</si>
  <si>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</si>
  <si>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</si>
  <si>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</si>
  <si>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</si>
  <si>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</si>
  <si>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</si>
  <si>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</si>
  <si>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</si>
  <si>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</si>
  <si>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</si>
  <si>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</si>
  <si>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</si>
  <si>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</si>
  <si>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</si>
  <si>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</si>
  <si>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</si>
  <si>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</si>
  <si>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</si>
  <si>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</si>
  <si>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</si>
  <si>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</si>
  <si>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</si>
  <si>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</si>
  <si>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</si>
  <si>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</si>
  <si>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</si>
  <si>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</si>
  <si>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</si>
  <si>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</si>
  <si>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</si>
  <si>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</si>
  <si>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</si>
  <si>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</si>
  <si>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</si>
  <si>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</si>
  <si>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</si>
  <si>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</si>
  <si>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</si>
  <si>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</si>
  <si>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</si>
  <si>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</si>
  <si>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</si>
  <si>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</si>
  <si>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</si>
  <si>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</si>
  <si>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</si>
  <si>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</si>
  <si>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</si>
  <si>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</si>
  <si>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</si>
  <si>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</si>
  <si>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</si>
  <si>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</si>
  <si>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</si>
  <si>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</si>
  <si>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</si>
  <si>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</si>
  <si>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</si>
  <si>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</si>
  <si>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</si>
  <si>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</si>
  <si>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</si>
  <si>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</si>
  <si>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</si>
  <si>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</si>
  <si>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</si>
  <si>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</si>
  <si>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</si>
  <si>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</si>
  <si>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</si>
  <si>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</si>
  <si>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</si>
  <si>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</si>
  <si>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</si>
  <si>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</si>
  <si>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</si>
  <si>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</si>
  <si>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</si>
  <si>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</si>
  <si>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</si>
  <si>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</si>
  <si>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</si>
  <si>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</si>
  <si>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</si>
  <si>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</si>
  <si>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</si>
  <si>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</si>
  <si>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</si>
  <si>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</si>
  <si>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</si>
  <si>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</si>
  <si>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</si>
  <si>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</si>
  <si>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</si>
  <si>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</si>
  <si>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</si>
  <si>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</si>
  <si>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</si>
  <si>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</si>
  <si>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</si>
  <si>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</si>
  <si>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</si>
  <si>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</si>
  <si>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</si>
  <si>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</si>
  <si>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</si>
  <si>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</si>
  <si>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</si>
  <si>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</si>
  <si>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</si>
  <si>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</si>
  <si>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</si>
  <si>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</si>
  <si>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</si>
  <si>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</si>
  <si>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</si>
  <si>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</si>
  <si>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</si>
  <si>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</si>
  <si>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</si>
  <si>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</si>
  <si>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</si>
  <si>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</si>
  <si>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</si>
  <si>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</si>
  <si>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</si>
  <si>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</si>
  <si>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</si>
  <si>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</si>
  <si>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</si>
  <si>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</si>
  <si>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</si>
  <si>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</si>
  <si>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</si>
  <si>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</si>
  <si>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</si>
  <si>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</si>
  <si>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</si>
  <si>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</si>
  <si>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</si>
  <si>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</si>
  <si>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</si>
  <si>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</si>
  <si>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</si>
  <si>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</si>
  <si>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</si>
  <si>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</si>
  <si>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</si>
  <si>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</si>
  <si>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</si>
  <si>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</si>
  <si>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</si>
  <si>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</si>
  <si>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</si>
  <si>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</si>
  <si>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</si>
  <si>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</si>
  <si>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</si>
  <si>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</si>
  <si>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</si>
  <si>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</si>
  <si>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</si>
  <si>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</si>
  <si>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</si>
  <si>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</si>
  <si>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</si>
  <si>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</si>
  <si>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</si>
  <si>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</si>
  <si>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</si>
  <si>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</si>
  <si>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</si>
  <si>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</si>
  <si>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</si>
  <si>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</si>
  <si>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</si>
  <si>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</si>
  <si>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</si>
  <si>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</si>
  <si>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</si>
  <si>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</si>
  <si>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</si>
  <si>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</si>
  <si>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</si>
  <si>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</si>
  <si>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</si>
  <si>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</si>
  <si>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</si>
  <si>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</si>
  <si>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</si>
  <si>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</si>
  <si>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</si>
  <si>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</si>
  <si>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</si>
  <si>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</si>
  <si>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</si>
  <si>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</si>
  <si>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</si>
  <si>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</si>
  <si>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</si>
  <si>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</si>
  <si>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</si>
  <si>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</si>
  <si>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</si>
  <si>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</si>
  <si>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</si>
  <si>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</si>
  <si>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</si>
  <si>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</si>
  <si>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</si>
  <si>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</si>
  <si>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</si>
  <si>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</si>
  <si>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</si>
  <si>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</si>
  <si>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</si>
  <si>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</si>
  <si>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</si>
  <si>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</si>
  <si>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</si>
  <si>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</si>
  <si>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</si>
  <si>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</si>
  <si>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</si>
  <si>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</si>
  <si>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</si>
  <si>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</si>
  <si>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</si>
  <si>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</si>
  <si>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</si>
  <si>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</si>
  <si>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</si>
  <si>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</si>
  <si>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</si>
  <si>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</si>
  <si>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</si>
  <si>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</si>
  <si>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</si>
  <si>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</si>
  <si>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</si>
  <si>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</si>
  <si>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</si>
  <si>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</si>
  <si>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</si>
  <si>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</si>
  <si>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</si>
  <si>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</si>
  <si>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</si>
  <si>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</si>
  <si>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</si>
  <si>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</si>
  <si>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</si>
  <si>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</si>
  <si>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</si>
  <si>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</si>
  <si>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</si>
  <si>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</si>
  <si>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</si>
  <si>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</si>
  <si>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</si>
  <si>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</si>
  <si>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</si>
  <si>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</si>
  <si>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</si>
  <si>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</si>
  <si>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</si>
  <si>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</si>
  <si>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</si>
  <si>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</si>
  <si>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</si>
  <si>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</si>
  <si>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</si>
  <si>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</si>
  <si>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</si>
  <si>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</si>
  <si>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</si>
  <si>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</si>
  <si>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</si>
  <si>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</si>
  <si>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</si>
  <si>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</si>
  <si>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</si>
  <si>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</si>
  <si>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</si>
  <si>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</si>
  <si>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</si>
  <si>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</si>
  <si>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</si>
  <si>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</si>
  <si>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</si>
  <si>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</si>
  <si>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</si>
  <si>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</si>
  <si>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</si>
  <si>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</si>
  <si>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</si>
  <si>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</si>
  <si>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</si>
  <si>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</si>
  <si>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</si>
  <si>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</si>
  <si>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</si>
  <si>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</si>
  <si>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</si>
  <si>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</si>
  <si>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</si>
  <si>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</si>
  <si>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</si>
  <si>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</si>
  <si>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</si>
  <si>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</si>
  <si>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</si>
  <si>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</si>
  <si>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</si>
  <si>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</si>
  <si>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</si>
  <si>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</si>
  <si>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</si>
  <si>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</si>
  <si>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</si>
  <si>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</si>
  <si>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</si>
  <si>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</si>
  <si>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</si>
  <si>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</si>
  <si>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</si>
  <si>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</si>
  <si>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</si>
  <si>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</si>
  <si>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</si>
  <si>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</si>
  <si>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</si>
  <si>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</si>
  <si>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</si>
  <si>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</si>
  <si>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</si>
  <si>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</si>
  <si>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</si>
  <si>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</si>
  <si>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</si>
  <si>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</si>
  <si>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</si>
  <si>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</si>
  <si>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</si>
  <si>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</si>
  <si>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</si>
  <si>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</si>
  <si>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</si>
  <si>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</si>
  <si>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</si>
  <si>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</si>
  <si>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</si>
  <si>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</si>
  <si>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</si>
  <si>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</si>
  <si>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</si>
  <si>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</si>
  <si>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</si>
  <si>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</si>
  <si>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</si>
  <si>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</si>
  <si>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</si>
  <si>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</si>
  <si>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</si>
  <si>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</si>
  <si>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</si>
  <si>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</si>
  <si>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</si>
  <si>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</si>
  <si>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</si>
  <si>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</si>
  <si>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</si>
  <si>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</si>
  <si>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</si>
  <si>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</si>
  <si>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</si>
  <si>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</si>
  <si>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</si>
  <si>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</si>
  <si>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</si>
  <si>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</si>
  <si>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</si>
  <si>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</si>
  <si>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</si>
  <si>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</si>
  <si>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</si>
  <si>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</si>
  <si>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</si>
  <si>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</si>
  <si>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</si>
  <si>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</si>
  <si>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</si>
  <si>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</si>
  <si>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</si>
  <si>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</si>
  <si>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</si>
  <si>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</si>
  <si>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</si>
  <si>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</si>
  <si>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</si>
  <si>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</si>
  <si>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</si>
  <si>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</si>
  <si>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</si>
  <si>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</si>
  <si>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</si>
  <si>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</si>
  <si>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</si>
  <si>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</si>
  <si>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</si>
  <si>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</si>
  <si>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</si>
  <si>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</si>
  <si>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</si>
  <si>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</si>
  <si>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</si>
  <si>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</si>
  <si>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</si>
  <si>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</si>
  <si>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</si>
  <si>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</si>
  <si>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 xml:space="preserve">Gil Carrera, Santiago 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</si>
  <si>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</si>
  <si>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</si>
  <si>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</si>
  <si>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</si>
  <si>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</si>
  <si>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</si>
  <si>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</si>
  <si>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</si>
  <si>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</si>
  <si>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</si>
  <si>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</si>
  <si>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</si>
  <si>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</si>
  <si>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</si>
  <si>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</si>
  <si>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</si>
  <si>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</si>
  <si>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</si>
  <si>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</si>
  <si>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</si>
  <si>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</si>
  <si>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</si>
  <si>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</si>
  <si>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</si>
  <si>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</si>
  <si>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</si>
  <si>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</si>
  <si>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</si>
  <si>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</si>
  <si>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</si>
  <si>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</si>
  <si>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</si>
  <si>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</si>
  <si>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</si>
  <si>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</si>
  <si>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</si>
  <si>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</si>
  <si>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</si>
  <si>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</si>
  <si>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</si>
  <si>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</si>
  <si>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</si>
  <si>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</si>
  <si>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</si>
  <si>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</si>
  <si>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</si>
  <si>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</si>
  <si>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</si>
  <si>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</si>
  <si>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</si>
  <si>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</si>
  <si>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</si>
  <si>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</si>
  <si>
    <t>10 Febrero de 2021</t>
  </si>
  <si>
    <t>DRBR600</t>
  </si>
  <si>
    <t>En Servicio</t>
  </si>
  <si>
    <t>335788035</t>
  </si>
  <si>
    <t>335788015</t>
  </si>
  <si>
    <t>335787983</t>
  </si>
  <si>
    <t>335787976</t>
  </si>
  <si>
    <t>335787960</t>
  </si>
  <si>
    <t>335787936</t>
  </si>
  <si>
    <t>335787913</t>
  </si>
  <si>
    <t>335787904</t>
  </si>
  <si>
    <t>335787896</t>
  </si>
  <si>
    <t>335787748</t>
  </si>
  <si>
    <t>335787708</t>
  </si>
  <si>
    <t>335788408</t>
  </si>
  <si>
    <t>335788400</t>
  </si>
  <si>
    <t>335788350</t>
  </si>
  <si>
    <t>GAVETA DE DEPOSITO LLENA</t>
  </si>
  <si>
    <t xml:space="preserve">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</si>
</sst>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56" xfId="0" applyFont="1" applyFill="1" applyBorder="1" applyAlignment="1" applyProtection="1">
      <alignment horizontal="right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5"/>
      <tableStyleElement type="headerRow" dxfId="274"/>
      <tableStyleElement type="totalRow" dxfId="273"/>
      <tableStyleElement type="firstColumn" dxfId="272"/>
      <tableStyleElement type="lastColumn" dxfId="271"/>
      <tableStyleElement type="firstRowStripe" dxfId="270"/>
      <tableStyleElement type="firstColumnStripe" dxfId="26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37"/>
  <sheetViews>
    <sheetView tabSelected="1" zoomScale="80" zoomScaleNormal="80" workbookViewId="0">
      <pane ySplit="4" topLeftCell="A5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64.1406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bestFit="1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2553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ESTE</v>
      </c>
      <c r="B5" s="107">
        <v>335788492</v>
      </c>
      <c r="C5" s="99">
        <v>44237.592361111114</v>
      </c>
      <c r="D5" s="113" t="s">
        <v>2476</v>
      </c>
      <c r="E5" s="97">
        <v>158</v>
      </c>
      <c r="F5" s="84" t="str">
        <f>VLOOKUP(E5,VIP!$A$2:$O11358,2,0)</f>
        <v>DRBR158</v>
      </c>
      <c r="G5" s="96" t="str">
        <f>VLOOKUP(E5,'LISTADO ATM'!$A$2:$B$896,2,0)</f>
        <v xml:space="preserve">ATM Oficina Romana Norte </v>
      </c>
      <c r="H5" s="96" t="str">
        <f>VLOOKUP(E5,VIP!$A$2:$O16279,7,FALSE)</f>
        <v>Si</v>
      </c>
      <c r="I5" s="96" t="str">
        <f>VLOOKUP(E5,VIP!$A$2:$O8244,8,FALSE)</f>
        <v>Si</v>
      </c>
      <c r="J5" s="96" t="str">
        <f>VLOOKUP(E5,VIP!$A$2:$O8194,8,FALSE)</f>
        <v>Si</v>
      </c>
      <c r="K5" s="96" t="str">
        <f>VLOOKUP(E5,VIP!$A$2:$O11768,6,0)</f>
        <v>SI</v>
      </c>
      <c r="L5" s="102" t="s">
        <v>2570</v>
      </c>
      <c r="M5" s="101" t="s">
        <v>2472</v>
      </c>
      <c r="N5" s="100" t="s">
        <v>2571</v>
      </c>
      <c r="O5" s="113" t="s">
        <v>2476</v>
      </c>
      <c r="P5" s="116"/>
      <c r="Q5" s="101" t="s">
        <v>2570</v>
      </c>
    </row>
    <row r="6" spans="1:17" ht="18" x14ac:dyDescent="0.25">
      <c r="A6" s="113" t="str">
        <f>VLOOKUP(E6,'LISTADO ATM'!$A$2:$C$897,3,0)</f>
        <v>DISTRITO NACIONAL</v>
      </c>
      <c r="B6" s="107" t="s">
        <v>2567</v>
      </c>
      <c r="C6" s="99">
        <v>44237.555868055555</v>
      </c>
      <c r="D6" s="113" t="s">
        <v>2189</v>
      </c>
      <c r="E6" s="97">
        <v>237</v>
      </c>
      <c r="F6" s="84" t="str">
        <f>VLOOKUP(E6,VIP!$A$2:$O11358,2,0)</f>
        <v>DRBR237</v>
      </c>
      <c r="G6" s="96" t="str">
        <f>VLOOKUP(E6,'LISTADO ATM'!$A$2:$B$896,2,0)</f>
        <v xml:space="preserve">ATM UNP Plaza Vásquez </v>
      </c>
      <c r="H6" s="96" t="str">
        <f>VLOOKUP(E6,VIP!$A$2:$O16279,7,FALSE)</f>
        <v>Si</v>
      </c>
      <c r="I6" s="96" t="str">
        <f>VLOOKUP(E6,VIP!$A$2:$O8244,8,FALSE)</f>
        <v>Si</v>
      </c>
      <c r="J6" s="96" t="str">
        <f>VLOOKUP(E6,VIP!$A$2:$O8194,8,FALSE)</f>
        <v>Si</v>
      </c>
      <c r="K6" s="96" t="str">
        <f>VLOOKUP(E6,VIP!$A$2:$O11768,6,0)</f>
        <v>SI</v>
      </c>
      <c r="L6" s="102" t="s">
        <v>2228</v>
      </c>
      <c r="M6" s="101" t="s">
        <v>2472</v>
      </c>
      <c r="N6" s="100" t="s">
        <v>2480</v>
      </c>
      <c r="O6" s="113" t="s">
        <v>2482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 t="s">
        <v>2568</v>
      </c>
      <c r="C7" s="99">
        <v>44237.550775462965</v>
      </c>
      <c r="D7" s="113" t="s">
        <v>2189</v>
      </c>
      <c r="E7" s="97">
        <v>834</v>
      </c>
      <c r="F7" s="84" t="str">
        <f>VLOOKUP(E7,VIP!$A$2:$O11359,2,0)</f>
        <v>DRBR834</v>
      </c>
      <c r="G7" s="96" t="str">
        <f>VLOOKUP(E7,'LISTADO ATM'!$A$2:$B$896,2,0)</f>
        <v xml:space="preserve">ATM Centro Médico Moderno </v>
      </c>
      <c r="H7" s="96" t="str">
        <f>VLOOKUP(E7,VIP!$A$2:$O16280,7,FALSE)</f>
        <v>Si</v>
      </c>
      <c r="I7" s="96" t="str">
        <f>VLOOKUP(E7,VIP!$A$2:$O8245,8,FALSE)</f>
        <v>Si</v>
      </c>
      <c r="J7" s="96" t="str">
        <f>VLOOKUP(E7,VIP!$A$2:$O8195,8,FALSE)</f>
        <v>Si</v>
      </c>
      <c r="K7" s="96" t="str">
        <f>VLOOKUP(E7,VIP!$A$2:$O11769,6,0)</f>
        <v>NO</v>
      </c>
      <c r="L7" s="102" t="s">
        <v>2254</v>
      </c>
      <c r="M7" s="101" t="s">
        <v>2472</v>
      </c>
      <c r="N7" s="100" t="s">
        <v>2480</v>
      </c>
      <c r="O7" s="113" t="s">
        <v>2482</v>
      </c>
      <c r="P7" s="116"/>
      <c r="Q7" s="101" t="s">
        <v>2254</v>
      </c>
    </row>
    <row r="8" spans="1:17" ht="18" x14ac:dyDescent="0.25">
      <c r="A8" s="113" t="str">
        <f>VLOOKUP(E8,'LISTADO ATM'!$A$2:$C$897,3,0)</f>
        <v>SUR</v>
      </c>
      <c r="B8" s="107" t="s">
        <v>2569</v>
      </c>
      <c r="C8" s="99">
        <v>44237.528229166666</v>
      </c>
      <c r="D8" s="113" t="s">
        <v>2491</v>
      </c>
      <c r="E8" s="97">
        <v>817</v>
      </c>
      <c r="F8" s="84" t="str">
        <f>VLOOKUP(E8,VIP!$A$2:$O11360,2,0)</f>
        <v>DRBR817</v>
      </c>
      <c r="G8" s="96" t="str">
        <f>VLOOKUP(E8,'LISTADO ATM'!$A$2:$B$896,2,0)</f>
        <v xml:space="preserve">ATM Ayuntamiento Sabana Larga (San José de Ocoa) </v>
      </c>
      <c r="H8" s="96" t="str">
        <f>VLOOKUP(E8,VIP!$A$2:$O16281,7,FALSE)</f>
        <v>Si</v>
      </c>
      <c r="I8" s="96" t="str">
        <f>VLOOKUP(E8,VIP!$A$2:$O8246,8,FALSE)</f>
        <v>Si</v>
      </c>
      <c r="J8" s="96" t="str">
        <f>VLOOKUP(E8,VIP!$A$2:$O8196,8,FALSE)</f>
        <v>Si</v>
      </c>
      <c r="K8" s="96" t="str">
        <f>VLOOKUP(E8,VIP!$A$2:$O11770,6,0)</f>
        <v>NO</v>
      </c>
      <c r="L8" s="102" t="s">
        <v>2465</v>
      </c>
      <c r="M8" s="101" t="s">
        <v>2472</v>
      </c>
      <c r="N8" s="100" t="s">
        <v>2480</v>
      </c>
      <c r="O8" s="113" t="s">
        <v>2497</v>
      </c>
      <c r="P8" s="116"/>
      <c r="Q8" s="101" t="s">
        <v>2465</v>
      </c>
    </row>
    <row r="9" spans="1:17" ht="18" x14ac:dyDescent="0.25">
      <c r="A9" s="113" t="str">
        <f>VLOOKUP(E9,'LISTADO ATM'!$A$2:$C$897,3,0)</f>
        <v>DISTRITO NACIONAL</v>
      </c>
      <c r="B9" s="107" t="s">
        <v>2556</v>
      </c>
      <c r="C9" s="99">
        <v>44237.432476851849</v>
      </c>
      <c r="D9" s="113" t="s">
        <v>2476</v>
      </c>
      <c r="E9" s="97">
        <v>486</v>
      </c>
      <c r="F9" s="84" t="str">
        <f>VLOOKUP(E9,VIP!$A$2:$O11384,2,0)</f>
        <v>DRBR486</v>
      </c>
      <c r="G9" s="96" t="str">
        <f>VLOOKUP(E9,'LISTADO ATM'!$A$2:$B$896,2,0)</f>
        <v xml:space="preserve">ATM Olé La Caleta </v>
      </c>
      <c r="H9" s="96" t="str">
        <f>VLOOKUP(E9,VIP!$A$2:$O16305,7,FALSE)</f>
        <v>Si</v>
      </c>
      <c r="I9" s="96" t="str">
        <f>VLOOKUP(E9,VIP!$A$2:$O8270,8,FALSE)</f>
        <v>Si</v>
      </c>
      <c r="J9" s="96" t="str">
        <f>VLOOKUP(E9,VIP!$A$2:$O8220,8,FALSE)</f>
        <v>Si</v>
      </c>
      <c r="K9" s="96" t="str">
        <f>VLOOKUP(E9,VIP!$A$2:$O11794,6,0)</f>
        <v>NO</v>
      </c>
      <c r="L9" s="102" t="s">
        <v>2430</v>
      </c>
      <c r="M9" s="116" t="s">
        <v>2555</v>
      </c>
      <c r="N9" s="100" t="s">
        <v>2480</v>
      </c>
      <c r="O9" s="113" t="s">
        <v>2481</v>
      </c>
      <c r="P9" s="116"/>
      <c r="Q9" s="163">
        <v>44237.601261574076</v>
      </c>
    </row>
    <row r="10" spans="1:17" ht="18" x14ac:dyDescent="0.25">
      <c r="A10" s="113" t="str">
        <f>VLOOKUP(E10,'LISTADO ATM'!$A$2:$C$897,3,0)</f>
        <v>ESTE</v>
      </c>
      <c r="B10" s="107" t="s">
        <v>2557</v>
      </c>
      <c r="C10" s="99">
        <v>44237.427546296298</v>
      </c>
      <c r="D10" s="113" t="s">
        <v>2476</v>
      </c>
      <c r="E10" s="97">
        <v>742</v>
      </c>
      <c r="F10" s="84" t="str">
        <f>VLOOKUP(E10,VIP!$A$2:$O11385,2,0)</f>
        <v>DRBR990</v>
      </c>
      <c r="G10" s="96" t="str">
        <f>VLOOKUP(E10,'LISTADO ATM'!$A$2:$B$896,2,0)</f>
        <v xml:space="preserve">ATM Oficina Plaza del Rey (La Romana) </v>
      </c>
      <c r="H10" s="96" t="str">
        <f>VLOOKUP(E10,VIP!$A$2:$O16306,7,FALSE)</f>
        <v>Si</v>
      </c>
      <c r="I10" s="96" t="str">
        <f>VLOOKUP(E10,VIP!$A$2:$O8271,8,FALSE)</f>
        <v>Si</v>
      </c>
      <c r="J10" s="96" t="str">
        <f>VLOOKUP(E10,VIP!$A$2:$O8221,8,FALSE)</f>
        <v>Si</v>
      </c>
      <c r="K10" s="96" t="str">
        <f>VLOOKUP(E10,VIP!$A$2:$O11795,6,0)</f>
        <v>NO</v>
      </c>
      <c r="L10" s="102" t="s">
        <v>2430</v>
      </c>
      <c r="M10" s="116" t="s">
        <v>2555</v>
      </c>
      <c r="N10" s="100" t="s">
        <v>2480</v>
      </c>
      <c r="O10" s="113" t="s">
        <v>2481</v>
      </c>
      <c r="P10" s="116"/>
      <c r="Q10" s="163">
        <v>44237.605393518519</v>
      </c>
    </row>
    <row r="11" spans="1:17" ht="18" x14ac:dyDescent="0.25">
      <c r="A11" s="113" t="str">
        <f>VLOOKUP(E11,'LISTADO ATM'!$A$2:$C$897,3,0)</f>
        <v>DISTRITO NACIONAL</v>
      </c>
      <c r="B11" s="107" t="s">
        <v>2558</v>
      </c>
      <c r="C11" s="99">
        <v>44237.420474537037</v>
      </c>
      <c r="D11" s="113" t="s">
        <v>2189</v>
      </c>
      <c r="E11" s="97">
        <v>623</v>
      </c>
      <c r="F11" s="84" t="str">
        <f>VLOOKUP(E11,VIP!$A$2:$O11386,2,0)</f>
        <v>DRBR623</v>
      </c>
      <c r="G11" s="96" t="str">
        <f>VLOOKUP(E11,'LISTADO ATM'!$A$2:$B$896,2,0)</f>
        <v xml:space="preserve">ATM Operaciones Especiales (Manoguayabo) </v>
      </c>
      <c r="H11" s="96" t="str">
        <f>VLOOKUP(E11,VIP!$A$2:$O16307,7,FALSE)</f>
        <v>Si</v>
      </c>
      <c r="I11" s="96" t="str">
        <f>VLOOKUP(E11,VIP!$A$2:$O8272,8,FALSE)</f>
        <v>Si</v>
      </c>
      <c r="J11" s="96" t="str">
        <f>VLOOKUP(E11,VIP!$A$2:$O8222,8,FALSE)</f>
        <v>Si</v>
      </c>
      <c r="K11" s="96" t="str">
        <f>VLOOKUP(E11,VIP!$A$2:$O11796,6,0)</f>
        <v>No</v>
      </c>
      <c r="L11" s="102" t="s">
        <v>2254</v>
      </c>
      <c r="M11" s="116" t="s">
        <v>2555</v>
      </c>
      <c r="N11" s="100" t="s">
        <v>2480</v>
      </c>
      <c r="O11" s="113" t="s">
        <v>2482</v>
      </c>
      <c r="P11" s="116"/>
      <c r="Q11" s="163">
        <v>44237.571192129632</v>
      </c>
    </row>
    <row r="12" spans="1:17" ht="18" x14ac:dyDescent="0.25">
      <c r="A12" s="113" t="str">
        <f>VLOOKUP(E12,'LISTADO ATM'!$A$2:$C$897,3,0)</f>
        <v>DISTRITO NACIONAL</v>
      </c>
      <c r="B12" s="107" t="s">
        <v>2559</v>
      </c>
      <c r="C12" s="99">
        <v>44237.41878472222</v>
      </c>
      <c r="D12" s="113" t="s">
        <v>2189</v>
      </c>
      <c r="E12" s="97">
        <v>246</v>
      </c>
      <c r="F12" s="84" t="str">
        <f>VLOOKUP(E12,VIP!$A$2:$O11387,2,0)</f>
        <v>DRBR246</v>
      </c>
      <c r="G12" s="96" t="str">
        <f>VLOOKUP(E12,'LISTADO ATM'!$A$2:$B$896,2,0)</f>
        <v xml:space="preserve">ATM Oficina Torre BR (Lobby) </v>
      </c>
      <c r="H12" s="96" t="str">
        <f>VLOOKUP(E12,VIP!$A$2:$O16308,7,FALSE)</f>
        <v>Si</v>
      </c>
      <c r="I12" s="96" t="str">
        <f>VLOOKUP(E12,VIP!$A$2:$O8273,8,FALSE)</f>
        <v>Si</v>
      </c>
      <c r="J12" s="96" t="str">
        <f>VLOOKUP(E12,VIP!$A$2:$O8223,8,FALSE)</f>
        <v>Si</v>
      </c>
      <c r="K12" s="96" t="str">
        <f>VLOOKUP(E12,VIP!$A$2:$O11797,6,0)</f>
        <v>SI</v>
      </c>
      <c r="L12" s="102" t="s">
        <v>2228</v>
      </c>
      <c r="M12" s="116" t="s">
        <v>2555</v>
      </c>
      <c r="N12" s="100" t="s">
        <v>2480</v>
      </c>
      <c r="O12" s="113" t="s">
        <v>2482</v>
      </c>
      <c r="P12" s="116"/>
      <c r="Q12" s="163">
        <v>44237.596597222226</v>
      </c>
    </row>
    <row r="13" spans="1:17" ht="18" x14ac:dyDescent="0.25">
      <c r="A13" s="113" t="str">
        <f>VLOOKUP(E13,'LISTADO ATM'!$A$2:$C$897,3,0)</f>
        <v>NORTE</v>
      </c>
      <c r="B13" s="107" t="s">
        <v>2560</v>
      </c>
      <c r="C13" s="99">
        <v>44237.415671296294</v>
      </c>
      <c r="D13" s="113" t="s">
        <v>2190</v>
      </c>
      <c r="E13" s="97">
        <v>601</v>
      </c>
      <c r="F13" s="84" t="str">
        <f>VLOOKUP(E13,VIP!$A$2:$O11388,2,0)</f>
        <v>DRBR255</v>
      </c>
      <c r="G13" s="96" t="str">
        <f>VLOOKUP(E13,'LISTADO ATM'!$A$2:$B$896,2,0)</f>
        <v xml:space="preserve">ATM Plaza Haché (Santiago) </v>
      </c>
      <c r="H13" s="96" t="str">
        <f>VLOOKUP(E13,VIP!$A$2:$O16309,7,FALSE)</f>
        <v>Si</v>
      </c>
      <c r="I13" s="96" t="str">
        <f>VLOOKUP(E13,VIP!$A$2:$O8274,8,FALSE)</f>
        <v>Si</v>
      </c>
      <c r="J13" s="96" t="str">
        <f>VLOOKUP(E13,VIP!$A$2:$O8224,8,FALSE)</f>
        <v>Si</v>
      </c>
      <c r="K13" s="96" t="str">
        <f>VLOOKUP(E13,VIP!$A$2:$O11798,6,0)</f>
        <v>NO</v>
      </c>
      <c r="L13" s="102" t="s">
        <v>2228</v>
      </c>
      <c r="M13" s="101" t="s">
        <v>2472</v>
      </c>
      <c r="N13" s="100" t="s">
        <v>2480</v>
      </c>
      <c r="O13" s="113" t="s">
        <v>2499</v>
      </c>
      <c r="P13" s="116"/>
      <c r="Q13" s="101" t="s">
        <v>2228</v>
      </c>
    </row>
    <row r="14" spans="1:17" ht="18" x14ac:dyDescent="0.25">
      <c r="A14" s="113" t="str">
        <f>VLOOKUP(E14,'LISTADO ATM'!$A$2:$C$897,3,0)</f>
        <v>ESTE</v>
      </c>
      <c r="B14" s="107" t="s">
        <v>2561</v>
      </c>
      <c r="C14" s="99">
        <v>44237.410567129627</v>
      </c>
      <c r="D14" s="113" t="s">
        <v>2189</v>
      </c>
      <c r="E14" s="97">
        <v>218</v>
      </c>
      <c r="F14" s="84" t="str">
        <f>VLOOKUP(E14,VIP!$A$2:$O11389,2,0)</f>
        <v>DRBR218</v>
      </c>
      <c r="G14" s="96" t="str">
        <f>VLOOKUP(E14,'LISTADO ATM'!$A$2:$B$896,2,0)</f>
        <v xml:space="preserve">ATM Hotel Secrets Cap Cana II </v>
      </c>
      <c r="H14" s="96" t="str">
        <f>VLOOKUP(E14,VIP!$A$2:$O16310,7,FALSE)</f>
        <v>Si</v>
      </c>
      <c r="I14" s="96" t="str">
        <f>VLOOKUP(E14,VIP!$A$2:$O8275,8,FALSE)</f>
        <v>Si</v>
      </c>
      <c r="J14" s="96" t="str">
        <f>VLOOKUP(E14,VIP!$A$2:$O8225,8,FALSE)</f>
        <v>Si</v>
      </c>
      <c r="K14" s="96" t="str">
        <f>VLOOKUP(E14,VIP!$A$2:$O11799,6,0)</f>
        <v>NO</v>
      </c>
      <c r="L14" s="102" t="s">
        <v>2254</v>
      </c>
      <c r="M14" s="101" t="s">
        <v>2472</v>
      </c>
      <c r="N14" s="100" t="s">
        <v>2480</v>
      </c>
      <c r="O14" s="113" t="s">
        <v>2482</v>
      </c>
      <c r="P14" s="116"/>
      <c r="Q14" s="101" t="s">
        <v>2254</v>
      </c>
    </row>
    <row r="15" spans="1:17" ht="18" x14ac:dyDescent="0.25">
      <c r="A15" s="113" t="str">
        <f>VLOOKUP(E15,'LISTADO ATM'!$A$2:$C$897,3,0)</f>
        <v>DISTRITO NACIONAL</v>
      </c>
      <c r="B15" s="107" t="s">
        <v>2562</v>
      </c>
      <c r="C15" s="99">
        <v>44237.400358796294</v>
      </c>
      <c r="D15" s="113" t="s">
        <v>2189</v>
      </c>
      <c r="E15" s="97">
        <v>568</v>
      </c>
      <c r="F15" s="84" t="str">
        <f>VLOOKUP(E15,VIP!$A$2:$O11390,2,0)</f>
        <v>DRBR01F</v>
      </c>
      <c r="G15" s="96" t="str">
        <f>VLOOKUP(E15,'LISTADO ATM'!$A$2:$B$896,2,0)</f>
        <v xml:space="preserve">ATM Ministerio de Educación </v>
      </c>
      <c r="H15" s="96" t="str">
        <f>VLOOKUP(E15,VIP!$A$2:$O16311,7,FALSE)</f>
        <v>Si</v>
      </c>
      <c r="I15" s="96" t="str">
        <f>VLOOKUP(E15,VIP!$A$2:$O8276,8,FALSE)</f>
        <v>Si</v>
      </c>
      <c r="J15" s="96" t="str">
        <f>VLOOKUP(E15,VIP!$A$2:$O8226,8,FALSE)</f>
        <v>Si</v>
      </c>
      <c r="K15" s="96" t="str">
        <f>VLOOKUP(E15,VIP!$A$2:$O11800,6,0)</f>
        <v>NO</v>
      </c>
      <c r="L15" s="102" t="s">
        <v>2254</v>
      </c>
      <c r="M15" s="116" t="s">
        <v>2555</v>
      </c>
      <c r="N15" s="100" t="s">
        <v>2480</v>
      </c>
      <c r="O15" s="113" t="s">
        <v>2482</v>
      </c>
      <c r="P15" s="116"/>
      <c r="Q15" s="163">
        <v>44237.605416666665</v>
      </c>
    </row>
    <row r="16" spans="1:17" ht="18" x14ac:dyDescent="0.25">
      <c r="A16" s="113" t="str">
        <f>VLOOKUP(E16,'LISTADO ATM'!$A$2:$C$897,3,0)</f>
        <v>DISTRITO NACIONAL</v>
      </c>
      <c r="B16" s="107" t="s">
        <v>2563</v>
      </c>
      <c r="C16" s="99">
        <v>44237.397731481484</v>
      </c>
      <c r="D16" s="113" t="s">
        <v>2189</v>
      </c>
      <c r="E16" s="97">
        <v>378</v>
      </c>
      <c r="F16" s="84" t="str">
        <f>VLOOKUP(E16,VIP!$A$2:$O11391,2,0)</f>
        <v>DRBR378</v>
      </c>
      <c r="G16" s="96" t="str">
        <f>VLOOKUP(E16,'LISTADO ATM'!$A$2:$B$896,2,0)</f>
        <v>ATM UNP Villa Flores</v>
      </c>
      <c r="H16" s="96" t="str">
        <f>VLOOKUP(E16,VIP!$A$2:$O16312,7,FALSE)</f>
        <v>N/A</v>
      </c>
      <c r="I16" s="96" t="str">
        <f>VLOOKUP(E16,VIP!$A$2:$O8277,8,FALSE)</f>
        <v>N/A</v>
      </c>
      <c r="J16" s="96" t="str">
        <f>VLOOKUP(E16,VIP!$A$2:$O8227,8,FALSE)</f>
        <v>N/A</v>
      </c>
      <c r="K16" s="96" t="str">
        <f>VLOOKUP(E16,VIP!$A$2:$O11801,6,0)</f>
        <v>N/A</v>
      </c>
      <c r="L16" s="102" t="s">
        <v>2228</v>
      </c>
      <c r="M16" s="116" t="s">
        <v>2555</v>
      </c>
      <c r="N16" s="100" t="s">
        <v>2480</v>
      </c>
      <c r="O16" s="113" t="s">
        <v>2482</v>
      </c>
      <c r="P16" s="116"/>
      <c r="Q16" s="163">
        <v>44237.597581018519</v>
      </c>
    </row>
    <row r="17" spans="1:17" ht="18" x14ac:dyDescent="0.25">
      <c r="A17" s="113" t="str">
        <f>VLOOKUP(E17,'LISTADO ATM'!$A$2:$C$897,3,0)</f>
        <v>NORTE</v>
      </c>
      <c r="B17" s="107" t="s">
        <v>2564</v>
      </c>
      <c r="C17" s="99">
        <v>44237.39570601852</v>
      </c>
      <c r="D17" s="113" t="s">
        <v>2190</v>
      </c>
      <c r="E17" s="97">
        <v>763</v>
      </c>
      <c r="F17" s="84" t="str">
        <f>VLOOKUP(E17,VIP!$A$2:$O11392,2,0)</f>
        <v>DRBR439</v>
      </c>
      <c r="G17" s="96" t="str">
        <f>VLOOKUP(E17,'LISTADO ATM'!$A$2:$B$896,2,0)</f>
        <v xml:space="preserve">ATM UNP Montellano </v>
      </c>
      <c r="H17" s="96" t="str">
        <f>VLOOKUP(E17,VIP!$A$2:$O16313,7,FALSE)</f>
        <v>Si</v>
      </c>
      <c r="I17" s="96" t="str">
        <f>VLOOKUP(E17,VIP!$A$2:$O8278,8,FALSE)</f>
        <v>Si</v>
      </c>
      <c r="J17" s="96" t="str">
        <f>VLOOKUP(E17,VIP!$A$2:$O8228,8,FALSE)</f>
        <v>Si</v>
      </c>
      <c r="K17" s="96" t="str">
        <f>VLOOKUP(E17,VIP!$A$2:$O11802,6,0)</f>
        <v>NO</v>
      </c>
      <c r="L17" s="102" t="s">
        <v>2228</v>
      </c>
      <c r="M17" s="116" t="s">
        <v>2555</v>
      </c>
      <c r="N17" s="100" t="s">
        <v>2480</v>
      </c>
      <c r="O17" s="113" t="s">
        <v>2499</v>
      </c>
      <c r="P17" s="116"/>
      <c r="Q17" s="163">
        <v>44237.605567129627</v>
      </c>
    </row>
    <row r="18" spans="1:17" ht="18" x14ac:dyDescent="0.25">
      <c r="A18" s="113" t="str">
        <f>VLOOKUP(E18,'LISTADO ATM'!$A$2:$C$897,3,0)</f>
        <v>DISTRITO NACIONAL</v>
      </c>
      <c r="B18" s="107" t="s">
        <v>2565</v>
      </c>
      <c r="C18" s="99">
        <v>44237.34752314815</v>
      </c>
      <c r="D18" s="113" t="s">
        <v>2476</v>
      </c>
      <c r="E18" s="97">
        <v>967</v>
      </c>
      <c r="F18" s="84" t="str">
        <f>VLOOKUP(E18,VIP!$A$2:$O11393,2,0)</f>
        <v>DRBR967</v>
      </c>
      <c r="G18" s="96" t="str">
        <f>VLOOKUP(E18,'LISTADO ATM'!$A$2:$B$896,2,0)</f>
        <v xml:space="preserve">ATM UNP Hiper Olé Autopista Duarte </v>
      </c>
      <c r="H18" s="96" t="str">
        <f>VLOOKUP(E18,VIP!$A$2:$O16314,7,FALSE)</f>
        <v>Si</v>
      </c>
      <c r="I18" s="96" t="str">
        <f>VLOOKUP(E18,VIP!$A$2:$O8279,8,FALSE)</f>
        <v>Si</v>
      </c>
      <c r="J18" s="96" t="str">
        <f>VLOOKUP(E18,VIP!$A$2:$O8229,8,FALSE)</f>
        <v>Si</v>
      </c>
      <c r="K18" s="96" t="str">
        <f>VLOOKUP(E18,VIP!$A$2:$O11803,6,0)</f>
        <v>NO</v>
      </c>
      <c r="L18" s="102" t="s">
        <v>2430</v>
      </c>
      <c r="M18" s="101" t="s">
        <v>2472</v>
      </c>
      <c r="N18" s="100" t="s">
        <v>2480</v>
      </c>
      <c r="O18" s="113" t="s">
        <v>2481</v>
      </c>
      <c r="P18" s="116"/>
      <c r="Q18" s="101" t="s">
        <v>2430</v>
      </c>
    </row>
    <row r="19" spans="1:17" ht="18" x14ac:dyDescent="0.25">
      <c r="A19" s="113" t="str">
        <f>VLOOKUP(E19,'LISTADO ATM'!$A$2:$C$897,3,0)</f>
        <v>DISTRITO NACIONAL</v>
      </c>
      <c r="B19" s="107" t="s">
        <v>2566</v>
      </c>
      <c r="C19" s="99">
        <v>44237.339687500003</v>
      </c>
      <c r="D19" s="113" t="s">
        <v>2476</v>
      </c>
      <c r="E19" s="97">
        <v>578</v>
      </c>
      <c r="F19" s="84" t="str">
        <f>VLOOKUP(E19,VIP!$A$2:$O11394,2,0)</f>
        <v>DRBR324</v>
      </c>
      <c r="G19" s="96" t="str">
        <f>VLOOKUP(E19,'LISTADO ATM'!$A$2:$B$896,2,0)</f>
        <v xml:space="preserve">ATM Procuraduría General de la República </v>
      </c>
      <c r="H19" s="96" t="str">
        <f>VLOOKUP(E19,VIP!$A$2:$O16315,7,FALSE)</f>
        <v>Si</v>
      </c>
      <c r="I19" s="96" t="str">
        <f>VLOOKUP(E19,VIP!$A$2:$O8280,8,FALSE)</f>
        <v>No</v>
      </c>
      <c r="J19" s="96" t="str">
        <f>VLOOKUP(E19,VIP!$A$2:$O8230,8,FALSE)</f>
        <v>No</v>
      </c>
      <c r="K19" s="96" t="str">
        <f>VLOOKUP(E19,VIP!$A$2:$O11804,6,0)</f>
        <v>NO</v>
      </c>
      <c r="L19" s="102" t="s">
        <v>2465</v>
      </c>
      <c r="M19" s="116" t="s">
        <v>2555</v>
      </c>
      <c r="N19" s="100" t="s">
        <v>2480</v>
      </c>
      <c r="O19" s="113" t="s">
        <v>2481</v>
      </c>
      <c r="P19" s="116"/>
      <c r="Q19" s="163">
        <v>44237.598368055558</v>
      </c>
    </row>
    <row r="20" spans="1:17" ht="18" x14ac:dyDescent="0.25">
      <c r="A20" s="113" t="str">
        <f>VLOOKUP(E20,'LISTADO ATM'!$A$2:$C$897,3,0)</f>
        <v>SUR</v>
      </c>
      <c r="B20" s="107">
        <v>335787683</v>
      </c>
      <c r="C20" s="99">
        <v>44237.313888888886</v>
      </c>
      <c r="D20" s="113" t="s">
        <v>2189</v>
      </c>
      <c r="E20" s="97">
        <v>767</v>
      </c>
      <c r="F20" s="84" t="str">
        <f>VLOOKUP(E20,VIP!$A$2:$O11362,2,0)</f>
        <v>DRBR059</v>
      </c>
      <c r="G20" s="96" t="str">
        <f>VLOOKUP(E20,'LISTADO ATM'!$A$2:$B$896,2,0)</f>
        <v xml:space="preserve">ATM S/M Diverso (Azua) </v>
      </c>
      <c r="H20" s="96" t="str">
        <f>VLOOKUP(E20,VIP!$A$2:$O16283,7,FALSE)</f>
        <v>Si</v>
      </c>
      <c r="I20" s="96" t="str">
        <f>VLOOKUP(E20,VIP!$A$2:$O8248,8,FALSE)</f>
        <v>No</v>
      </c>
      <c r="J20" s="96" t="str">
        <f>VLOOKUP(E20,VIP!$A$2:$O8198,8,FALSE)</f>
        <v>No</v>
      </c>
      <c r="K20" s="96" t="str">
        <f>VLOOKUP(E20,VIP!$A$2:$O11772,6,0)</f>
        <v>NO</v>
      </c>
      <c r="L20" s="102" t="s">
        <v>2228</v>
      </c>
      <c r="M20" s="101" t="s">
        <v>2472</v>
      </c>
      <c r="N20" s="100" t="s">
        <v>2480</v>
      </c>
      <c r="O20" s="113" t="s">
        <v>2482</v>
      </c>
      <c r="P20" s="116"/>
      <c r="Q20" s="101" t="s">
        <v>2228</v>
      </c>
    </row>
    <row r="21" spans="1:17" ht="18" x14ac:dyDescent="0.25">
      <c r="A21" s="113" t="str">
        <f>VLOOKUP(E21,'LISTADO ATM'!$A$2:$C$897,3,0)</f>
        <v>ESTE</v>
      </c>
      <c r="B21" s="107" t="s">
        <v>2546</v>
      </c>
      <c r="C21" s="99">
        <v>44237.269942129627</v>
      </c>
      <c r="D21" s="113" t="s">
        <v>2189</v>
      </c>
      <c r="E21" s="97">
        <v>867</v>
      </c>
      <c r="F21" s="84" t="str">
        <f>VLOOKUP(E21,VIP!$A$2:$O11417,2,0)</f>
        <v>DRBR867</v>
      </c>
      <c r="G21" s="96" t="str">
        <f>VLOOKUP(E21,'LISTADO ATM'!$A$2:$B$896,2,0)</f>
        <v xml:space="preserve">ATM Estación Combustible Autopista El Coral </v>
      </c>
      <c r="H21" s="96" t="str">
        <f>VLOOKUP(E21,VIP!$A$2:$O16338,7,FALSE)</f>
        <v>Si</v>
      </c>
      <c r="I21" s="96" t="str">
        <f>VLOOKUP(E21,VIP!$A$2:$O8303,8,FALSE)</f>
        <v>Si</v>
      </c>
      <c r="J21" s="96" t="str">
        <f>VLOOKUP(E21,VIP!$A$2:$O8253,8,FALSE)</f>
        <v>Si</v>
      </c>
      <c r="K21" s="96" t="str">
        <f>VLOOKUP(E21,VIP!$A$2:$O11827,6,0)</f>
        <v>NO</v>
      </c>
      <c r="L21" s="102" t="s">
        <v>2254</v>
      </c>
      <c r="M21" s="116" t="s">
        <v>2555</v>
      </c>
      <c r="N21" s="100" t="s">
        <v>2480</v>
      </c>
      <c r="O21" s="113" t="s">
        <v>2482</v>
      </c>
      <c r="P21" s="116"/>
      <c r="Q21" s="163">
        <v>44237.602951388886</v>
      </c>
    </row>
    <row r="22" spans="1:17" ht="18" x14ac:dyDescent="0.25">
      <c r="A22" s="113" t="str">
        <f>VLOOKUP(E22,'LISTADO ATM'!$A$2:$C$897,3,0)</f>
        <v>ESTE</v>
      </c>
      <c r="B22" s="107" t="s">
        <v>2547</v>
      </c>
      <c r="C22" s="99">
        <v>44237.267835648148</v>
      </c>
      <c r="D22" s="113" t="s">
        <v>2189</v>
      </c>
      <c r="E22" s="97">
        <v>159</v>
      </c>
      <c r="F22" s="84" t="str">
        <f>VLOOKUP(E22,VIP!$A$2:$O11418,2,0)</f>
        <v>DRBR159</v>
      </c>
      <c r="G22" s="96" t="str">
        <f>VLOOKUP(E22,'LISTADO ATM'!$A$2:$B$896,2,0)</f>
        <v xml:space="preserve">ATM Hotel Dreams Bayahibe I </v>
      </c>
      <c r="H22" s="96" t="str">
        <f>VLOOKUP(E22,VIP!$A$2:$O16339,7,FALSE)</f>
        <v>Si</v>
      </c>
      <c r="I22" s="96" t="str">
        <f>VLOOKUP(E22,VIP!$A$2:$O8304,8,FALSE)</f>
        <v>Si</v>
      </c>
      <c r="J22" s="96" t="str">
        <f>VLOOKUP(E22,VIP!$A$2:$O8254,8,FALSE)</f>
        <v>Si</v>
      </c>
      <c r="K22" s="96" t="str">
        <f>VLOOKUP(E22,VIP!$A$2:$O11828,6,0)</f>
        <v>NO</v>
      </c>
      <c r="L22" s="102" t="s">
        <v>2254</v>
      </c>
      <c r="M22" s="116" t="s">
        <v>2555</v>
      </c>
      <c r="N22" s="100" t="s">
        <v>2480</v>
      </c>
      <c r="O22" s="113" t="s">
        <v>2482</v>
      </c>
      <c r="P22" s="116"/>
      <c r="Q22" s="163">
        <v>44237.545208333337</v>
      </c>
    </row>
    <row r="23" spans="1:17" ht="18" x14ac:dyDescent="0.25">
      <c r="A23" s="113" t="str">
        <f>VLOOKUP(E23,'LISTADO ATM'!$A$2:$C$897,3,0)</f>
        <v>NORTE</v>
      </c>
      <c r="B23" s="107" t="s">
        <v>2548</v>
      </c>
      <c r="C23" s="99">
        <v>44237.2190625</v>
      </c>
      <c r="D23" s="113" t="s">
        <v>2491</v>
      </c>
      <c r="E23" s="97">
        <v>752</v>
      </c>
      <c r="F23" s="84" t="str">
        <f>VLOOKUP(E23,VIP!$A$2:$O11419,2,0)</f>
        <v>DRBR280</v>
      </c>
      <c r="G23" s="96" t="str">
        <f>VLOOKUP(E23,'LISTADO ATM'!$A$2:$B$896,2,0)</f>
        <v xml:space="preserve">ATM UNP Las Carolinas (La Vega) </v>
      </c>
      <c r="H23" s="96" t="str">
        <f>VLOOKUP(E23,VIP!$A$2:$O16340,7,FALSE)</f>
        <v>Si</v>
      </c>
      <c r="I23" s="96" t="str">
        <f>VLOOKUP(E23,VIP!$A$2:$O8305,8,FALSE)</f>
        <v>Si</v>
      </c>
      <c r="J23" s="96" t="str">
        <f>VLOOKUP(E23,VIP!$A$2:$O8255,8,FALSE)</f>
        <v>Si</v>
      </c>
      <c r="K23" s="96" t="str">
        <f>VLOOKUP(E23,VIP!$A$2:$O11829,6,0)</f>
        <v>SI</v>
      </c>
      <c r="L23" s="102" t="s">
        <v>2465</v>
      </c>
      <c r="M23" s="116" t="s">
        <v>2555</v>
      </c>
      <c r="N23" s="100" t="s">
        <v>2480</v>
      </c>
      <c r="O23" s="113" t="s">
        <v>2497</v>
      </c>
      <c r="P23" s="116"/>
      <c r="Q23" s="163">
        <v>44237.430937500001</v>
      </c>
    </row>
    <row r="24" spans="1:17" ht="18" x14ac:dyDescent="0.25">
      <c r="A24" s="113" t="str">
        <f>VLOOKUP(E24,'LISTADO ATM'!$A$2:$C$897,3,0)</f>
        <v>ESTE</v>
      </c>
      <c r="B24" s="107" t="s">
        <v>2549</v>
      </c>
      <c r="C24" s="99">
        <v>44237.214444444442</v>
      </c>
      <c r="D24" s="113" t="s">
        <v>2189</v>
      </c>
      <c r="E24" s="97">
        <v>188</v>
      </c>
      <c r="F24" s="84" t="str">
        <f>VLOOKUP(E24,VIP!$A$2:$O11420,2,0)</f>
        <v>DRBR188</v>
      </c>
      <c r="G24" s="96" t="str">
        <f>VLOOKUP(E24,'LISTADO ATM'!$A$2:$B$896,2,0)</f>
        <v xml:space="preserve">ATM UNP Miches </v>
      </c>
      <c r="H24" s="96" t="str">
        <f>VLOOKUP(E24,VIP!$A$2:$O16341,7,FALSE)</f>
        <v>Si</v>
      </c>
      <c r="I24" s="96" t="str">
        <f>VLOOKUP(E24,VIP!$A$2:$O8306,8,FALSE)</f>
        <v>Si</v>
      </c>
      <c r="J24" s="96" t="str">
        <f>VLOOKUP(E24,VIP!$A$2:$O8256,8,FALSE)</f>
        <v>Si</v>
      </c>
      <c r="K24" s="96" t="str">
        <f>VLOOKUP(E24,VIP!$A$2:$O11830,6,0)</f>
        <v>NO</v>
      </c>
      <c r="L24" s="102" t="s">
        <v>2254</v>
      </c>
      <c r="M24" s="116" t="s">
        <v>2555</v>
      </c>
      <c r="N24" s="100" t="s">
        <v>2480</v>
      </c>
      <c r="O24" s="113" t="s">
        <v>2482</v>
      </c>
      <c r="P24" s="116"/>
      <c r="Q24" s="163">
        <v>44237.425266203703</v>
      </c>
    </row>
    <row r="25" spans="1:17" s="117" customFormat="1" ht="18" x14ac:dyDescent="0.25">
      <c r="A25" s="113" t="str">
        <f>VLOOKUP(E25,'LISTADO ATM'!$A$2:$C$897,3,0)</f>
        <v>NORTE</v>
      </c>
      <c r="B25" s="107" t="s">
        <v>2550</v>
      </c>
      <c r="C25" s="99">
        <v>44237.04241898148</v>
      </c>
      <c r="D25" s="113" t="s">
        <v>2190</v>
      </c>
      <c r="E25" s="97">
        <v>411</v>
      </c>
      <c r="F25" s="84" t="str">
        <f>VLOOKUP(E25,VIP!$A$2:$O11421,2,0)</f>
        <v>DRBR411</v>
      </c>
      <c r="G25" s="96" t="str">
        <f>VLOOKUP(E25,'LISTADO ATM'!$A$2:$B$896,2,0)</f>
        <v xml:space="preserve">ATM UNP Piedra Blanca </v>
      </c>
      <c r="H25" s="96" t="str">
        <f>VLOOKUP(E25,VIP!$A$2:$O16342,7,FALSE)</f>
        <v>Si</v>
      </c>
      <c r="I25" s="96" t="str">
        <f>VLOOKUP(E25,VIP!$A$2:$O8307,8,FALSE)</f>
        <v>Si</v>
      </c>
      <c r="J25" s="96" t="str">
        <f>VLOOKUP(E25,VIP!$A$2:$O8257,8,FALSE)</f>
        <v>Si</v>
      </c>
      <c r="K25" s="96" t="str">
        <f>VLOOKUP(E25,VIP!$A$2:$O11831,6,0)</f>
        <v>NO</v>
      </c>
      <c r="L25" s="102" t="s">
        <v>2254</v>
      </c>
      <c r="M25" s="116" t="s">
        <v>2555</v>
      </c>
      <c r="N25" s="100" t="s">
        <v>2480</v>
      </c>
      <c r="O25" s="113" t="s">
        <v>2499</v>
      </c>
      <c r="P25" s="116"/>
      <c r="Q25" s="163">
        <v>44237.419942129629</v>
      </c>
    </row>
    <row r="26" spans="1:17" s="117" customFormat="1" ht="18" x14ac:dyDescent="0.25">
      <c r="A26" s="113" t="str">
        <f>VLOOKUP(E26,'LISTADO ATM'!$A$2:$C$897,3,0)</f>
        <v>NORTE</v>
      </c>
      <c r="B26" s="107" t="s">
        <v>2551</v>
      </c>
      <c r="C26" s="99">
        <v>44237.024918981479</v>
      </c>
      <c r="D26" s="113" t="s">
        <v>2190</v>
      </c>
      <c r="E26" s="97">
        <v>854</v>
      </c>
      <c r="F26" s="84" t="str">
        <f>VLOOKUP(E26,VIP!$A$2:$O11422,2,0)</f>
        <v>DRBR854</v>
      </c>
      <c r="G26" s="96" t="str">
        <f>VLOOKUP(E26,'LISTADO ATM'!$A$2:$B$896,2,0)</f>
        <v xml:space="preserve">ATM Centro Comercial Blanco Batista </v>
      </c>
      <c r="H26" s="96" t="str">
        <f>VLOOKUP(E26,VIP!$A$2:$O16343,7,FALSE)</f>
        <v>Si</v>
      </c>
      <c r="I26" s="96" t="str">
        <f>VLOOKUP(E26,VIP!$A$2:$O8308,8,FALSE)</f>
        <v>Si</v>
      </c>
      <c r="J26" s="96" t="str">
        <f>VLOOKUP(E26,VIP!$A$2:$O8258,8,FALSE)</f>
        <v>Si</v>
      </c>
      <c r="K26" s="96" t="str">
        <f>VLOOKUP(E26,VIP!$A$2:$O11832,6,0)</f>
        <v>NO</v>
      </c>
      <c r="L26" s="102" t="s">
        <v>2228</v>
      </c>
      <c r="M26" s="101" t="s">
        <v>2472</v>
      </c>
      <c r="N26" s="100" t="s">
        <v>2480</v>
      </c>
      <c r="O26" s="113" t="s">
        <v>2499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SUR</v>
      </c>
      <c r="B27" s="107" t="s">
        <v>2552</v>
      </c>
      <c r="C27" s="99">
        <v>44237.020011574074</v>
      </c>
      <c r="D27" s="113" t="s">
        <v>2189</v>
      </c>
      <c r="E27" s="97">
        <v>885</v>
      </c>
      <c r="F27" s="84" t="str">
        <f>VLOOKUP(E27,VIP!$A$2:$O11423,2,0)</f>
        <v>DRBR885</v>
      </c>
      <c r="G27" s="96" t="str">
        <f>VLOOKUP(E27,'LISTADO ATM'!$A$2:$B$896,2,0)</f>
        <v xml:space="preserve">ATM UNP Rancho Arriba </v>
      </c>
      <c r="H27" s="96" t="str">
        <f>VLOOKUP(E27,VIP!$A$2:$O16344,7,FALSE)</f>
        <v>Si</v>
      </c>
      <c r="I27" s="96" t="str">
        <f>VLOOKUP(E27,VIP!$A$2:$O8309,8,FALSE)</f>
        <v>Si</v>
      </c>
      <c r="J27" s="96" t="str">
        <f>VLOOKUP(E27,VIP!$A$2:$O8259,8,FALSE)</f>
        <v>Si</v>
      </c>
      <c r="K27" s="96" t="str">
        <f>VLOOKUP(E27,VIP!$A$2:$O11833,6,0)</f>
        <v>NO</v>
      </c>
      <c r="L27" s="102" t="s">
        <v>2254</v>
      </c>
      <c r="M27" s="116" t="s">
        <v>2555</v>
      </c>
      <c r="N27" s="100" t="s">
        <v>2480</v>
      </c>
      <c r="O27" s="113" t="s">
        <v>2482</v>
      </c>
      <c r="P27" s="116"/>
      <c r="Q27" s="163">
        <v>44237.425787037035</v>
      </c>
    </row>
    <row r="28" spans="1:17" s="117" customFormat="1" ht="18" x14ac:dyDescent="0.25">
      <c r="A28" s="113" t="str">
        <f>VLOOKUP(E28,'LISTADO ATM'!$A$2:$C$897,3,0)</f>
        <v>ESTE</v>
      </c>
      <c r="B28" s="107" t="s">
        <v>2536</v>
      </c>
      <c r="C28" s="99">
        <v>44236.935069444444</v>
      </c>
      <c r="D28" s="113" t="s">
        <v>2189</v>
      </c>
      <c r="E28" s="97">
        <v>631</v>
      </c>
      <c r="F28" s="84" t="str">
        <f>VLOOKUP(E28,VIP!$A$2:$O11416,2,0)</f>
        <v>DRBR417</v>
      </c>
      <c r="G28" s="96" t="str">
        <f>VLOOKUP(E28,'LISTADO ATM'!$A$2:$B$896,2,0)</f>
        <v xml:space="preserve">ATM ASOCODEQUI (San Pedro) </v>
      </c>
      <c r="H28" s="96" t="str">
        <f>VLOOKUP(E28,VIP!$A$2:$O16337,7,FALSE)</f>
        <v>Si</v>
      </c>
      <c r="I28" s="96" t="str">
        <f>VLOOKUP(E28,VIP!$A$2:$O8302,8,FALSE)</f>
        <v>Si</v>
      </c>
      <c r="J28" s="96" t="str">
        <f>VLOOKUP(E28,VIP!$A$2:$O8252,8,FALSE)</f>
        <v>Si</v>
      </c>
      <c r="K28" s="96" t="str">
        <f>VLOOKUP(E28,VIP!$A$2:$O11826,6,0)</f>
        <v>NO</v>
      </c>
      <c r="L28" s="102" t="s">
        <v>2228</v>
      </c>
      <c r="M28" s="116" t="s">
        <v>2555</v>
      </c>
      <c r="N28" s="100" t="s">
        <v>2480</v>
      </c>
      <c r="O28" s="113" t="s">
        <v>2482</v>
      </c>
      <c r="P28" s="116"/>
      <c r="Q28" s="163">
        <v>44237.596550925926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2537</v>
      </c>
      <c r="C29" s="99">
        <v>44236.885787037034</v>
      </c>
      <c r="D29" s="113" t="s">
        <v>2189</v>
      </c>
      <c r="E29" s="97">
        <v>39</v>
      </c>
      <c r="F29" s="84" t="str">
        <f>VLOOKUP(E29,VIP!$A$2:$O11417,2,0)</f>
        <v>DRBR039</v>
      </c>
      <c r="G29" s="96" t="str">
        <f>VLOOKUP(E29,'LISTADO ATM'!$A$2:$B$896,2,0)</f>
        <v xml:space="preserve">ATM Oficina Ovando </v>
      </c>
      <c r="H29" s="96" t="str">
        <f>VLOOKUP(E29,VIP!$A$2:$O16338,7,FALSE)</f>
        <v>Si</v>
      </c>
      <c r="I29" s="96" t="str">
        <f>VLOOKUP(E29,VIP!$A$2:$O8303,8,FALSE)</f>
        <v>No</v>
      </c>
      <c r="J29" s="96" t="str">
        <f>VLOOKUP(E29,VIP!$A$2:$O8253,8,FALSE)</f>
        <v>No</v>
      </c>
      <c r="K29" s="96" t="str">
        <f>VLOOKUP(E29,VIP!$A$2:$O11827,6,0)</f>
        <v>NO</v>
      </c>
      <c r="L29" s="102" t="s">
        <v>2254</v>
      </c>
      <c r="M29" s="116" t="s">
        <v>2555</v>
      </c>
      <c r="N29" s="100" t="s">
        <v>2480</v>
      </c>
      <c r="O29" s="113" t="s">
        <v>2482</v>
      </c>
      <c r="P29" s="116"/>
      <c r="Q29" s="163">
        <v>44237.426261574074</v>
      </c>
    </row>
    <row r="30" spans="1:17" s="117" customFormat="1" ht="18" x14ac:dyDescent="0.25">
      <c r="A30" s="113" t="str">
        <f>VLOOKUP(E30,'LISTADO ATM'!$A$2:$C$897,3,0)</f>
        <v>NORTE</v>
      </c>
      <c r="B30" s="107" t="s">
        <v>2538</v>
      </c>
      <c r="C30" s="99">
        <v>44236.884953703702</v>
      </c>
      <c r="D30" s="113" t="s">
        <v>2189</v>
      </c>
      <c r="E30" s="97">
        <v>737</v>
      </c>
      <c r="F30" s="84" t="str">
        <f>VLOOKUP(E30,VIP!$A$2:$O11418,2,0)</f>
        <v>DRBR281</v>
      </c>
      <c r="G30" s="96" t="str">
        <f>VLOOKUP(E30,'LISTADO ATM'!$A$2:$B$896,2,0)</f>
        <v xml:space="preserve">ATM UNP Cabarete (Puerto Plata) </v>
      </c>
      <c r="H30" s="96" t="str">
        <f>VLOOKUP(E30,VIP!$A$2:$O16339,7,FALSE)</f>
        <v>Si</v>
      </c>
      <c r="I30" s="96" t="str">
        <f>VLOOKUP(E30,VIP!$A$2:$O8304,8,FALSE)</f>
        <v>Si</v>
      </c>
      <c r="J30" s="96" t="str">
        <f>VLOOKUP(E30,VIP!$A$2:$O8254,8,FALSE)</f>
        <v>Si</v>
      </c>
      <c r="K30" s="96" t="str">
        <f>VLOOKUP(E30,VIP!$A$2:$O11828,6,0)</f>
        <v>NO</v>
      </c>
      <c r="L30" s="102" t="s">
        <v>2435</v>
      </c>
      <c r="M30" s="116" t="s">
        <v>2555</v>
      </c>
      <c r="N30" s="100" t="s">
        <v>2480</v>
      </c>
      <c r="O30" s="113" t="s">
        <v>2482</v>
      </c>
      <c r="P30" s="116"/>
      <c r="Q30" s="163">
        <v>44237.428564814814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2539</v>
      </c>
      <c r="C31" s="99">
        <v>44236.834756944445</v>
      </c>
      <c r="D31" s="113" t="s">
        <v>2189</v>
      </c>
      <c r="E31" s="97">
        <v>160</v>
      </c>
      <c r="F31" s="84" t="str">
        <f>VLOOKUP(E31,VIP!$A$2:$O11419,2,0)</f>
        <v>DRBR160</v>
      </c>
      <c r="G31" s="96" t="str">
        <f>VLOOKUP(E31,'LISTADO ATM'!$A$2:$B$896,2,0)</f>
        <v xml:space="preserve">ATM Oficina Herrera </v>
      </c>
      <c r="H31" s="96" t="str">
        <f>VLOOKUP(E31,VIP!$A$2:$O16340,7,FALSE)</f>
        <v>Si</v>
      </c>
      <c r="I31" s="96" t="str">
        <f>VLOOKUP(E31,VIP!$A$2:$O8305,8,FALSE)</f>
        <v>Si</v>
      </c>
      <c r="J31" s="96" t="str">
        <f>VLOOKUP(E31,VIP!$A$2:$O8255,8,FALSE)</f>
        <v>Si</v>
      </c>
      <c r="K31" s="96" t="str">
        <f>VLOOKUP(E31,VIP!$A$2:$O11829,6,0)</f>
        <v>NO</v>
      </c>
      <c r="L31" s="102" t="s">
        <v>2228</v>
      </c>
      <c r="M31" s="116" t="s">
        <v>2555</v>
      </c>
      <c r="N31" s="100" t="s">
        <v>2480</v>
      </c>
      <c r="O31" s="113" t="s">
        <v>2482</v>
      </c>
      <c r="P31" s="116"/>
      <c r="Q31" s="163">
        <v>44237.601666666669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2540</v>
      </c>
      <c r="C32" s="99">
        <v>44236.830925925926</v>
      </c>
      <c r="D32" s="113" t="s">
        <v>2189</v>
      </c>
      <c r="E32" s="97">
        <v>111</v>
      </c>
      <c r="F32" s="84" t="str">
        <f>VLOOKUP(E32,VIP!$A$2:$O11420,2,0)</f>
        <v>DRBR111</v>
      </c>
      <c r="G32" s="96" t="str">
        <f>VLOOKUP(E32,'LISTADO ATM'!$A$2:$B$896,2,0)</f>
        <v xml:space="preserve">ATM Oficina San Pedro </v>
      </c>
      <c r="H32" s="96" t="str">
        <f>VLOOKUP(E32,VIP!$A$2:$O16341,7,FALSE)</f>
        <v>Si</v>
      </c>
      <c r="I32" s="96" t="str">
        <f>VLOOKUP(E32,VIP!$A$2:$O8306,8,FALSE)</f>
        <v>Si</v>
      </c>
      <c r="J32" s="96" t="str">
        <f>VLOOKUP(E32,VIP!$A$2:$O8256,8,FALSE)</f>
        <v>Si</v>
      </c>
      <c r="K32" s="96" t="str">
        <f>VLOOKUP(E32,VIP!$A$2:$O11830,6,0)</f>
        <v>SI</v>
      </c>
      <c r="L32" s="102" t="s">
        <v>2228</v>
      </c>
      <c r="M32" s="116" t="s">
        <v>2555</v>
      </c>
      <c r="N32" s="100" t="s">
        <v>2480</v>
      </c>
      <c r="O32" s="113" t="s">
        <v>2482</v>
      </c>
      <c r="P32" s="116"/>
      <c r="Q32" s="163">
        <v>44237.597766203704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2541</v>
      </c>
      <c r="C33" s="99">
        <v>44236.829386574071</v>
      </c>
      <c r="D33" s="113" t="s">
        <v>2189</v>
      </c>
      <c r="E33" s="97">
        <v>745</v>
      </c>
      <c r="F33" s="84" t="str">
        <f>VLOOKUP(E33,VIP!$A$2:$O11421,2,0)</f>
        <v>DRBR027</v>
      </c>
      <c r="G33" s="96" t="str">
        <f>VLOOKUP(E33,'LISTADO ATM'!$A$2:$B$896,2,0)</f>
        <v xml:space="preserve">ATM Oficina Ave. Duarte </v>
      </c>
      <c r="H33" s="96" t="str">
        <f>VLOOKUP(E33,VIP!$A$2:$O16342,7,FALSE)</f>
        <v>No</v>
      </c>
      <c r="I33" s="96" t="str">
        <f>VLOOKUP(E33,VIP!$A$2:$O8307,8,FALSE)</f>
        <v>No</v>
      </c>
      <c r="J33" s="96" t="str">
        <f>VLOOKUP(E33,VIP!$A$2:$O8257,8,FALSE)</f>
        <v>No</v>
      </c>
      <c r="K33" s="96" t="str">
        <f>VLOOKUP(E33,VIP!$A$2:$O11831,6,0)</f>
        <v>NO</v>
      </c>
      <c r="L33" s="102" t="s">
        <v>2254</v>
      </c>
      <c r="M33" s="116" t="s">
        <v>2555</v>
      </c>
      <c r="N33" s="100" t="s">
        <v>2480</v>
      </c>
      <c r="O33" s="113" t="s">
        <v>2482</v>
      </c>
      <c r="P33" s="116"/>
      <c r="Q33" s="163">
        <v>44237.429270833331</v>
      </c>
    </row>
    <row r="34" spans="1:17" s="117" customFormat="1" ht="18" x14ac:dyDescent="0.25">
      <c r="A34" s="113" t="str">
        <f>VLOOKUP(E34,'LISTADO ATM'!$A$2:$C$897,3,0)</f>
        <v>DISTRITO NACIONAL</v>
      </c>
      <c r="B34" s="107" t="s">
        <v>2542</v>
      </c>
      <c r="C34" s="99">
        <v>44236.828460648147</v>
      </c>
      <c r="D34" s="113" t="s">
        <v>2189</v>
      </c>
      <c r="E34" s="97">
        <v>622</v>
      </c>
      <c r="F34" s="84" t="str">
        <f>VLOOKUP(E34,VIP!$A$2:$O11422,2,0)</f>
        <v>DRBR622</v>
      </c>
      <c r="G34" s="96" t="str">
        <f>VLOOKUP(E34,'LISTADO ATM'!$A$2:$B$896,2,0)</f>
        <v xml:space="preserve">ATM Ayuntamiento D.N. </v>
      </c>
      <c r="H34" s="96" t="str">
        <f>VLOOKUP(E34,VIP!$A$2:$O16343,7,FALSE)</f>
        <v>Si</v>
      </c>
      <c r="I34" s="96" t="str">
        <f>VLOOKUP(E34,VIP!$A$2:$O8308,8,FALSE)</f>
        <v>Si</v>
      </c>
      <c r="J34" s="96" t="str">
        <f>VLOOKUP(E34,VIP!$A$2:$O8258,8,FALSE)</f>
        <v>Si</v>
      </c>
      <c r="K34" s="96" t="str">
        <f>VLOOKUP(E34,VIP!$A$2:$O11832,6,0)</f>
        <v>NO</v>
      </c>
      <c r="L34" s="102" t="s">
        <v>2254</v>
      </c>
      <c r="M34" s="101" t="s">
        <v>2472</v>
      </c>
      <c r="N34" s="100" t="s">
        <v>2480</v>
      </c>
      <c r="O34" s="113" t="s">
        <v>2482</v>
      </c>
      <c r="P34" s="116"/>
      <c r="Q34" s="101" t="s">
        <v>2254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2543</v>
      </c>
      <c r="C35" s="99">
        <v>44236.825173611112</v>
      </c>
      <c r="D35" s="113" t="s">
        <v>2189</v>
      </c>
      <c r="E35" s="97">
        <v>790</v>
      </c>
      <c r="F35" s="84" t="str">
        <f>VLOOKUP(E35,VIP!$A$2:$O11423,2,0)</f>
        <v>DRBR16I</v>
      </c>
      <c r="G35" s="96" t="str">
        <f>VLOOKUP(E35,'LISTADO ATM'!$A$2:$B$896,2,0)</f>
        <v xml:space="preserve">ATM Oficina Bella Vista Mall I </v>
      </c>
      <c r="H35" s="96" t="str">
        <f>VLOOKUP(E35,VIP!$A$2:$O16344,7,FALSE)</f>
        <v>Si</v>
      </c>
      <c r="I35" s="96" t="str">
        <f>VLOOKUP(E35,VIP!$A$2:$O8309,8,FALSE)</f>
        <v>Si</v>
      </c>
      <c r="J35" s="96" t="str">
        <f>VLOOKUP(E35,VIP!$A$2:$O8259,8,FALSE)</f>
        <v>Si</v>
      </c>
      <c r="K35" s="96" t="str">
        <f>VLOOKUP(E35,VIP!$A$2:$O11833,6,0)</f>
        <v>SI</v>
      </c>
      <c r="L35" s="102" t="s">
        <v>2463</v>
      </c>
      <c r="M35" s="116" t="s">
        <v>2555</v>
      </c>
      <c r="N35" s="100" t="s">
        <v>2480</v>
      </c>
      <c r="O35" s="113" t="s">
        <v>2482</v>
      </c>
      <c r="P35" s="116"/>
      <c r="Q35" s="163">
        <v>44237.422060185185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2544</v>
      </c>
      <c r="C36" s="99">
        <v>44236.823506944442</v>
      </c>
      <c r="D36" s="113" t="s">
        <v>2189</v>
      </c>
      <c r="E36" s="97">
        <v>785</v>
      </c>
      <c r="F36" s="84" t="str">
        <f>VLOOKUP(E36,VIP!$A$2:$O11424,2,0)</f>
        <v>DRBR785</v>
      </c>
      <c r="G36" s="96" t="str">
        <f>VLOOKUP(E36,'LISTADO ATM'!$A$2:$B$896,2,0)</f>
        <v xml:space="preserve">ATM S/M Nacional Máximo Gómez </v>
      </c>
      <c r="H36" s="96" t="str">
        <f>VLOOKUP(E36,VIP!$A$2:$O16345,7,FALSE)</f>
        <v>Si</v>
      </c>
      <c r="I36" s="96" t="str">
        <f>VLOOKUP(E36,VIP!$A$2:$O8310,8,FALSE)</f>
        <v>Si</v>
      </c>
      <c r="J36" s="96" t="str">
        <f>VLOOKUP(E36,VIP!$A$2:$O8260,8,FALSE)</f>
        <v>Si</v>
      </c>
      <c r="K36" s="96" t="str">
        <f>VLOOKUP(E36,VIP!$A$2:$O11834,6,0)</f>
        <v>NO</v>
      </c>
      <c r="L36" s="102" t="s">
        <v>2228</v>
      </c>
      <c r="M36" s="116" t="s">
        <v>2555</v>
      </c>
      <c r="N36" s="100" t="s">
        <v>2480</v>
      </c>
      <c r="O36" s="113" t="s">
        <v>2482</v>
      </c>
      <c r="P36" s="116"/>
      <c r="Q36" s="163">
        <v>44237.602106481485</v>
      </c>
    </row>
    <row r="37" spans="1:17" s="117" customFormat="1" ht="18" x14ac:dyDescent="0.25">
      <c r="A37" s="113" t="str">
        <f>VLOOKUP(E37,'LISTADO ATM'!$A$2:$C$897,3,0)</f>
        <v>NORTE</v>
      </c>
      <c r="B37" s="107" t="s">
        <v>2527</v>
      </c>
      <c r="C37" s="99">
        <v>44236.749652777777</v>
      </c>
      <c r="D37" s="113" t="s">
        <v>2190</v>
      </c>
      <c r="E37" s="97">
        <v>405</v>
      </c>
      <c r="F37" s="84" t="str">
        <f>VLOOKUP(E37,VIP!$A$2:$O11401,2,0)</f>
        <v>DRBR405</v>
      </c>
      <c r="G37" s="96" t="str">
        <f>VLOOKUP(E37,'LISTADO ATM'!$A$2:$B$896,2,0)</f>
        <v xml:space="preserve">ATM UNP Loma de Cabrera </v>
      </c>
      <c r="H37" s="96" t="str">
        <f>VLOOKUP(E37,VIP!$A$2:$O16322,7,FALSE)</f>
        <v>Si</v>
      </c>
      <c r="I37" s="96" t="str">
        <f>VLOOKUP(E37,VIP!$A$2:$O8287,8,FALSE)</f>
        <v>Si</v>
      </c>
      <c r="J37" s="96" t="str">
        <f>VLOOKUP(E37,VIP!$A$2:$O8237,8,FALSE)</f>
        <v>Si</v>
      </c>
      <c r="K37" s="96" t="str">
        <f>VLOOKUP(E37,VIP!$A$2:$O11811,6,0)</f>
        <v>NO</v>
      </c>
      <c r="L37" s="102" t="s">
        <v>2228</v>
      </c>
      <c r="M37" s="116" t="s">
        <v>2555</v>
      </c>
      <c r="N37" s="100" t="s">
        <v>2480</v>
      </c>
      <c r="O37" s="113" t="s">
        <v>2494</v>
      </c>
      <c r="P37" s="116"/>
      <c r="Q37" s="163">
        <v>44237.60083333333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2528</v>
      </c>
      <c r="C38" s="99">
        <v>44236.741620370369</v>
      </c>
      <c r="D38" s="113" t="s">
        <v>2189</v>
      </c>
      <c r="E38" s="97">
        <v>312</v>
      </c>
      <c r="F38" s="84" t="str">
        <f>VLOOKUP(E38,VIP!$A$2:$O11402,2,0)</f>
        <v>DRBR312</v>
      </c>
      <c r="G38" s="96" t="str">
        <f>VLOOKUP(E38,'LISTADO ATM'!$A$2:$B$896,2,0)</f>
        <v xml:space="preserve">ATM Oficina Tiradentes II (Naco) </v>
      </c>
      <c r="H38" s="96" t="str">
        <f>VLOOKUP(E38,VIP!$A$2:$O16323,7,FALSE)</f>
        <v>Si</v>
      </c>
      <c r="I38" s="96" t="str">
        <f>VLOOKUP(E38,VIP!$A$2:$O8288,8,FALSE)</f>
        <v>Si</v>
      </c>
      <c r="J38" s="96" t="str">
        <f>VLOOKUP(E38,VIP!$A$2:$O8238,8,FALSE)</f>
        <v>Si</v>
      </c>
      <c r="K38" s="96" t="str">
        <f>VLOOKUP(E38,VIP!$A$2:$O11812,6,0)</f>
        <v>NO</v>
      </c>
      <c r="L38" s="102" t="s">
        <v>2435</v>
      </c>
      <c r="M38" s="116" t="s">
        <v>2555</v>
      </c>
      <c r="N38" s="100" t="s">
        <v>2480</v>
      </c>
      <c r="O38" s="113" t="s">
        <v>2482</v>
      </c>
      <c r="P38" s="116"/>
      <c r="Q38" s="163">
        <v>44237.600648148145</v>
      </c>
    </row>
    <row r="39" spans="1:17" s="117" customFormat="1" ht="18" x14ac:dyDescent="0.25">
      <c r="A39" s="113" t="str">
        <f>VLOOKUP(E39,'LISTADO ATM'!$A$2:$C$897,3,0)</f>
        <v>NORTE</v>
      </c>
      <c r="B39" s="107" t="s">
        <v>2529</v>
      </c>
      <c r="C39" s="99">
        <v>44236.73951388889</v>
      </c>
      <c r="D39" s="113" t="s">
        <v>2190</v>
      </c>
      <c r="E39" s="97">
        <v>95</v>
      </c>
      <c r="F39" s="84" t="str">
        <f>VLOOKUP(E39,VIP!$A$2:$O11403,2,0)</f>
        <v>DRBR095</v>
      </c>
      <c r="G39" s="96" t="str">
        <f>VLOOKUP(E39,'LISTADO ATM'!$A$2:$B$896,2,0)</f>
        <v xml:space="preserve">ATM Oficina Tenares </v>
      </c>
      <c r="H39" s="96" t="str">
        <f>VLOOKUP(E39,VIP!$A$2:$O16324,7,FALSE)</f>
        <v>Si</v>
      </c>
      <c r="I39" s="96" t="str">
        <f>VLOOKUP(E39,VIP!$A$2:$O8289,8,FALSE)</f>
        <v>Si</v>
      </c>
      <c r="J39" s="96" t="str">
        <f>VLOOKUP(E39,VIP!$A$2:$O8239,8,FALSE)</f>
        <v>Si</v>
      </c>
      <c r="K39" s="96" t="str">
        <f>VLOOKUP(E39,VIP!$A$2:$O11813,6,0)</f>
        <v>SI</v>
      </c>
      <c r="L39" s="102" t="s">
        <v>2254</v>
      </c>
      <c r="M39" s="101" t="s">
        <v>2472</v>
      </c>
      <c r="N39" s="100" t="s">
        <v>2480</v>
      </c>
      <c r="O39" s="113" t="s">
        <v>2494</v>
      </c>
      <c r="P39" s="116"/>
      <c r="Q39" s="101" t="s">
        <v>2254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2530</v>
      </c>
      <c r="C40" s="99">
        <v>44236.734861111108</v>
      </c>
      <c r="D40" s="113" t="s">
        <v>2190</v>
      </c>
      <c r="E40" s="97">
        <v>77</v>
      </c>
      <c r="F40" s="84" t="str">
        <f>VLOOKUP(E40,VIP!$A$2:$O11404,2,0)</f>
        <v>DRBR077</v>
      </c>
      <c r="G40" s="96" t="str">
        <f>VLOOKUP(E40,'LISTADO ATM'!$A$2:$B$896,2,0)</f>
        <v xml:space="preserve">ATM Oficina Cruce de Imbert </v>
      </c>
      <c r="H40" s="96" t="str">
        <f>VLOOKUP(E40,VIP!$A$2:$O16325,7,FALSE)</f>
        <v>Si</v>
      </c>
      <c r="I40" s="96" t="str">
        <f>VLOOKUP(E40,VIP!$A$2:$O8290,8,FALSE)</f>
        <v>Si</v>
      </c>
      <c r="J40" s="96" t="str">
        <f>VLOOKUP(E40,VIP!$A$2:$O8240,8,FALSE)</f>
        <v>Si</v>
      </c>
      <c r="K40" s="96" t="str">
        <f>VLOOKUP(E40,VIP!$A$2:$O11814,6,0)</f>
        <v>SI</v>
      </c>
      <c r="L40" s="102" t="s">
        <v>2535</v>
      </c>
      <c r="M40" s="116" t="s">
        <v>2555</v>
      </c>
      <c r="N40" s="100" t="s">
        <v>2480</v>
      </c>
      <c r="O40" s="113" t="s">
        <v>2494</v>
      </c>
      <c r="P40" s="116"/>
      <c r="Q40" s="163">
        <v>44237.600682870368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2531</v>
      </c>
      <c r="C41" s="99">
        <v>44236.73337962963</v>
      </c>
      <c r="D41" s="113" t="s">
        <v>2190</v>
      </c>
      <c r="E41" s="97">
        <v>857</v>
      </c>
      <c r="F41" s="84" t="str">
        <f>VLOOKUP(E41,VIP!$A$2:$O11405,2,0)</f>
        <v>DRBR857</v>
      </c>
      <c r="G41" s="96" t="str">
        <f>VLOOKUP(E41,'LISTADO ATM'!$A$2:$B$896,2,0)</f>
        <v xml:space="preserve">ATM Oficina Los Alamos </v>
      </c>
      <c r="H41" s="96" t="str">
        <f>VLOOKUP(E41,VIP!$A$2:$O16326,7,FALSE)</f>
        <v>Si</v>
      </c>
      <c r="I41" s="96" t="str">
        <f>VLOOKUP(E41,VIP!$A$2:$O8291,8,FALSE)</f>
        <v>Si</v>
      </c>
      <c r="J41" s="96" t="str">
        <f>VLOOKUP(E41,VIP!$A$2:$O8241,8,FALSE)</f>
        <v>Si</v>
      </c>
      <c r="K41" s="96" t="str">
        <f>VLOOKUP(E41,VIP!$A$2:$O11815,6,0)</f>
        <v>NO</v>
      </c>
      <c r="L41" s="102" t="s">
        <v>2463</v>
      </c>
      <c r="M41" s="116" t="s">
        <v>2555</v>
      </c>
      <c r="N41" s="100" t="s">
        <v>2480</v>
      </c>
      <c r="O41" s="113" t="s">
        <v>2494</v>
      </c>
      <c r="P41" s="116"/>
      <c r="Q41" s="163">
        <v>44237.429363425923</v>
      </c>
    </row>
    <row r="42" spans="1:17" s="117" customFormat="1" ht="18" x14ac:dyDescent="0.25">
      <c r="A42" s="113" t="str">
        <f>VLOOKUP(E42,'LISTADO ATM'!$A$2:$C$897,3,0)</f>
        <v>DISTRITO NACIONAL</v>
      </c>
      <c r="B42" s="107" t="s">
        <v>2532</v>
      </c>
      <c r="C42" s="99">
        <v>44236.72042824074</v>
      </c>
      <c r="D42" s="113" t="s">
        <v>2189</v>
      </c>
      <c r="E42" s="97">
        <v>686</v>
      </c>
      <c r="F42" s="84" t="str">
        <f>VLOOKUP(E42,VIP!$A$2:$O11406,2,0)</f>
        <v>DRBR686</v>
      </c>
      <c r="G42" s="96" t="str">
        <f>VLOOKUP(E42,'LISTADO ATM'!$A$2:$B$896,2,0)</f>
        <v>ATM Autoservicio Oficina Máximo Gómez</v>
      </c>
      <c r="H42" s="96" t="str">
        <f>VLOOKUP(E42,VIP!$A$2:$O16327,7,FALSE)</f>
        <v>Si</v>
      </c>
      <c r="I42" s="96" t="str">
        <f>VLOOKUP(E42,VIP!$A$2:$O8292,8,FALSE)</f>
        <v>Si</v>
      </c>
      <c r="J42" s="96" t="str">
        <f>VLOOKUP(E42,VIP!$A$2:$O8242,8,FALSE)</f>
        <v>Si</v>
      </c>
      <c r="K42" s="96" t="str">
        <f>VLOOKUP(E42,VIP!$A$2:$O11816,6,0)</f>
        <v>NO</v>
      </c>
      <c r="L42" s="102" t="s">
        <v>2228</v>
      </c>
      <c r="M42" s="101" t="s">
        <v>2472</v>
      </c>
      <c r="N42" s="100" t="s">
        <v>2480</v>
      </c>
      <c r="O42" s="113" t="s">
        <v>2482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2533</v>
      </c>
      <c r="C43" s="99">
        <v>44236.685289351852</v>
      </c>
      <c r="D43" s="113" t="s">
        <v>2476</v>
      </c>
      <c r="E43" s="97">
        <v>600</v>
      </c>
      <c r="F43" s="84" t="str">
        <f>VLOOKUP(E43,VIP!$A$2:$O11407,2,0)</f>
        <v>DRBR600</v>
      </c>
      <c r="G43" s="96" t="str">
        <f>VLOOKUP(E43,'LISTADO ATM'!$A$2:$B$896,2,0)</f>
        <v>ATM S/M Bravo Hipica</v>
      </c>
      <c r="H43" s="96" t="str">
        <f>VLOOKUP(E43,VIP!$A$2:$O16328,7,FALSE)</f>
        <v>N/A</v>
      </c>
      <c r="I43" s="96" t="str">
        <f>VLOOKUP(E43,VIP!$A$2:$O8293,8,FALSE)</f>
        <v>N/A</v>
      </c>
      <c r="J43" s="96" t="str">
        <f>VLOOKUP(E43,VIP!$A$2:$O8243,8,FALSE)</f>
        <v>N/A</v>
      </c>
      <c r="K43" s="96" t="str">
        <f>VLOOKUP(E43,VIP!$A$2:$O11817,6,0)</f>
        <v>N/A</v>
      </c>
      <c r="L43" s="102" t="s">
        <v>2465</v>
      </c>
      <c r="M43" s="101" t="s">
        <v>2472</v>
      </c>
      <c r="N43" s="100" t="s">
        <v>2480</v>
      </c>
      <c r="O43" s="113" t="s">
        <v>2481</v>
      </c>
      <c r="P43" s="116"/>
      <c r="Q43" s="101" t="s">
        <v>2465</v>
      </c>
    </row>
    <row r="44" spans="1:17" s="117" customFormat="1" ht="18" x14ac:dyDescent="0.25">
      <c r="A44" s="113" t="str">
        <f>VLOOKUP(E44,'LISTADO ATM'!$A$2:$C$897,3,0)</f>
        <v>SUR</v>
      </c>
      <c r="B44" s="107" t="s">
        <v>2534</v>
      </c>
      <c r="C44" s="99">
        <v>44236.670810185184</v>
      </c>
      <c r="D44" s="113" t="s">
        <v>2189</v>
      </c>
      <c r="E44" s="97">
        <v>750</v>
      </c>
      <c r="F44" s="84" t="str">
        <f>VLOOKUP(E44,VIP!$A$2:$O11408,2,0)</f>
        <v>DRBR265</v>
      </c>
      <c r="G44" s="96" t="str">
        <f>VLOOKUP(E44,'LISTADO ATM'!$A$2:$B$896,2,0)</f>
        <v xml:space="preserve">ATM UNP Duvergé </v>
      </c>
      <c r="H44" s="96" t="str">
        <f>VLOOKUP(E44,VIP!$A$2:$O16329,7,FALSE)</f>
        <v>Si</v>
      </c>
      <c r="I44" s="96" t="str">
        <f>VLOOKUP(E44,VIP!$A$2:$O8294,8,FALSE)</f>
        <v>Si</v>
      </c>
      <c r="J44" s="96" t="str">
        <f>VLOOKUP(E44,VIP!$A$2:$O8244,8,FALSE)</f>
        <v>Si</v>
      </c>
      <c r="K44" s="96" t="str">
        <f>VLOOKUP(E44,VIP!$A$2:$O11818,6,0)</f>
        <v>SI</v>
      </c>
      <c r="L44" s="102" t="s">
        <v>2510</v>
      </c>
      <c r="M44" s="101" t="s">
        <v>2472</v>
      </c>
      <c r="N44" s="100" t="s">
        <v>2480</v>
      </c>
      <c r="O44" s="113" t="s">
        <v>2482</v>
      </c>
      <c r="P44" s="116"/>
      <c r="Q44" s="101" t="s">
        <v>2510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2523</v>
      </c>
      <c r="C45" s="99">
        <v>44236.658715277779</v>
      </c>
      <c r="D45" s="113" t="s">
        <v>2476</v>
      </c>
      <c r="E45" s="97">
        <v>336</v>
      </c>
      <c r="F45" s="84" t="str">
        <f>VLOOKUP(E45,VIP!$A$2:$O11399,2,0)</f>
        <v>DRBR336</v>
      </c>
      <c r="G45" s="96" t="str">
        <f>VLOOKUP(E45,'LISTADO ATM'!$A$2:$B$896,2,0)</f>
        <v>ATM Instituto Nacional de Cancer (incart)</v>
      </c>
      <c r="H45" s="96" t="str">
        <f>VLOOKUP(E45,VIP!$A$2:$O16320,7,FALSE)</f>
        <v>Si</v>
      </c>
      <c r="I45" s="96" t="str">
        <f>VLOOKUP(E45,VIP!$A$2:$O8285,8,FALSE)</f>
        <v>Si</v>
      </c>
      <c r="J45" s="96" t="str">
        <f>VLOOKUP(E45,VIP!$A$2:$O8235,8,FALSE)</f>
        <v>Si</v>
      </c>
      <c r="K45" s="96" t="str">
        <f>VLOOKUP(E45,VIP!$A$2:$O11809,6,0)</f>
        <v>NO</v>
      </c>
      <c r="L45" s="102" t="s">
        <v>2465</v>
      </c>
      <c r="M45" s="116" t="s">
        <v>2555</v>
      </c>
      <c r="N45" s="100" t="s">
        <v>2480</v>
      </c>
      <c r="O45" s="113" t="s">
        <v>2481</v>
      </c>
      <c r="P45" s="116"/>
      <c r="Q45" s="163">
        <v>44237.595000000001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2524</v>
      </c>
      <c r="C46" s="99">
        <v>44236.622986111113</v>
      </c>
      <c r="D46" s="113" t="s">
        <v>2189</v>
      </c>
      <c r="E46" s="97">
        <v>868</v>
      </c>
      <c r="F46" s="84" t="str">
        <f>VLOOKUP(E46,VIP!$A$2:$O11401,2,0)</f>
        <v>DRBR868</v>
      </c>
      <c r="G46" s="96" t="str">
        <f>VLOOKUP(E46,'LISTADO ATM'!$A$2:$B$896,2,0)</f>
        <v xml:space="preserve">ATM Casino Diamante </v>
      </c>
      <c r="H46" s="96" t="str">
        <f>VLOOKUP(E46,VIP!$A$2:$O16322,7,FALSE)</f>
        <v>Si</v>
      </c>
      <c r="I46" s="96" t="str">
        <f>VLOOKUP(E46,VIP!$A$2:$O8287,8,FALSE)</f>
        <v>Si</v>
      </c>
      <c r="J46" s="96" t="str">
        <f>VLOOKUP(E46,VIP!$A$2:$O8237,8,FALSE)</f>
        <v>Si</v>
      </c>
      <c r="K46" s="96" t="str">
        <f>VLOOKUP(E46,VIP!$A$2:$O11811,6,0)</f>
        <v>NO</v>
      </c>
      <c r="L46" s="102" t="s">
        <v>2510</v>
      </c>
      <c r="M46" s="116" t="s">
        <v>2555</v>
      </c>
      <c r="N46" s="100" t="s">
        <v>2480</v>
      </c>
      <c r="O46" s="113" t="s">
        <v>2482</v>
      </c>
      <c r="P46" s="116"/>
      <c r="Q46" s="163">
        <v>44237.429039351853</v>
      </c>
    </row>
    <row r="47" spans="1:17" ht="18" x14ac:dyDescent="0.25">
      <c r="A47" s="113" t="str">
        <f>VLOOKUP(E47,'LISTADO ATM'!$A$2:$C$897,3,0)</f>
        <v>ESTE</v>
      </c>
      <c r="B47" s="107" t="s">
        <v>2525</v>
      </c>
      <c r="C47" s="99">
        <v>44236.612326388888</v>
      </c>
      <c r="D47" s="113" t="s">
        <v>2189</v>
      </c>
      <c r="E47" s="97">
        <v>660</v>
      </c>
      <c r="F47" s="84" t="str">
        <f>VLOOKUP(E47,VIP!$A$2:$O11402,2,0)</f>
        <v>DRBR660</v>
      </c>
      <c r="G47" s="96" t="str">
        <f>VLOOKUP(E47,'LISTADO ATM'!$A$2:$B$896,2,0)</f>
        <v>ATM Oficina Romana Norte II</v>
      </c>
      <c r="H47" s="96" t="str">
        <f>VLOOKUP(E47,VIP!$A$2:$O16323,7,FALSE)</f>
        <v>N/A</v>
      </c>
      <c r="I47" s="96" t="str">
        <f>VLOOKUP(E47,VIP!$A$2:$O8288,8,FALSE)</f>
        <v>N/A</v>
      </c>
      <c r="J47" s="96" t="str">
        <f>VLOOKUP(E47,VIP!$A$2:$O8238,8,FALSE)</f>
        <v>N/A</v>
      </c>
      <c r="K47" s="96" t="str">
        <f>VLOOKUP(E47,VIP!$A$2:$O11812,6,0)</f>
        <v>N/A</v>
      </c>
      <c r="L47" s="102" t="s">
        <v>2228</v>
      </c>
      <c r="M47" s="101" t="s">
        <v>2472</v>
      </c>
      <c r="N47" s="100" t="s">
        <v>2480</v>
      </c>
      <c r="O47" s="113" t="s">
        <v>2482</v>
      </c>
      <c r="P47" s="116"/>
      <c r="Q47" s="101" t="s">
        <v>2228</v>
      </c>
    </row>
    <row r="48" spans="1:17" ht="18" x14ac:dyDescent="0.25">
      <c r="A48" s="113" t="str">
        <f>VLOOKUP(E48,'LISTADO ATM'!$A$2:$C$897,3,0)</f>
        <v>DISTRITO NACIONAL</v>
      </c>
      <c r="B48" s="107" t="s">
        <v>2526</v>
      </c>
      <c r="C48" s="99">
        <v>44236.611805555556</v>
      </c>
      <c r="D48" s="113" t="s">
        <v>2189</v>
      </c>
      <c r="E48" s="97">
        <v>391</v>
      </c>
      <c r="F48" s="84" t="str">
        <f>VLOOKUP(E48,VIP!$A$2:$O11403,2,0)</f>
        <v>DRBR391</v>
      </c>
      <c r="G48" s="96" t="str">
        <f>VLOOKUP(E48,'LISTADO ATM'!$A$2:$B$896,2,0)</f>
        <v xml:space="preserve">ATM S/M Jumbo Luperón </v>
      </c>
      <c r="H48" s="96" t="str">
        <f>VLOOKUP(E48,VIP!$A$2:$O16324,7,FALSE)</f>
        <v>Si</v>
      </c>
      <c r="I48" s="96" t="str">
        <f>VLOOKUP(E48,VIP!$A$2:$O8289,8,FALSE)</f>
        <v>Si</v>
      </c>
      <c r="J48" s="96" t="str">
        <f>VLOOKUP(E48,VIP!$A$2:$O8239,8,FALSE)</f>
        <v>Si</v>
      </c>
      <c r="K48" s="96" t="str">
        <f>VLOOKUP(E48,VIP!$A$2:$O11813,6,0)</f>
        <v>NO</v>
      </c>
      <c r="L48" s="102" t="s">
        <v>2228</v>
      </c>
      <c r="M48" s="116" t="s">
        <v>2555</v>
      </c>
      <c r="N48" s="100" t="s">
        <v>2480</v>
      </c>
      <c r="O48" s="113" t="s">
        <v>2482</v>
      </c>
      <c r="P48" s="116"/>
      <c r="Q48" s="163">
        <v>44237.596099537041</v>
      </c>
    </row>
    <row r="49" spans="1:17" ht="18" x14ac:dyDescent="0.25">
      <c r="A49" s="113" t="str">
        <f>VLOOKUP(E49,'LISTADO ATM'!$A$2:$C$897,3,0)</f>
        <v>ESTE</v>
      </c>
      <c r="B49" s="107" t="s">
        <v>2512</v>
      </c>
      <c r="C49" s="99">
        <v>44236.597858796296</v>
      </c>
      <c r="D49" s="113" t="s">
        <v>2476</v>
      </c>
      <c r="E49" s="97">
        <v>158</v>
      </c>
      <c r="F49" s="84" t="str">
        <f>VLOOKUP(E49,VIP!$A$2:$O11398,2,0)</f>
        <v>DRBR158</v>
      </c>
      <c r="G49" s="96" t="str">
        <f>VLOOKUP(E49,'LISTADO ATM'!$A$2:$B$896,2,0)</f>
        <v xml:space="preserve">ATM Oficina Romana Norte </v>
      </c>
      <c r="H49" s="96" t="str">
        <f>VLOOKUP(E49,VIP!$A$2:$O16319,7,FALSE)</f>
        <v>Si</v>
      </c>
      <c r="I49" s="96" t="str">
        <f>VLOOKUP(E49,VIP!$A$2:$O8284,8,FALSE)</f>
        <v>Si</v>
      </c>
      <c r="J49" s="96" t="str">
        <f>VLOOKUP(E49,VIP!$A$2:$O8234,8,FALSE)</f>
        <v>Si</v>
      </c>
      <c r="K49" s="96" t="str">
        <f>VLOOKUP(E49,VIP!$A$2:$O11808,6,0)</f>
        <v>SI</v>
      </c>
      <c r="L49" s="102" t="s">
        <v>2430</v>
      </c>
      <c r="M49" s="116" t="s">
        <v>2555</v>
      </c>
      <c r="N49" s="100" t="s">
        <v>2480</v>
      </c>
      <c r="O49" s="113" t="s">
        <v>2481</v>
      </c>
      <c r="P49" s="116"/>
      <c r="Q49" s="163">
        <v>44237.598368055558</v>
      </c>
    </row>
    <row r="50" spans="1:17" ht="18" x14ac:dyDescent="0.25">
      <c r="A50" s="113" t="str">
        <f>VLOOKUP(E50,'LISTADO ATM'!$A$2:$C$897,3,0)</f>
        <v>DISTRITO NACIONAL</v>
      </c>
      <c r="B50" s="107" t="s">
        <v>2513</v>
      </c>
      <c r="C50" s="99">
        <v>44236.574965277781</v>
      </c>
      <c r="D50" s="113" t="s">
        <v>2189</v>
      </c>
      <c r="E50" s="97">
        <v>562</v>
      </c>
      <c r="F50" s="84" t="str">
        <f>VLOOKUP(E50,VIP!$A$2:$O11400,2,0)</f>
        <v>DRBR226</v>
      </c>
      <c r="G50" s="96" t="str">
        <f>VLOOKUP(E50,'LISTADO ATM'!$A$2:$B$896,2,0)</f>
        <v xml:space="preserve">ATM S/M Jumbo Carretera Mella </v>
      </c>
      <c r="H50" s="96" t="str">
        <f>VLOOKUP(E50,VIP!$A$2:$O16321,7,FALSE)</f>
        <v>Si</v>
      </c>
      <c r="I50" s="96" t="str">
        <f>VLOOKUP(E50,VIP!$A$2:$O8286,8,FALSE)</f>
        <v>Si</v>
      </c>
      <c r="J50" s="96" t="str">
        <f>VLOOKUP(E50,VIP!$A$2:$O8236,8,FALSE)</f>
        <v>Si</v>
      </c>
      <c r="K50" s="96" t="str">
        <f>VLOOKUP(E50,VIP!$A$2:$O11810,6,0)</f>
        <v>SI</v>
      </c>
      <c r="L50" s="102" t="s">
        <v>2254</v>
      </c>
      <c r="M50" s="101" t="s">
        <v>2472</v>
      </c>
      <c r="N50" s="100" t="s">
        <v>2480</v>
      </c>
      <c r="O50" s="113" t="s">
        <v>2482</v>
      </c>
      <c r="P50" s="116"/>
      <c r="Q50" s="101" t="s">
        <v>2254</v>
      </c>
    </row>
    <row r="51" spans="1:17" ht="18" x14ac:dyDescent="0.25">
      <c r="A51" s="113" t="str">
        <f>VLOOKUP(E51,'LISTADO ATM'!$A$2:$C$897,3,0)</f>
        <v>DISTRITO NACIONAL</v>
      </c>
      <c r="B51" s="107" t="s">
        <v>2514</v>
      </c>
      <c r="C51" s="99">
        <v>44236.56449074074</v>
      </c>
      <c r="D51" s="113" t="s">
        <v>2189</v>
      </c>
      <c r="E51" s="97">
        <v>902</v>
      </c>
      <c r="F51" s="84" t="str">
        <f>VLOOKUP(E51,VIP!$A$2:$O11401,2,0)</f>
        <v>DRBR16A</v>
      </c>
      <c r="G51" s="96" t="str">
        <f>VLOOKUP(E51,'LISTADO ATM'!$A$2:$B$896,2,0)</f>
        <v xml:space="preserve">ATM Oficina Plaza Florida </v>
      </c>
      <c r="H51" s="96" t="str">
        <f>VLOOKUP(E51,VIP!$A$2:$O16322,7,FALSE)</f>
        <v>Si</v>
      </c>
      <c r="I51" s="96" t="str">
        <f>VLOOKUP(E51,VIP!$A$2:$O8287,8,FALSE)</f>
        <v>Si</v>
      </c>
      <c r="J51" s="96" t="str">
        <f>VLOOKUP(E51,VIP!$A$2:$O8237,8,FALSE)</f>
        <v>Si</v>
      </c>
      <c r="K51" s="96" t="str">
        <f>VLOOKUP(E51,VIP!$A$2:$O11811,6,0)</f>
        <v>NO</v>
      </c>
      <c r="L51" s="102" t="s">
        <v>2228</v>
      </c>
      <c r="M51" s="116" t="s">
        <v>2555</v>
      </c>
      <c r="N51" s="100" t="s">
        <v>2480</v>
      </c>
      <c r="O51" s="113" t="s">
        <v>2482</v>
      </c>
      <c r="P51" s="116"/>
      <c r="Q51" s="163">
        <v>44237.421423611115</v>
      </c>
    </row>
    <row r="52" spans="1:17" ht="18" x14ac:dyDescent="0.25">
      <c r="A52" s="113" t="str">
        <f>VLOOKUP(E52,'LISTADO ATM'!$A$2:$C$897,3,0)</f>
        <v>DISTRITO NACIONAL</v>
      </c>
      <c r="B52" s="107" t="s">
        <v>2515</v>
      </c>
      <c r="C52" s="99">
        <v>44236.562662037039</v>
      </c>
      <c r="D52" s="113" t="s">
        <v>2189</v>
      </c>
      <c r="E52" s="97">
        <v>488</v>
      </c>
      <c r="F52" s="84" t="str">
        <f>VLOOKUP(E52,VIP!$A$2:$O11402,2,0)</f>
        <v>DRBR488</v>
      </c>
      <c r="G52" s="96" t="str">
        <f>VLOOKUP(E52,'LISTADO ATM'!$A$2:$B$896,2,0)</f>
        <v xml:space="preserve">ATM Aeropuerto El Higuero </v>
      </c>
      <c r="H52" s="96" t="str">
        <f>VLOOKUP(E52,VIP!$A$2:$O16323,7,FALSE)</f>
        <v>Si</v>
      </c>
      <c r="I52" s="96" t="str">
        <f>VLOOKUP(E52,VIP!$A$2:$O8288,8,FALSE)</f>
        <v>Si</v>
      </c>
      <c r="J52" s="96" t="str">
        <f>VLOOKUP(E52,VIP!$A$2:$O8238,8,FALSE)</f>
        <v>Si</v>
      </c>
      <c r="K52" s="96" t="str">
        <f>VLOOKUP(E52,VIP!$A$2:$O11812,6,0)</f>
        <v>NO</v>
      </c>
      <c r="L52" s="102" t="s">
        <v>2228</v>
      </c>
      <c r="M52" s="116" t="s">
        <v>2555</v>
      </c>
      <c r="N52" s="100" t="s">
        <v>2480</v>
      </c>
      <c r="O52" s="113" t="s">
        <v>2482</v>
      </c>
      <c r="P52" s="116"/>
      <c r="Q52" s="163">
        <v>44237.587835648148</v>
      </c>
    </row>
    <row r="53" spans="1:17" ht="18" x14ac:dyDescent="0.25">
      <c r="A53" s="113" t="str">
        <f>VLOOKUP(E53,'LISTADO ATM'!$A$2:$C$897,3,0)</f>
        <v>DISTRITO NACIONAL</v>
      </c>
      <c r="B53" s="107" t="s">
        <v>2516</v>
      </c>
      <c r="C53" s="99">
        <v>44236.561932870369</v>
      </c>
      <c r="D53" s="113" t="s">
        <v>2189</v>
      </c>
      <c r="E53" s="97">
        <v>917</v>
      </c>
      <c r="F53" s="84" t="str">
        <f>VLOOKUP(E53,VIP!$A$2:$O11403,2,0)</f>
        <v>DRBR01B</v>
      </c>
      <c r="G53" s="96" t="str">
        <f>VLOOKUP(E53,'LISTADO ATM'!$A$2:$B$896,2,0)</f>
        <v xml:space="preserve">ATM Oficina Los Mina </v>
      </c>
      <c r="H53" s="96" t="str">
        <f>VLOOKUP(E53,VIP!$A$2:$O16324,7,FALSE)</f>
        <v>Si</v>
      </c>
      <c r="I53" s="96" t="str">
        <f>VLOOKUP(E53,VIP!$A$2:$O8289,8,FALSE)</f>
        <v>Si</v>
      </c>
      <c r="J53" s="96" t="str">
        <f>VLOOKUP(E53,VIP!$A$2:$O8239,8,FALSE)</f>
        <v>Si</v>
      </c>
      <c r="K53" s="96" t="str">
        <f>VLOOKUP(E53,VIP!$A$2:$O11813,6,0)</f>
        <v>NO</v>
      </c>
      <c r="L53" s="102" t="s">
        <v>2228</v>
      </c>
      <c r="M53" s="116" t="s">
        <v>2555</v>
      </c>
      <c r="N53" s="100" t="s">
        <v>2480</v>
      </c>
      <c r="O53" s="113" t="s">
        <v>2482</v>
      </c>
      <c r="P53" s="116"/>
      <c r="Q53" s="163">
        <v>44237.423078703701</v>
      </c>
    </row>
    <row r="54" spans="1:17" s="117" customFormat="1" ht="18" x14ac:dyDescent="0.25">
      <c r="A54" s="113" t="str">
        <f>VLOOKUP(E54,'LISTADO ATM'!$A$2:$C$897,3,0)</f>
        <v>DISTRITO NACIONAL</v>
      </c>
      <c r="B54" s="107" t="s">
        <v>2517</v>
      </c>
      <c r="C54" s="99">
        <v>44236.5468287037</v>
      </c>
      <c r="D54" s="113" t="s">
        <v>2189</v>
      </c>
      <c r="E54" s="97">
        <v>244</v>
      </c>
      <c r="F54" s="84" t="str">
        <f>VLOOKUP(E54,VIP!$A$2:$O11404,2,0)</f>
        <v>DRBR244</v>
      </c>
      <c r="G54" s="96" t="str">
        <f>VLOOKUP(E54,'LISTADO ATM'!$A$2:$B$896,2,0)</f>
        <v xml:space="preserve">ATM Ministerio de Hacienda (antiguo Finanzas) </v>
      </c>
      <c r="H54" s="96" t="str">
        <f>VLOOKUP(E54,VIP!$A$2:$O16325,7,FALSE)</f>
        <v>Si</v>
      </c>
      <c r="I54" s="96" t="str">
        <f>VLOOKUP(E54,VIP!$A$2:$O8290,8,FALSE)</f>
        <v>Si</v>
      </c>
      <c r="J54" s="96" t="str">
        <f>VLOOKUP(E54,VIP!$A$2:$O8240,8,FALSE)</f>
        <v>Si</v>
      </c>
      <c r="K54" s="96" t="str">
        <f>VLOOKUP(E54,VIP!$A$2:$O11814,6,0)</f>
        <v>NO</v>
      </c>
      <c r="L54" s="102" t="s">
        <v>2228</v>
      </c>
      <c r="M54" s="101" t="s">
        <v>2472</v>
      </c>
      <c r="N54" s="100" t="s">
        <v>2480</v>
      </c>
      <c r="O54" s="113" t="s">
        <v>2482</v>
      </c>
      <c r="P54" s="116"/>
      <c r="Q54" s="101" t="s">
        <v>2228</v>
      </c>
    </row>
    <row r="55" spans="1:17" s="117" customFormat="1" ht="18" x14ac:dyDescent="0.25">
      <c r="A55" s="113" t="str">
        <f>VLOOKUP(E55,'LISTADO ATM'!$A$2:$C$897,3,0)</f>
        <v>NORTE</v>
      </c>
      <c r="B55" s="107" t="s">
        <v>2518</v>
      </c>
      <c r="C55" s="99">
        <v>44236.540810185186</v>
      </c>
      <c r="D55" s="113" t="s">
        <v>2190</v>
      </c>
      <c r="E55" s="97">
        <v>275</v>
      </c>
      <c r="F55" s="84" t="str">
        <f>VLOOKUP(E55,VIP!$A$2:$O11406,2,0)</f>
        <v>DRBR275</v>
      </c>
      <c r="G55" s="96" t="str">
        <f>VLOOKUP(E55,'LISTADO ATM'!$A$2:$B$896,2,0)</f>
        <v xml:space="preserve">ATM Autobanco Duarte Stgo. II </v>
      </c>
      <c r="H55" s="96" t="str">
        <f>VLOOKUP(E55,VIP!$A$2:$O16327,7,FALSE)</f>
        <v>Si</v>
      </c>
      <c r="I55" s="96" t="str">
        <f>VLOOKUP(E55,VIP!$A$2:$O8292,8,FALSE)</f>
        <v>Si</v>
      </c>
      <c r="J55" s="96" t="str">
        <f>VLOOKUP(E55,VIP!$A$2:$O8242,8,FALSE)</f>
        <v>Si</v>
      </c>
      <c r="K55" s="96" t="str">
        <f>VLOOKUP(E55,VIP!$A$2:$O11816,6,0)</f>
        <v>NO</v>
      </c>
      <c r="L55" s="102" t="s">
        <v>2254</v>
      </c>
      <c r="M55" s="101" t="s">
        <v>2472</v>
      </c>
      <c r="N55" s="100" t="s">
        <v>2480</v>
      </c>
      <c r="O55" s="113" t="s">
        <v>2511</v>
      </c>
      <c r="P55" s="116"/>
      <c r="Q55" s="101" t="s">
        <v>2254</v>
      </c>
    </row>
    <row r="56" spans="1:17" s="117" customFormat="1" ht="18" x14ac:dyDescent="0.25">
      <c r="A56" s="113" t="str">
        <f>VLOOKUP(E56,'LISTADO ATM'!$A$2:$C$897,3,0)</f>
        <v>DISTRITO NACIONAL</v>
      </c>
      <c r="B56" s="107" t="s">
        <v>2519</v>
      </c>
      <c r="C56" s="99">
        <v>44236.528854166667</v>
      </c>
      <c r="D56" s="113" t="s">
        <v>2189</v>
      </c>
      <c r="E56" s="97">
        <v>225</v>
      </c>
      <c r="F56" s="84" t="str">
        <f>VLOOKUP(E56,VIP!$A$2:$O11407,2,0)</f>
        <v>DRBR225</v>
      </c>
      <c r="G56" s="96" t="str">
        <f>VLOOKUP(E56,'LISTADO ATM'!$A$2:$B$896,2,0)</f>
        <v xml:space="preserve">ATM S/M Nacional Arroyo Hondo </v>
      </c>
      <c r="H56" s="96" t="str">
        <f>VLOOKUP(E56,VIP!$A$2:$O16328,7,FALSE)</f>
        <v>Si</v>
      </c>
      <c r="I56" s="96" t="str">
        <f>VLOOKUP(E56,VIP!$A$2:$O8293,8,FALSE)</f>
        <v>Si</v>
      </c>
      <c r="J56" s="96" t="str">
        <f>VLOOKUP(E56,VIP!$A$2:$O8243,8,FALSE)</f>
        <v>Si</v>
      </c>
      <c r="K56" s="96" t="str">
        <f>VLOOKUP(E56,VIP!$A$2:$O11817,6,0)</f>
        <v>NO</v>
      </c>
      <c r="L56" s="102" t="s">
        <v>2463</v>
      </c>
      <c r="M56" s="116" t="s">
        <v>2555</v>
      </c>
      <c r="N56" s="100" t="s">
        <v>2480</v>
      </c>
      <c r="O56" s="113" t="s">
        <v>2482</v>
      </c>
      <c r="P56" s="116"/>
      <c r="Q56" s="163">
        <v>44237.596053240741</v>
      </c>
    </row>
    <row r="57" spans="1:17" s="117" customFormat="1" ht="18" x14ac:dyDescent="0.25">
      <c r="A57" s="113" t="str">
        <f>VLOOKUP(E57,'LISTADO ATM'!$A$2:$C$897,3,0)</f>
        <v>DISTRITO NACIONAL</v>
      </c>
      <c r="B57" s="107" t="s">
        <v>2520</v>
      </c>
      <c r="C57" s="99">
        <v>44236.527372685188</v>
      </c>
      <c r="D57" s="113" t="s">
        <v>2189</v>
      </c>
      <c r="E57" s="97">
        <v>918</v>
      </c>
      <c r="F57" s="84" t="str">
        <f>VLOOKUP(E57,VIP!$A$2:$O11408,2,0)</f>
        <v>DRBR918</v>
      </c>
      <c r="G57" s="96" t="str">
        <f>VLOOKUP(E57,'LISTADO ATM'!$A$2:$B$896,2,0)</f>
        <v xml:space="preserve">ATM S/M Liverpool de la Jacobo Majluta </v>
      </c>
      <c r="H57" s="96" t="str">
        <f>VLOOKUP(E57,VIP!$A$2:$O16329,7,FALSE)</f>
        <v>Si</v>
      </c>
      <c r="I57" s="96" t="str">
        <f>VLOOKUP(E57,VIP!$A$2:$O8294,8,FALSE)</f>
        <v>Si</v>
      </c>
      <c r="J57" s="96" t="str">
        <f>VLOOKUP(E57,VIP!$A$2:$O8244,8,FALSE)</f>
        <v>Si</v>
      </c>
      <c r="K57" s="96" t="str">
        <f>VLOOKUP(E57,VIP!$A$2:$O11818,6,0)</f>
        <v>NO</v>
      </c>
      <c r="L57" s="102" t="s">
        <v>2463</v>
      </c>
      <c r="M57" s="116" t="s">
        <v>2555</v>
      </c>
      <c r="N57" s="100" t="s">
        <v>2480</v>
      </c>
      <c r="O57" s="113" t="s">
        <v>2482</v>
      </c>
      <c r="P57" s="116"/>
      <c r="Q57" s="163">
        <v>44237.597013888888</v>
      </c>
    </row>
    <row r="58" spans="1:17" s="117" customFormat="1" ht="18" x14ac:dyDescent="0.25">
      <c r="A58" s="113" t="str">
        <f>VLOOKUP(E58,'LISTADO ATM'!$A$2:$C$897,3,0)</f>
        <v>DISTRITO NACIONAL</v>
      </c>
      <c r="B58" s="107" t="s">
        <v>2521</v>
      </c>
      <c r="C58" s="99">
        <v>44236.495219907411</v>
      </c>
      <c r="D58" s="113" t="s">
        <v>2189</v>
      </c>
      <c r="E58" s="97">
        <v>32</v>
      </c>
      <c r="F58" s="84" t="str">
        <f>VLOOKUP(E58,VIP!$A$2:$O11412,2,0)</f>
        <v>DRBR032</v>
      </c>
      <c r="G58" s="96" t="str">
        <f>VLOOKUP(E58,'LISTADO ATM'!$A$2:$B$896,2,0)</f>
        <v xml:space="preserve">ATM Oficina San Martín II </v>
      </c>
      <c r="H58" s="96" t="str">
        <f>VLOOKUP(E58,VIP!$A$2:$O16333,7,FALSE)</f>
        <v>Si</v>
      </c>
      <c r="I58" s="96" t="str">
        <f>VLOOKUP(E58,VIP!$A$2:$O8298,8,FALSE)</f>
        <v>Si</v>
      </c>
      <c r="J58" s="96" t="str">
        <f>VLOOKUP(E58,VIP!$A$2:$O8248,8,FALSE)</f>
        <v>Si</v>
      </c>
      <c r="K58" s="96" t="str">
        <f>VLOOKUP(E58,VIP!$A$2:$O11822,6,0)</f>
        <v>NO</v>
      </c>
      <c r="L58" s="102" t="s">
        <v>2228</v>
      </c>
      <c r="M58" s="101" t="s">
        <v>2472</v>
      </c>
      <c r="N58" s="100" t="s">
        <v>2480</v>
      </c>
      <c r="O58" s="113" t="s">
        <v>2482</v>
      </c>
      <c r="P58" s="116"/>
      <c r="Q58" s="101" t="s">
        <v>2228</v>
      </c>
    </row>
    <row r="59" spans="1:17" s="117" customFormat="1" ht="18" x14ac:dyDescent="0.25">
      <c r="A59" s="113" t="str">
        <f>VLOOKUP(E59,'LISTADO ATM'!$A$2:$C$897,3,0)</f>
        <v>DISTRITO NACIONAL</v>
      </c>
      <c r="B59" s="107" t="s">
        <v>2522</v>
      </c>
      <c r="C59" s="99">
        <v>44236.459351851852</v>
      </c>
      <c r="D59" s="113" t="s">
        <v>2189</v>
      </c>
      <c r="E59" s="97">
        <v>953</v>
      </c>
      <c r="F59" s="84" t="str">
        <f>VLOOKUP(E59,VIP!$A$2:$O11417,2,0)</f>
        <v>DRBR01I</v>
      </c>
      <c r="G59" s="96" t="str">
        <f>VLOOKUP(E59,'LISTADO ATM'!$A$2:$B$896,2,0)</f>
        <v xml:space="preserve">ATM Estafeta Dirección General de Pasaportes/Migración </v>
      </c>
      <c r="H59" s="96" t="str">
        <f>VLOOKUP(E59,VIP!$A$2:$O16338,7,FALSE)</f>
        <v>Si</v>
      </c>
      <c r="I59" s="96" t="str">
        <f>VLOOKUP(E59,VIP!$A$2:$O8303,8,FALSE)</f>
        <v>Si</v>
      </c>
      <c r="J59" s="96" t="str">
        <f>VLOOKUP(E59,VIP!$A$2:$O8253,8,FALSE)</f>
        <v>Si</v>
      </c>
      <c r="K59" s="96" t="str">
        <f>VLOOKUP(E59,VIP!$A$2:$O11827,6,0)</f>
        <v>No</v>
      </c>
      <c r="L59" s="102" t="s">
        <v>2228</v>
      </c>
      <c r="M59" s="116" t="s">
        <v>2555</v>
      </c>
      <c r="N59" s="100" t="s">
        <v>2480</v>
      </c>
      <c r="O59" s="113" t="s">
        <v>2482</v>
      </c>
      <c r="P59" s="116"/>
      <c r="Q59" s="163">
        <v>44237.595486111109</v>
      </c>
    </row>
    <row r="60" spans="1:17" s="117" customFormat="1" ht="18" x14ac:dyDescent="0.25">
      <c r="A60" s="113" t="str">
        <f>VLOOKUP(E60,'LISTADO ATM'!$A$2:$C$897,3,0)</f>
        <v>DISTRITO NACIONAL</v>
      </c>
      <c r="B60" s="107" t="s">
        <v>2504</v>
      </c>
      <c r="C60" s="99">
        <v>44236.420405092591</v>
      </c>
      <c r="D60" s="113" t="s">
        <v>2189</v>
      </c>
      <c r="E60" s="97">
        <v>264</v>
      </c>
      <c r="F60" s="84" t="str">
        <f>VLOOKUP(E60,VIP!$A$2:$O11384,2,0)</f>
        <v>DRBR264</v>
      </c>
      <c r="G60" s="96" t="str">
        <f>VLOOKUP(E60,'LISTADO ATM'!$A$2:$B$896,2,0)</f>
        <v xml:space="preserve">ATM S/M Nacional Independencia </v>
      </c>
      <c r="H60" s="96" t="str">
        <f>VLOOKUP(E60,VIP!$A$2:$O16305,7,FALSE)</f>
        <v>Si</v>
      </c>
      <c r="I60" s="96" t="str">
        <f>VLOOKUP(E60,VIP!$A$2:$O8270,8,FALSE)</f>
        <v>Si</v>
      </c>
      <c r="J60" s="96" t="str">
        <f>VLOOKUP(E60,VIP!$A$2:$O8220,8,FALSE)</f>
        <v>Si</v>
      </c>
      <c r="K60" s="96" t="str">
        <f>VLOOKUP(E60,VIP!$A$2:$O11794,6,0)</f>
        <v>SI</v>
      </c>
      <c r="L60" s="102" t="s">
        <v>2463</v>
      </c>
      <c r="M60" s="101" t="s">
        <v>2472</v>
      </c>
      <c r="N60" s="100" t="s">
        <v>2480</v>
      </c>
      <c r="O60" s="113" t="s">
        <v>2482</v>
      </c>
      <c r="P60" s="116"/>
      <c r="Q60" s="101" t="s">
        <v>2463</v>
      </c>
    </row>
    <row r="61" spans="1:17" s="117" customFormat="1" ht="18" x14ac:dyDescent="0.25">
      <c r="A61" s="113" t="str">
        <f>VLOOKUP(E61,'LISTADO ATM'!$A$2:$C$897,3,0)</f>
        <v>DISTRITO NACIONAL</v>
      </c>
      <c r="B61" s="107" t="s">
        <v>2505</v>
      </c>
      <c r="C61" s="99">
        <v>44236.418124999997</v>
      </c>
      <c r="D61" s="113" t="s">
        <v>2189</v>
      </c>
      <c r="E61" s="97">
        <v>113</v>
      </c>
      <c r="F61" s="84" t="str">
        <f>VLOOKUP(E61,VIP!$A$2:$O11387,2,0)</f>
        <v>DRBR113</v>
      </c>
      <c r="G61" s="96" t="str">
        <f>VLOOKUP(E61,'LISTADO ATM'!$A$2:$B$896,2,0)</f>
        <v xml:space="preserve">ATM Autoservicio Atalaya del Mar </v>
      </c>
      <c r="H61" s="96" t="str">
        <f>VLOOKUP(E61,VIP!$A$2:$O16308,7,FALSE)</f>
        <v>Si</v>
      </c>
      <c r="I61" s="96" t="str">
        <f>VLOOKUP(E61,VIP!$A$2:$O8273,8,FALSE)</f>
        <v>No</v>
      </c>
      <c r="J61" s="96" t="str">
        <f>VLOOKUP(E61,VIP!$A$2:$O8223,8,FALSE)</f>
        <v>No</v>
      </c>
      <c r="K61" s="96" t="str">
        <f>VLOOKUP(E61,VIP!$A$2:$O11797,6,0)</f>
        <v>NO</v>
      </c>
      <c r="L61" s="102" t="s">
        <v>2510</v>
      </c>
      <c r="M61" s="116" t="s">
        <v>2555</v>
      </c>
      <c r="N61" s="100" t="s">
        <v>2480</v>
      </c>
      <c r="O61" s="113" t="s">
        <v>2482</v>
      </c>
      <c r="P61" s="116"/>
      <c r="Q61" s="163">
        <v>44237.585081018522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2506</v>
      </c>
      <c r="C62" s="99">
        <v>44236.416504629633</v>
      </c>
      <c r="D62" s="113" t="s">
        <v>2189</v>
      </c>
      <c r="E62" s="97">
        <v>525</v>
      </c>
      <c r="F62" s="84" t="str">
        <f>VLOOKUP(E62,VIP!$A$2:$O11389,2,0)</f>
        <v>DRBR525</v>
      </c>
      <c r="G62" s="96" t="str">
        <f>VLOOKUP(E62,'LISTADO ATM'!$A$2:$B$896,2,0)</f>
        <v>ATM S/M Bravo Las Americas</v>
      </c>
      <c r="H62" s="96" t="str">
        <f>VLOOKUP(E62,VIP!$A$2:$O16310,7,FALSE)</f>
        <v>Si</v>
      </c>
      <c r="I62" s="96" t="str">
        <f>VLOOKUP(E62,VIP!$A$2:$O8275,8,FALSE)</f>
        <v>Si</v>
      </c>
      <c r="J62" s="96" t="str">
        <f>VLOOKUP(E62,VIP!$A$2:$O8225,8,FALSE)</f>
        <v>Si</v>
      </c>
      <c r="K62" s="96" t="str">
        <f>VLOOKUP(E62,VIP!$A$2:$O11799,6,0)</f>
        <v>NO</v>
      </c>
      <c r="L62" s="102" t="s">
        <v>2228</v>
      </c>
      <c r="M62" s="116" t="s">
        <v>2555</v>
      </c>
      <c r="N62" s="100" t="s">
        <v>2480</v>
      </c>
      <c r="O62" s="113" t="s">
        <v>2482</v>
      </c>
      <c r="P62" s="116"/>
      <c r="Q62" s="163">
        <v>44237.594710648147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2507</v>
      </c>
      <c r="C63" s="99">
        <v>44236.416087962964</v>
      </c>
      <c r="D63" s="113" t="s">
        <v>2189</v>
      </c>
      <c r="E63" s="97">
        <v>534</v>
      </c>
      <c r="F63" s="84" t="str">
        <f>VLOOKUP(E63,VIP!$A$2:$O11390,2,0)</f>
        <v>DRBR534</v>
      </c>
      <c r="G63" s="96" t="str">
        <f>VLOOKUP(E63,'LISTADO ATM'!$A$2:$B$896,2,0)</f>
        <v xml:space="preserve">ATM Oficina Torre II </v>
      </c>
      <c r="H63" s="96" t="str">
        <f>VLOOKUP(E63,VIP!$A$2:$O16311,7,FALSE)</f>
        <v>Si</v>
      </c>
      <c r="I63" s="96" t="str">
        <f>VLOOKUP(E63,VIP!$A$2:$O8276,8,FALSE)</f>
        <v>No</v>
      </c>
      <c r="J63" s="96" t="str">
        <f>VLOOKUP(E63,VIP!$A$2:$O8226,8,FALSE)</f>
        <v>No</v>
      </c>
      <c r="K63" s="96" t="str">
        <f>VLOOKUP(E63,VIP!$A$2:$O11800,6,0)</f>
        <v>SI</v>
      </c>
      <c r="L63" s="102" t="s">
        <v>2228</v>
      </c>
      <c r="M63" s="116" t="s">
        <v>2555</v>
      </c>
      <c r="N63" s="100" t="s">
        <v>2480</v>
      </c>
      <c r="O63" s="113" t="s">
        <v>2482</v>
      </c>
      <c r="P63" s="116"/>
      <c r="Q63" s="163">
        <v>44237.593715277777</v>
      </c>
    </row>
    <row r="64" spans="1:17" s="117" customFormat="1" ht="18" x14ac:dyDescent="0.25">
      <c r="A64" s="113" t="str">
        <f>VLOOKUP(E64,'LISTADO ATM'!$A$2:$C$897,3,0)</f>
        <v>ESTE</v>
      </c>
      <c r="B64" s="107" t="s">
        <v>2508</v>
      </c>
      <c r="C64" s="99">
        <v>44236.390127314815</v>
      </c>
      <c r="D64" s="113" t="s">
        <v>2189</v>
      </c>
      <c r="E64" s="97">
        <v>608</v>
      </c>
      <c r="F64" s="84" t="str">
        <f>VLOOKUP(E64,VIP!$A$2:$O11391,2,0)</f>
        <v>DRBR305</v>
      </c>
      <c r="G64" s="96" t="str">
        <f>VLOOKUP(E64,'LISTADO ATM'!$A$2:$B$896,2,0)</f>
        <v xml:space="preserve">ATM Oficina Jumbo (San Pedro) </v>
      </c>
      <c r="H64" s="96" t="str">
        <f>VLOOKUP(E64,VIP!$A$2:$O16312,7,FALSE)</f>
        <v>Si</v>
      </c>
      <c r="I64" s="96" t="str">
        <f>VLOOKUP(E64,VIP!$A$2:$O8277,8,FALSE)</f>
        <v>Si</v>
      </c>
      <c r="J64" s="96" t="str">
        <f>VLOOKUP(E64,VIP!$A$2:$O8227,8,FALSE)</f>
        <v>Si</v>
      </c>
      <c r="K64" s="96" t="str">
        <f>VLOOKUP(E64,VIP!$A$2:$O11801,6,0)</f>
        <v>SI</v>
      </c>
      <c r="L64" s="102" t="s">
        <v>2463</v>
      </c>
      <c r="M64" s="101" t="s">
        <v>2472</v>
      </c>
      <c r="N64" s="100" t="s">
        <v>2480</v>
      </c>
      <c r="O64" s="113" t="s">
        <v>2482</v>
      </c>
      <c r="P64" s="116"/>
      <c r="Q64" s="101" t="s">
        <v>2463</v>
      </c>
    </row>
    <row r="65" spans="1:17" s="117" customFormat="1" ht="18" x14ac:dyDescent="0.25">
      <c r="A65" s="113" t="str">
        <f>VLOOKUP(E65,'LISTADO ATM'!$A$2:$C$897,3,0)</f>
        <v>SUR</v>
      </c>
      <c r="B65" s="107" t="s">
        <v>2509</v>
      </c>
      <c r="C65" s="99">
        <v>44236.345914351848</v>
      </c>
      <c r="D65" s="113" t="s">
        <v>2189</v>
      </c>
      <c r="E65" s="97">
        <v>512</v>
      </c>
      <c r="F65" s="84" t="str">
        <f>VLOOKUP(E65,VIP!$A$2:$O11396,2,0)</f>
        <v>DRBR512</v>
      </c>
      <c r="G65" s="96" t="str">
        <f>VLOOKUP(E65,'LISTADO ATM'!$A$2:$B$896,2,0)</f>
        <v>ATM Plaza Jesús Ferreira</v>
      </c>
      <c r="H65" s="96" t="str">
        <f>VLOOKUP(E65,VIP!$A$2:$O16317,7,FALSE)</f>
        <v>N/A</v>
      </c>
      <c r="I65" s="96" t="str">
        <f>VLOOKUP(E65,VIP!$A$2:$O8282,8,FALSE)</f>
        <v>N/A</v>
      </c>
      <c r="J65" s="96" t="str">
        <f>VLOOKUP(E65,VIP!$A$2:$O8232,8,FALSE)</f>
        <v>N/A</v>
      </c>
      <c r="K65" s="96" t="str">
        <f>VLOOKUP(E65,VIP!$A$2:$O11806,6,0)</f>
        <v>N/A</v>
      </c>
      <c r="L65" s="102" t="s">
        <v>2463</v>
      </c>
      <c r="M65" s="116" t="s">
        <v>2555</v>
      </c>
      <c r="N65" s="100" t="s">
        <v>2480</v>
      </c>
      <c r="O65" s="113" t="s">
        <v>2482</v>
      </c>
      <c r="P65" s="116"/>
      <c r="Q65" s="163">
        <v>44237.431875000002</v>
      </c>
    </row>
    <row r="66" spans="1:17" s="117" customFormat="1" ht="18" x14ac:dyDescent="0.25">
      <c r="A66" s="113" t="str">
        <f>VLOOKUP(E66,'LISTADO ATM'!$A$2:$C$897,3,0)</f>
        <v>DISTRITO NACIONAL</v>
      </c>
      <c r="B66" s="107" t="s">
        <v>2501</v>
      </c>
      <c r="C66" s="99">
        <v>44236.307106481479</v>
      </c>
      <c r="D66" s="113" t="s">
        <v>2189</v>
      </c>
      <c r="E66" s="97">
        <v>821</v>
      </c>
      <c r="F66" s="84" t="str">
        <f>VLOOKUP(E66,VIP!$A$2:$O11382,2,0)</f>
        <v>DRBR821</v>
      </c>
      <c r="G66" s="96" t="str">
        <f>VLOOKUP(E66,'LISTADO ATM'!$A$2:$B$896,2,0)</f>
        <v xml:space="preserve">ATM S/M Bravo Churchill </v>
      </c>
      <c r="H66" s="96" t="str">
        <f>VLOOKUP(E66,VIP!$A$2:$O16303,7,FALSE)</f>
        <v>Si</v>
      </c>
      <c r="I66" s="96" t="str">
        <f>VLOOKUP(E66,VIP!$A$2:$O8268,8,FALSE)</f>
        <v>No</v>
      </c>
      <c r="J66" s="96" t="str">
        <f>VLOOKUP(E66,VIP!$A$2:$O8218,8,FALSE)</f>
        <v>No</v>
      </c>
      <c r="K66" s="96" t="str">
        <f>VLOOKUP(E66,VIP!$A$2:$O11792,6,0)</f>
        <v>SI</v>
      </c>
      <c r="L66" s="102" t="s">
        <v>2228</v>
      </c>
      <c r="M66" s="116" t="s">
        <v>2555</v>
      </c>
      <c r="N66" s="100" t="s">
        <v>2480</v>
      </c>
      <c r="O66" s="113" t="s">
        <v>2482</v>
      </c>
      <c r="P66" s="116"/>
      <c r="Q66" s="163">
        <v>44237.593726851854</v>
      </c>
    </row>
    <row r="67" spans="1:17" s="117" customFormat="1" ht="18" x14ac:dyDescent="0.25">
      <c r="A67" s="113" t="str">
        <f>VLOOKUP(E67,'LISTADO ATM'!$A$2:$C$897,3,0)</f>
        <v>DISTRITO NACIONAL</v>
      </c>
      <c r="B67" s="107" t="s">
        <v>2502</v>
      </c>
      <c r="C67" s="99">
        <v>44236.306226851855</v>
      </c>
      <c r="D67" s="113" t="s">
        <v>2189</v>
      </c>
      <c r="E67" s="97">
        <v>96</v>
      </c>
      <c r="F67" s="84" t="str">
        <f>VLOOKUP(E67,VIP!$A$2:$O11383,2,0)</f>
        <v>DRBR096</v>
      </c>
      <c r="G67" s="96" t="str">
        <f>VLOOKUP(E67,'LISTADO ATM'!$A$2:$B$896,2,0)</f>
        <v>ATM S/M Caribe Av. Charles de Gaulle</v>
      </c>
      <c r="H67" s="96" t="str">
        <f>VLOOKUP(E67,VIP!$A$2:$O16304,7,FALSE)</f>
        <v>Si</v>
      </c>
      <c r="I67" s="96" t="str">
        <f>VLOOKUP(E67,VIP!$A$2:$O8269,8,FALSE)</f>
        <v>No</v>
      </c>
      <c r="J67" s="96" t="str">
        <f>VLOOKUP(E67,VIP!$A$2:$O8219,8,FALSE)</f>
        <v>No</v>
      </c>
      <c r="K67" s="96" t="str">
        <f>VLOOKUP(E67,VIP!$A$2:$O11793,6,0)</f>
        <v>NO</v>
      </c>
      <c r="L67" s="102" t="s">
        <v>2463</v>
      </c>
      <c r="M67" s="116" t="s">
        <v>2555</v>
      </c>
      <c r="N67" s="100" t="s">
        <v>2480</v>
      </c>
      <c r="O67" s="113" t="s">
        <v>2482</v>
      </c>
      <c r="P67" s="116"/>
      <c r="Q67" s="163">
        <v>44237.591203703705</v>
      </c>
    </row>
    <row r="68" spans="1:17" s="117" customFormat="1" ht="18" x14ac:dyDescent="0.25">
      <c r="A68" s="113" t="str">
        <f>VLOOKUP(E68,'LISTADO ATM'!$A$2:$C$897,3,0)</f>
        <v>DISTRITO NACIONAL</v>
      </c>
      <c r="B68" s="107" t="s">
        <v>2503</v>
      </c>
      <c r="C68" s="99">
        <v>44236.30568287037</v>
      </c>
      <c r="D68" s="113" t="s">
        <v>2189</v>
      </c>
      <c r="E68" s="97">
        <v>966</v>
      </c>
      <c r="F68" s="84" t="str">
        <f>VLOOKUP(E68,VIP!$A$2:$O11384,2,0)</f>
        <v>DRBR966</v>
      </c>
      <c r="G68" s="96" t="str">
        <f>VLOOKUP(E68,'LISTADO ATM'!$A$2:$B$896,2,0)</f>
        <v>ATM Centro Medico Real</v>
      </c>
      <c r="H68" s="96" t="str">
        <f>VLOOKUP(E68,VIP!$A$2:$O16305,7,FALSE)</f>
        <v>Si</v>
      </c>
      <c r="I68" s="96" t="str">
        <f>VLOOKUP(E68,VIP!$A$2:$O8270,8,FALSE)</f>
        <v>Si</v>
      </c>
      <c r="J68" s="96" t="str">
        <f>VLOOKUP(E68,VIP!$A$2:$O8220,8,FALSE)</f>
        <v>Si</v>
      </c>
      <c r="K68" s="96" t="str">
        <f>VLOOKUP(E68,VIP!$A$2:$O11794,6,0)</f>
        <v>NO</v>
      </c>
      <c r="L68" s="102" t="s">
        <v>2228</v>
      </c>
      <c r="M68" s="101" t="s">
        <v>2472</v>
      </c>
      <c r="N68" s="100" t="s">
        <v>2480</v>
      </c>
      <c r="O68" s="113" t="s">
        <v>2482</v>
      </c>
      <c r="P68" s="116"/>
      <c r="Q68" s="101" t="s">
        <v>2228</v>
      </c>
    </row>
    <row r="69" spans="1:17" s="117" customFormat="1" ht="18" x14ac:dyDescent="0.25">
      <c r="A69" s="113" t="str">
        <f>VLOOKUP(E69,'LISTADO ATM'!$A$2:$C$897,3,0)</f>
        <v>DISTRITO NACIONAL</v>
      </c>
      <c r="B69" s="107">
        <v>335786322</v>
      </c>
      <c r="C69" s="99">
        <v>44236.031469907408</v>
      </c>
      <c r="D69" s="113" t="s">
        <v>2476</v>
      </c>
      <c r="E69" s="97">
        <v>738</v>
      </c>
      <c r="F69" s="84" t="str">
        <f>VLOOKUP(E69,VIP!$A$2:$O11395,2,0)</f>
        <v>DRBR24S</v>
      </c>
      <c r="G69" s="96" t="str">
        <f>VLOOKUP(E69,'LISTADO ATM'!$A$2:$B$896,2,0)</f>
        <v xml:space="preserve">ATM Zona Franca Los Alcarrizos </v>
      </c>
      <c r="H69" s="96" t="str">
        <f>VLOOKUP(E69,VIP!$A$2:$O16316,7,FALSE)</f>
        <v>Si</v>
      </c>
      <c r="I69" s="96" t="str">
        <f>VLOOKUP(E69,VIP!$A$2:$O8281,8,FALSE)</f>
        <v>Si</v>
      </c>
      <c r="J69" s="96" t="str">
        <f>VLOOKUP(E69,VIP!$A$2:$O8231,8,FALSE)</f>
        <v>Si</v>
      </c>
      <c r="K69" s="96" t="str">
        <f>VLOOKUP(E69,VIP!$A$2:$O11805,6,0)</f>
        <v>NO</v>
      </c>
      <c r="L69" s="102" t="s">
        <v>2430</v>
      </c>
      <c r="M69" s="101" t="s">
        <v>2472</v>
      </c>
      <c r="N69" s="100" t="s">
        <v>2480</v>
      </c>
      <c r="O69" s="113" t="s">
        <v>2481</v>
      </c>
      <c r="P69" s="116"/>
      <c r="Q69" s="101" t="s">
        <v>2430</v>
      </c>
    </row>
    <row r="70" spans="1:17" s="117" customFormat="1" ht="18" x14ac:dyDescent="0.25">
      <c r="A70" s="113" t="str">
        <f>VLOOKUP(E70,'LISTADO ATM'!$A$2:$C$897,3,0)</f>
        <v>DISTRITO NACIONAL</v>
      </c>
      <c r="B70" s="107">
        <v>335786316</v>
      </c>
      <c r="C70" s="99">
        <v>44236.013749999998</v>
      </c>
      <c r="D70" s="113" t="s">
        <v>2189</v>
      </c>
      <c r="E70" s="97">
        <v>169</v>
      </c>
      <c r="F70" s="84" t="str">
        <f>VLOOKUP(E70,VIP!$A$2:$O11401,2,0)</f>
        <v>DRBR169</v>
      </c>
      <c r="G70" s="96" t="str">
        <f>VLOOKUP(E70,'LISTADO ATM'!$A$2:$B$896,2,0)</f>
        <v xml:space="preserve">ATM Oficina Caonabo </v>
      </c>
      <c r="H70" s="96" t="str">
        <f>VLOOKUP(E70,VIP!$A$2:$O16322,7,FALSE)</f>
        <v>Si</v>
      </c>
      <c r="I70" s="96" t="str">
        <f>VLOOKUP(E70,VIP!$A$2:$O8287,8,FALSE)</f>
        <v>Si</v>
      </c>
      <c r="J70" s="96" t="str">
        <f>VLOOKUP(E70,VIP!$A$2:$O8237,8,FALSE)</f>
        <v>Si</v>
      </c>
      <c r="K70" s="96" t="str">
        <f>VLOOKUP(E70,VIP!$A$2:$O11811,6,0)</f>
        <v>NO</v>
      </c>
      <c r="L70" s="102" t="s">
        <v>2228</v>
      </c>
      <c r="M70" s="101" t="s">
        <v>2472</v>
      </c>
      <c r="N70" s="100" t="s">
        <v>2480</v>
      </c>
      <c r="O70" s="113" t="s">
        <v>2482</v>
      </c>
      <c r="P70" s="116"/>
      <c r="Q70" s="101" t="s">
        <v>2228</v>
      </c>
    </row>
    <row r="71" spans="1:17" s="117" customFormat="1" ht="18" x14ac:dyDescent="0.25">
      <c r="A71" s="113" t="str">
        <f>VLOOKUP(E71,'LISTADO ATM'!$A$2:$C$897,3,0)</f>
        <v>DISTRITO NACIONAL</v>
      </c>
      <c r="B71" s="107">
        <v>335786313</v>
      </c>
      <c r="C71" s="99">
        <v>44235.979675925926</v>
      </c>
      <c r="D71" s="113" t="s">
        <v>2476</v>
      </c>
      <c r="E71" s="97">
        <v>541</v>
      </c>
      <c r="F71" s="84" t="str">
        <f>VLOOKUP(E71,VIP!$A$2:$O11402,2,0)</f>
        <v>DRBR541</v>
      </c>
      <c r="G71" s="96" t="str">
        <f>VLOOKUP(E71,'LISTADO ATM'!$A$2:$B$896,2,0)</f>
        <v xml:space="preserve">ATM Oficina Sambil II </v>
      </c>
      <c r="H71" s="96" t="str">
        <f>VLOOKUP(E71,VIP!$A$2:$O16323,7,FALSE)</f>
        <v>Si</v>
      </c>
      <c r="I71" s="96" t="str">
        <f>VLOOKUP(E71,VIP!$A$2:$O8288,8,FALSE)</f>
        <v>Si</v>
      </c>
      <c r="J71" s="96" t="str">
        <f>VLOOKUP(E71,VIP!$A$2:$O8238,8,FALSE)</f>
        <v>Si</v>
      </c>
      <c r="K71" s="96" t="str">
        <f>VLOOKUP(E71,VIP!$A$2:$O11812,6,0)</f>
        <v>SI</v>
      </c>
      <c r="L71" s="102" t="s">
        <v>2465</v>
      </c>
      <c r="M71" s="116" t="s">
        <v>2555</v>
      </c>
      <c r="N71" s="100" t="s">
        <v>2480</v>
      </c>
      <c r="O71" s="113" t="s">
        <v>2481</v>
      </c>
      <c r="P71" s="116"/>
      <c r="Q71" s="163">
        <v>44237.592291666668</v>
      </c>
    </row>
    <row r="72" spans="1:17" s="117" customFormat="1" ht="18" x14ac:dyDescent="0.25">
      <c r="A72" s="113" t="str">
        <f>VLOOKUP(E72,'LISTADO ATM'!$A$2:$C$897,3,0)</f>
        <v>DISTRITO NACIONAL</v>
      </c>
      <c r="B72" s="107">
        <v>335786031</v>
      </c>
      <c r="C72" s="99">
        <v>44235.659895833334</v>
      </c>
      <c r="D72" s="113" t="s">
        <v>2189</v>
      </c>
      <c r="E72" s="97">
        <v>180</v>
      </c>
      <c r="F72" s="84" t="str">
        <f>VLOOKUP(E72,VIP!$A$2:$O11389,2,0)</f>
        <v>DRBR180</v>
      </c>
      <c r="G72" s="96" t="str">
        <f>VLOOKUP(E72,'LISTADO ATM'!$A$2:$B$896,2,0)</f>
        <v xml:space="preserve">ATM Megacentro II </v>
      </c>
      <c r="H72" s="96" t="str">
        <f>VLOOKUP(E72,VIP!$A$2:$O16310,7,FALSE)</f>
        <v>Si</v>
      </c>
      <c r="I72" s="96" t="str">
        <f>VLOOKUP(E72,VIP!$A$2:$O8275,8,FALSE)</f>
        <v>Si</v>
      </c>
      <c r="J72" s="96" t="str">
        <f>VLOOKUP(E72,VIP!$A$2:$O8225,8,FALSE)</f>
        <v>Si</v>
      </c>
      <c r="K72" s="96" t="str">
        <f>VLOOKUP(E72,VIP!$A$2:$O11799,6,0)</f>
        <v>SI</v>
      </c>
      <c r="L72" s="102" t="s">
        <v>2228</v>
      </c>
      <c r="M72" s="101" t="s">
        <v>2472</v>
      </c>
      <c r="N72" s="100" t="s">
        <v>2480</v>
      </c>
      <c r="O72" s="113" t="s">
        <v>2482</v>
      </c>
      <c r="P72" s="116"/>
      <c r="Q72" s="101" t="s">
        <v>2228</v>
      </c>
    </row>
    <row r="73" spans="1:17" s="117" customFormat="1" ht="18" x14ac:dyDescent="0.25">
      <c r="A73" s="113" t="str">
        <f>VLOOKUP(E73,'LISTADO ATM'!$A$2:$C$897,3,0)</f>
        <v>DISTRITO NACIONAL</v>
      </c>
      <c r="B73" s="107">
        <v>335785068</v>
      </c>
      <c r="C73" s="99">
        <v>44235.407037037039</v>
      </c>
      <c r="D73" s="113" t="s">
        <v>2476</v>
      </c>
      <c r="E73" s="97">
        <v>566</v>
      </c>
      <c r="F73" s="84" t="str">
        <f>VLOOKUP(E73,VIP!$A$2:$O11377,2,0)</f>
        <v>DRBR508</v>
      </c>
      <c r="G73" s="96" t="str">
        <f>VLOOKUP(E73,'LISTADO ATM'!$A$2:$B$896,2,0)</f>
        <v xml:space="preserve">ATM Hiper Olé Aut. Duarte </v>
      </c>
      <c r="H73" s="96" t="str">
        <f>VLOOKUP(E73,VIP!$A$2:$O16298,7,FALSE)</f>
        <v>Si</v>
      </c>
      <c r="I73" s="96" t="str">
        <f>VLOOKUP(E73,VIP!$A$2:$O8263,8,FALSE)</f>
        <v>Si</v>
      </c>
      <c r="J73" s="96" t="str">
        <f>VLOOKUP(E73,VIP!$A$2:$O8213,8,FALSE)</f>
        <v>Si</v>
      </c>
      <c r="K73" s="96" t="str">
        <f>VLOOKUP(E73,VIP!$A$2:$O11787,6,0)</f>
        <v>NO</v>
      </c>
      <c r="L73" s="102" t="s">
        <v>2430</v>
      </c>
      <c r="M73" s="116" t="s">
        <v>2555</v>
      </c>
      <c r="N73" s="100" t="s">
        <v>2480</v>
      </c>
      <c r="O73" s="113" t="s">
        <v>2481</v>
      </c>
      <c r="P73" s="116"/>
      <c r="Q73" s="163">
        <v>44237.589571759258</v>
      </c>
    </row>
    <row r="74" spans="1:17" s="117" customFormat="1" ht="18" x14ac:dyDescent="0.25">
      <c r="A74" s="113" t="str">
        <f>VLOOKUP(E74,'LISTADO ATM'!$A$2:$C$897,3,0)</f>
        <v>DISTRITO NACIONAL</v>
      </c>
      <c r="B74" s="107">
        <v>335784621</v>
      </c>
      <c r="C74" s="99">
        <v>44234.569918981484</v>
      </c>
      <c r="D74" s="113" t="s">
        <v>2189</v>
      </c>
      <c r="E74" s="97">
        <v>476</v>
      </c>
      <c r="F74" s="84" t="str">
        <f>VLOOKUP(E74,VIP!$A$2:$O11358,2,0)</f>
        <v>DRBR476</v>
      </c>
      <c r="G74" s="96" t="str">
        <f>VLOOKUP(E74,'LISTADO ATM'!$A$2:$B$896,2,0)</f>
        <v xml:space="preserve">ATM Multicentro La Sirena Las Caobas </v>
      </c>
      <c r="H74" s="96" t="str">
        <f>VLOOKUP(E74,VIP!$A$2:$O16279,7,FALSE)</f>
        <v>Si</v>
      </c>
      <c r="I74" s="96" t="str">
        <f>VLOOKUP(E74,VIP!$A$2:$O8244,8,FALSE)</f>
        <v>Si</v>
      </c>
      <c r="J74" s="96" t="str">
        <f>VLOOKUP(E74,VIP!$A$2:$O8194,8,FALSE)</f>
        <v>Si</v>
      </c>
      <c r="K74" s="96" t="str">
        <f>VLOOKUP(E74,VIP!$A$2:$O11768,6,0)</f>
        <v>SI</v>
      </c>
      <c r="L74" s="102" t="s">
        <v>2254</v>
      </c>
      <c r="M74" s="101" t="s">
        <v>2472</v>
      </c>
      <c r="N74" s="100" t="s">
        <v>2493</v>
      </c>
      <c r="O74" s="113" t="s">
        <v>2482</v>
      </c>
      <c r="P74" s="116"/>
      <c r="Q74" s="101" t="s">
        <v>2254</v>
      </c>
    </row>
    <row r="75" spans="1:17" s="117" customFormat="1" ht="18" x14ac:dyDescent="0.25">
      <c r="A75" s="113" t="str">
        <f>VLOOKUP(E75,'LISTADO ATM'!$A$2:$C$897,3,0)</f>
        <v>DISTRITO NACIONAL</v>
      </c>
      <c r="B75" s="107">
        <v>335784619</v>
      </c>
      <c r="C75" s="99">
        <v>44234.508101851854</v>
      </c>
      <c r="D75" s="113" t="s">
        <v>2189</v>
      </c>
      <c r="E75" s="97">
        <v>224</v>
      </c>
      <c r="F75" s="84" t="str">
        <f>VLOOKUP(E75,VIP!$A$2:$O11360,2,0)</f>
        <v>DRBR224</v>
      </c>
      <c r="G75" s="96" t="str">
        <f>VLOOKUP(E75,'LISTADO ATM'!$A$2:$B$896,2,0)</f>
        <v xml:space="preserve">ATM S/M Nacional El Millón (Núñez de Cáceres) </v>
      </c>
      <c r="H75" s="96" t="str">
        <f>VLOOKUP(E75,VIP!$A$2:$O16281,7,FALSE)</f>
        <v>Si</v>
      </c>
      <c r="I75" s="96" t="str">
        <f>VLOOKUP(E75,VIP!$A$2:$O8246,8,FALSE)</f>
        <v>Si</v>
      </c>
      <c r="J75" s="96" t="str">
        <f>VLOOKUP(E75,VIP!$A$2:$O8196,8,FALSE)</f>
        <v>Si</v>
      </c>
      <c r="K75" s="96" t="str">
        <f>VLOOKUP(E75,VIP!$A$2:$O11770,6,0)</f>
        <v>SI</v>
      </c>
      <c r="L75" s="102" t="s">
        <v>2228</v>
      </c>
      <c r="M75" s="116" t="s">
        <v>2555</v>
      </c>
      <c r="N75" s="100" t="s">
        <v>2493</v>
      </c>
      <c r="O75" s="113" t="s">
        <v>2482</v>
      </c>
      <c r="P75" s="116"/>
      <c r="Q75" s="163">
        <v>44237.426493055558</v>
      </c>
    </row>
    <row r="76" spans="1:17" s="117" customFormat="1" ht="18" x14ac:dyDescent="0.25">
      <c r="A76" s="113" t="str">
        <f>VLOOKUP(E76,'LISTADO ATM'!$A$2:$C$897,3,0)</f>
        <v>DISTRITO NACIONAL</v>
      </c>
      <c r="B76" s="107">
        <v>335766639</v>
      </c>
      <c r="C76" s="99">
        <v>44214.57099537037</v>
      </c>
      <c r="D76" s="113" t="s">
        <v>2189</v>
      </c>
      <c r="E76" s="97">
        <v>384</v>
      </c>
      <c r="F76" s="84" t="e">
        <f>VLOOKUP(E76,VIP!$A$2:$O11357,2,0)</f>
        <v>#N/A</v>
      </c>
      <c r="G76" s="96" t="str">
        <f>VLOOKUP(E76,'LISTADO ATM'!$A$2:$B$896,2,0)</f>
        <v>ATM Sotano Torre Banreservas</v>
      </c>
      <c r="H76" s="96" t="e">
        <f>VLOOKUP(E76,VIP!$A$2:$O16278,7,FALSE)</f>
        <v>#N/A</v>
      </c>
      <c r="I76" s="96" t="e">
        <f>VLOOKUP(E76,VIP!$A$2:$O8243,8,FALSE)</f>
        <v>#N/A</v>
      </c>
      <c r="J76" s="96" t="e">
        <f>VLOOKUP(E76,VIP!$A$2:$O8193,8,FALSE)</f>
        <v>#N/A</v>
      </c>
      <c r="K76" s="96" t="e">
        <f>VLOOKUP(E76,VIP!$A$2:$O11767,6,0)</f>
        <v>#N/A</v>
      </c>
      <c r="L76" s="102" t="s">
        <v>2228</v>
      </c>
      <c r="M76" s="101" t="s">
        <v>2472</v>
      </c>
      <c r="N76" s="100" t="s">
        <v>2493</v>
      </c>
      <c r="O76" s="113" t="s">
        <v>2482</v>
      </c>
      <c r="P76" s="116"/>
      <c r="Q76" s="101" t="s">
        <v>2228</v>
      </c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</sheetData>
  <autoFilter ref="A4:Q19">
    <sortState ref="A5:Q76">
      <sortCondition descending="1" ref="C4:C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7:B1048576 B1:B4">
    <cfRule type="duplicateValues" dxfId="268" priority="372658"/>
  </conditionalFormatting>
  <conditionalFormatting sqref="B77:B1048576">
    <cfRule type="duplicateValues" dxfId="267" priority="372662"/>
  </conditionalFormatting>
  <conditionalFormatting sqref="B77:B1048576 B1:B4">
    <cfRule type="duplicateValues" dxfId="266" priority="372666"/>
    <cfRule type="duplicateValues" dxfId="265" priority="372667"/>
    <cfRule type="duplicateValues" dxfId="264" priority="372668"/>
  </conditionalFormatting>
  <conditionalFormatting sqref="B77:B1048576 B1:B4">
    <cfRule type="duplicateValues" dxfId="263" priority="372678"/>
    <cfRule type="duplicateValues" dxfId="262" priority="372679"/>
  </conditionalFormatting>
  <conditionalFormatting sqref="B77:B1048576">
    <cfRule type="duplicateValues" dxfId="261" priority="372686"/>
    <cfRule type="duplicateValues" dxfId="260" priority="372687"/>
    <cfRule type="duplicateValues" dxfId="259" priority="372688"/>
  </conditionalFormatting>
  <conditionalFormatting sqref="B77:B1048576">
    <cfRule type="duplicateValues" dxfId="258" priority="372698"/>
    <cfRule type="duplicateValues" dxfId="257" priority="372699"/>
  </conditionalFormatting>
  <conditionalFormatting sqref="E77:E1048576 E1:E4">
    <cfRule type="duplicateValues" dxfId="256" priority="372706"/>
  </conditionalFormatting>
  <conditionalFormatting sqref="E77:E1048576">
    <cfRule type="duplicateValues" dxfId="255" priority="372710"/>
  </conditionalFormatting>
  <conditionalFormatting sqref="E77:E1048576 E1:E4">
    <cfRule type="duplicateValues" dxfId="254" priority="372714"/>
    <cfRule type="duplicateValues" dxfId="253" priority="372715"/>
  </conditionalFormatting>
  <conditionalFormatting sqref="E77:E1048576 E1:E4">
    <cfRule type="duplicateValues" dxfId="252" priority="372722"/>
    <cfRule type="duplicateValues" dxfId="251" priority="372723"/>
    <cfRule type="duplicateValues" dxfId="250" priority="372724"/>
  </conditionalFormatting>
  <conditionalFormatting sqref="B77:B1048576">
    <cfRule type="duplicateValues" dxfId="249" priority="306"/>
  </conditionalFormatting>
  <conditionalFormatting sqref="B77:B1048576">
    <cfRule type="duplicateValues" dxfId="248" priority="222"/>
    <cfRule type="duplicateValues" dxfId="247" priority="223"/>
  </conditionalFormatting>
  <conditionalFormatting sqref="E7:E19">
    <cfRule type="duplicateValues" dxfId="246" priority="200"/>
  </conditionalFormatting>
  <conditionalFormatting sqref="E7:E19">
    <cfRule type="duplicateValues" dxfId="245" priority="199"/>
  </conditionalFormatting>
  <conditionalFormatting sqref="E7:E19">
    <cfRule type="duplicateValues" dxfId="244" priority="197"/>
    <cfRule type="duplicateValues" dxfId="243" priority="198"/>
  </conditionalFormatting>
  <conditionalFormatting sqref="E7:E19">
    <cfRule type="duplicateValues" dxfId="242" priority="194"/>
    <cfRule type="duplicateValues" dxfId="241" priority="195"/>
    <cfRule type="duplicateValues" dxfId="240" priority="196"/>
  </conditionalFormatting>
  <conditionalFormatting sqref="E7:E19">
    <cfRule type="duplicateValues" dxfId="239" priority="193"/>
  </conditionalFormatting>
  <conditionalFormatting sqref="E7:E19">
    <cfRule type="duplicateValues" dxfId="238" priority="191"/>
    <cfRule type="duplicateValues" dxfId="237" priority="192"/>
  </conditionalFormatting>
  <conditionalFormatting sqref="E7:E19">
    <cfRule type="duplicateValues" dxfId="236" priority="188"/>
    <cfRule type="duplicateValues" dxfId="235" priority="189"/>
    <cfRule type="duplicateValues" dxfId="234" priority="190"/>
  </conditionalFormatting>
  <conditionalFormatting sqref="B7:B19">
    <cfRule type="duplicateValues" dxfId="233" priority="187"/>
  </conditionalFormatting>
  <conditionalFormatting sqref="B7:B19">
    <cfRule type="duplicateValues" dxfId="232" priority="184"/>
    <cfRule type="duplicateValues" dxfId="231" priority="185"/>
    <cfRule type="duplicateValues" dxfId="230" priority="186"/>
  </conditionalFormatting>
  <conditionalFormatting sqref="B7:B19">
    <cfRule type="duplicateValues" dxfId="229" priority="182"/>
    <cfRule type="duplicateValues" dxfId="228" priority="183"/>
  </conditionalFormatting>
  <conditionalFormatting sqref="B7:B19">
    <cfRule type="duplicateValues" dxfId="227" priority="181"/>
  </conditionalFormatting>
  <conditionalFormatting sqref="B7:B19">
    <cfRule type="duplicateValues" dxfId="226" priority="179"/>
    <cfRule type="duplicateValues" dxfId="225" priority="180"/>
  </conditionalFormatting>
  <conditionalFormatting sqref="E7:E19">
    <cfRule type="duplicateValues" dxfId="224" priority="178"/>
  </conditionalFormatting>
  <conditionalFormatting sqref="E7:E19">
    <cfRule type="duplicateValues" dxfId="223" priority="176"/>
    <cfRule type="duplicateValues" dxfId="222" priority="177"/>
  </conditionalFormatting>
  <conditionalFormatting sqref="E7:E19">
    <cfRule type="duplicateValues" dxfId="221" priority="173"/>
    <cfRule type="duplicateValues" dxfId="220" priority="174"/>
    <cfRule type="duplicateValues" dxfId="219" priority="175"/>
  </conditionalFormatting>
  <conditionalFormatting sqref="B77:B1048576 B1:B19">
    <cfRule type="duplicateValues" dxfId="218" priority="170"/>
    <cfRule type="duplicateValues" dxfId="217" priority="172"/>
  </conditionalFormatting>
  <conditionalFormatting sqref="E77:E1048576 E1:E19">
    <cfRule type="duplicateValues" dxfId="216" priority="169"/>
    <cfRule type="duplicateValues" dxfId="215" priority="171"/>
  </conditionalFormatting>
  <conditionalFormatting sqref="E20:E24">
    <cfRule type="duplicateValues" dxfId="214" priority="168"/>
  </conditionalFormatting>
  <conditionalFormatting sqref="E20:E24">
    <cfRule type="duplicateValues" dxfId="213" priority="167"/>
  </conditionalFormatting>
  <conditionalFormatting sqref="E20:E24">
    <cfRule type="duplicateValues" dxfId="212" priority="165"/>
    <cfRule type="duplicateValues" dxfId="211" priority="166"/>
  </conditionalFormatting>
  <conditionalFormatting sqref="E20:E24">
    <cfRule type="duplicateValues" dxfId="210" priority="162"/>
    <cfRule type="duplicateValues" dxfId="209" priority="163"/>
    <cfRule type="duplicateValues" dxfId="208" priority="164"/>
  </conditionalFormatting>
  <conditionalFormatting sqref="E20:E24">
    <cfRule type="duplicateValues" dxfId="207" priority="161"/>
  </conditionalFormatting>
  <conditionalFormatting sqref="E20:E24">
    <cfRule type="duplicateValues" dxfId="206" priority="159"/>
    <cfRule type="duplicateValues" dxfId="205" priority="160"/>
  </conditionalFormatting>
  <conditionalFormatting sqref="E20:E24">
    <cfRule type="duplicateValues" dxfId="204" priority="156"/>
    <cfRule type="duplicateValues" dxfId="203" priority="157"/>
    <cfRule type="duplicateValues" dxfId="202" priority="158"/>
  </conditionalFormatting>
  <conditionalFormatting sqref="B20:B24">
    <cfRule type="duplicateValues" dxfId="201" priority="155"/>
  </conditionalFormatting>
  <conditionalFormatting sqref="B20:B24">
    <cfRule type="duplicateValues" dxfId="200" priority="152"/>
    <cfRule type="duplicateValues" dxfId="199" priority="153"/>
    <cfRule type="duplicateValues" dxfId="198" priority="154"/>
  </conditionalFormatting>
  <conditionalFormatting sqref="B20:B24">
    <cfRule type="duplicateValues" dxfId="197" priority="150"/>
    <cfRule type="duplicateValues" dxfId="196" priority="151"/>
  </conditionalFormatting>
  <conditionalFormatting sqref="B20:B24">
    <cfRule type="duplicateValues" dxfId="195" priority="149"/>
  </conditionalFormatting>
  <conditionalFormatting sqref="B20:B24">
    <cfRule type="duplicateValues" dxfId="194" priority="147"/>
    <cfRule type="duplicateValues" dxfId="193" priority="148"/>
  </conditionalFormatting>
  <conditionalFormatting sqref="E20:E24">
    <cfRule type="duplicateValues" dxfId="192" priority="146"/>
  </conditionalFormatting>
  <conditionalFormatting sqref="E20:E24">
    <cfRule type="duplicateValues" dxfId="191" priority="144"/>
    <cfRule type="duplicateValues" dxfId="190" priority="145"/>
  </conditionalFormatting>
  <conditionalFormatting sqref="E20:E24">
    <cfRule type="duplicateValues" dxfId="189" priority="141"/>
    <cfRule type="duplicateValues" dxfId="188" priority="142"/>
    <cfRule type="duplicateValues" dxfId="187" priority="143"/>
  </conditionalFormatting>
  <conditionalFormatting sqref="B20:B24">
    <cfRule type="duplicateValues" dxfId="186" priority="138"/>
    <cfRule type="duplicateValues" dxfId="185" priority="140"/>
  </conditionalFormatting>
  <conditionalFormatting sqref="E20:E24">
    <cfRule type="duplicateValues" dxfId="184" priority="137"/>
    <cfRule type="duplicateValues" dxfId="183" priority="139"/>
  </conditionalFormatting>
  <conditionalFormatting sqref="E77:E1048576 E1:E24">
    <cfRule type="duplicateValues" dxfId="182" priority="136"/>
  </conditionalFormatting>
  <conditionalFormatting sqref="E25:E37">
    <cfRule type="duplicateValues" dxfId="181" priority="376457"/>
  </conditionalFormatting>
  <conditionalFormatting sqref="E25:E37">
    <cfRule type="duplicateValues" dxfId="180" priority="376459"/>
    <cfRule type="duplicateValues" dxfId="179" priority="376460"/>
  </conditionalFormatting>
  <conditionalFormatting sqref="E25:E37">
    <cfRule type="duplicateValues" dxfId="178" priority="376463"/>
    <cfRule type="duplicateValues" dxfId="177" priority="376464"/>
    <cfRule type="duplicateValues" dxfId="176" priority="376465"/>
  </conditionalFormatting>
  <conditionalFormatting sqref="B25:B37">
    <cfRule type="duplicateValues" dxfId="175" priority="376469"/>
  </conditionalFormatting>
  <conditionalFormatting sqref="B25:B37">
    <cfRule type="duplicateValues" dxfId="174" priority="376471"/>
    <cfRule type="duplicateValues" dxfId="173" priority="376472"/>
    <cfRule type="duplicateValues" dxfId="172" priority="376473"/>
  </conditionalFormatting>
  <conditionalFormatting sqref="B25:B37">
    <cfRule type="duplicateValues" dxfId="171" priority="376477"/>
    <cfRule type="duplicateValues" dxfId="170" priority="376478"/>
  </conditionalFormatting>
  <conditionalFormatting sqref="E38:E46">
    <cfRule type="duplicateValues" dxfId="169" priority="376569"/>
  </conditionalFormatting>
  <conditionalFormatting sqref="E38:E46">
    <cfRule type="duplicateValues" dxfId="168" priority="376570"/>
    <cfRule type="duplicateValues" dxfId="167" priority="376571"/>
  </conditionalFormatting>
  <conditionalFormatting sqref="E38:E46">
    <cfRule type="duplicateValues" dxfId="166" priority="376572"/>
    <cfRule type="duplicateValues" dxfId="165" priority="376573"/>
    <cfRule type="duplicateValues" dxfId="164" priority="376574"/>
  </conditionalFormatting>
  <conditionalFormatting sqref="B38:B46">
    <cfRule type="duplicateValues" dxfId="163" priority="376575"/>
  </conditionalFormatting>
  <conditionalFormatting sqref="B38:B46">
    <cfRule type="duplicateValues" dxfId="162" priority="376576"/>
    <cfRule type="duplicateValues" dxfId="161" priority="376577"/>
    <cfRule type="duplicateValues" dxfId="160" priority="376578"/>
  </conditionalFormatting>
  <conditionalFormatting sqref="B38:B46">
    <cfRule type="duplicateValues" dxfId="159" priority="376579"/>
    <cfRule type="duplicateValues" dxfId="158" priority="376580"/>
  </conditionalFormatting>
  <conditionalFormatting sqref="E47:E53">
    <cfRule type="duplicateValues" dxfId="157" priority="90"/>
  </conditionalFormatting>
  <conditionalFormatting sqref="E47:E53">
    <cfRule type="duplicateValues" dxfId="156" priority="88"/>
    <cfRule type="duplicateValues" dxfId="155" priority="89"/>
  </conditionalFormatting>
  <conditionalFormatting sqref="E47:E53">
    <cfRule type="duplicateValues" dxfId="154" priority="85"/>
    <cfRule type="duplicateValues" dxfId="153" priority="86"/>
    <cfRule type="duplicateValues" dxfId="152" priority="87"/>
  </conditionalFormatting>
  <conditionalFormatting sqref="B47:B53">
    <cfRule type="duplicateValues" dxfId="151" priority="84"/>
  </conditionalFormatting>
  <conditionalFormatting sqref="B47:B53">
    <cfRule type="duplicateValues" dxfId="150" priority="81"/>
    <cfRule type="duplicateValues" dxfId="149" priority="82"/>
    <cfRule type="duplicateValues" dxfId="148" priority="83"/>
  </conditionalFormatting>
  <conditionalFormatting sqref="B47:B53">
    <cfRule type="duplicateValues" dxfId="147" priority="79"/>
    <cfRule type="duplicateValues" dxfId="146" priority="80"/>
  </conditionalFormatting>
  <conditionalFormatting sqref="E54">
    <cfRule type="duplicateValues" dxfId="145" priority="78"/>
  </conditionalFormatting>
  <conditionalFormatting sqref="E54">
    <cfRule type="duplicateValues" dxfId="144" priority="76"/>
    <cfRule type="duplicateValues" dxfId="143" priority="77"/>
  </conditionalFormatting>
  <conditionalFormatting sqref="E54">
    <cfRule type="duplicateValues" dxfId="142" priority="73"/>
    <cfRule type="duplicateValues" dxfId="141" priority="74"/>
    <cfRule type="duplicateValues" dxfId="140" priority="75"/>
  </conditionalFormatting>
  <conditionalFormatting sqref="B54">
    <cfRule type="duplicateValues" dxfId="139" priority="72"/>
  </conditionalFormatting>
  <conditionalFormatting sqref="B54">
    <cfRule type="duplicateValues" dxfId="138" priority="69"/>
    <cfRule type="duplicateValues" dxfId="137" priority="70"/>
    <cfRule type="duplicateValues" dxfId="136" priority="71"/>
  </conditionalFormatting>
  <conditionalFormatting sqref="B54">
    <cfRule type="duplicateValues" dxfId="135" priority="67"/>
    <cfRule type="duplicateValues" dxfId="134" priority="68"/>
  </conditionalFormatting>
  <conditionalFormatting sqref="E55:E65">
    <cfRule type="duplicateValues" dxfId="133" priority="60"/>
  </conditionalFormatting>
  <conditionalFormatting sqref="E55:E65">
    <cfRule type="duplicateValues" dxfId="132" priority="58"/>
    <cfRule type="duplicateValues" dxfId="131" priority="59"/>
  </conditionalFormatting>
  <conditionalFormatting sqref="E55:E65">
    <cfRule type="duplicateValues" dxfId="130" priority="55"/>
    <cfRule type="duplicateValues" dxfId="129" priority="56"/>
    <cfRule type="duplicateValues" dxfId="128" priority="57"/>
  </conditionalFormatting>
  <conditionalFormatting sqref="B55:B65">
    <cfRule type="duplicateValues" dxfId="127" priority="54"/>
  </conditionalFormatting>
  <conditionalFormatting sqref="B55:B65">
    <cfRule type="duplicateValues" dxfId="126" priority="51"/>
    <cfRule type="duplicateValues" dxfId="125" priority="52"/>
    <cfRule type="duplicateValues" dxfId="124" priority="53"/>
  </conditionalFormatting>
  <conditionalFormatting sqref="B55:B65">
    <cfRule type="duplicateValues" dxfId="123" priority="49"/>
    <cfRule type="duplicateValues" dxfId="122" priority="50"/>
  </conditionalFormatting>
  <conditionalFormatting sqref="E66:E69">
    <cfRule type="duplicateValues" dxfId="121" priority="48"/>
  </conditionalFormatting>
  <conditionalFormatting sqref="E66:E69">
    <cfRule type="duplicateValues" dxfId="120" priority="46"/>
    <cfRule type="duplicateValues" dxfId="119" priority="47"/>
  </conditionalFormatting>
  <conditionalFormatting sqref="E66:E69">
    <cfRule type="duplicateValues" dxfId="118" priority="43"/>
    <cfRule type="duplicateValues" dxfId="117" priority="44"/>
    <cfRule type="duplicateValues" dxfId="116" priority="45"/>
  </conditionalFormatting>
  <conditionalFormatting sqref="B66:B69">
    <cfRule type="duplicateValues" dxfId="115" priority="42"/>
  </conditionalFormatting>
  <conditionalFormatting sqref="B66:B69">
    <cfRule type="duplicateValues" dxfId="114" priority="39"/>
    <cfRule type="duplicateValues" dxfId="113" priority="40"/>
    <cfRule type="duplicateValues" dxfId="112" priority="41"/>
  </conditionalFormatting>
  <conditionalFormatting sqref="B66:B69">
    <cfRule type="duplicateValues" dxfId="111" priority="37"/>
    <cfRule type="duplicateValues" dxfId="110" priority="38"/>
  </conditionalFormatting>
  <conditionalFormatting sqref="E70:E72">
    <cfRule type="duplicateValues" dxfId="109" priority="36"/>
  </conditionalFormatting>
  <conditionalFormatting sqref="E70:E72">
    <cfRule type="duplicateValues" dxfId="108" priority="34"/>
    <cfRule type="duplicateValues" dxfId="107" priority="35"/>
  </conditionalFormatting>
  <conditionalFormatting sqref="E70:E72">
    <cfRule type="duplicateValues" dxfId="106" priority="31"/>
    <cfRule type="duplicateValues" dxfId="105" priority="32"/>
    <cfRule type="duplicateValues" dxfId="104" priority="33"/>
  </conditionalFormatting>
  <conditionalFormatting sqref="B70:B72">
    <cfRule type="duplicateValues" dxfId="103" priority="30"/>
  </conditionalFormatting>
  <conditionalFormatting sqref="B70:B72">
    <cfRule type="duplicateValues" dxfId="102" priority="27"/>
    <cfRule type="duplicateValues" dxfId="101" priority="28"/>
    <cfRule type="duplicateValues" dxfId="100" priority="29"/>
  </conditionalFormatting>
  <conditionalFormatting sqref="B70:B72">
    <cfRule type="duplicateValues" dxfId="99" priority="25"/>
    <cfRule type="duplicateValues" dxfId="98" priority="26"/>
  </conditionalFormatting>
  <conditionalFormatting sqref="E73:E75">
    <cfRule type="duplicateValues" dxfId="97" priority="24"/>
  </conditionalFormatting>
  <conditionalFormatting sqref="E73:E75">
    <cfRule type="duplicateValues" dxfId="96" priority="22"/>
    <cfRule type="duplicateValues" dxfId="95" priority="23"/>
  </conditionalFormatting>
  <conditionalFormatting sqref="E73:E75">
    <cfRule type="duplicateValues" dxfId="94" priority="19"/>
    <cfRule type="duplicateValues" dxfId="93" priority="20"/>
    <cfRule type="duplicateValues" dxfId="92" priority="21"/>
  </conditionalFormatting>
  <conditionalFormatting sqref="B73:B75">
    <cfRule type="duplicateValues" dxfId="91" priority="18"/>
  </conditionalFormatting>
  <conditionalFormatting sqref="B73:B75">
    <cfRule type="duplicateValues" dxfId="90" priority="15"/>
    <cfRule type="duplicateValues" dxfId="89" priority="16"/>
    <cfRule type="duplicateValues" dxfId="88" priority="17"/>
  </conditionalFormatting>
  <conditionalFormatting sqref="B73:B75">
    <cfRule type="duplicateValues" dxfId="87" priority="13"/>
    <cfRule type="duplicateValues" dxfId="86" priority="14"/>
  </conditionalFormatting>
  <conditionalFormatting sqref="E76">
    <cfRule type="duplicateValues" dxfId="85" priority="12"/>
  </conditionalFormatting>
  <conditionalFormatting sqref="E76">
    <cfRule type="duplicateValues" dxfId="84" priority="10"/>
    <cfRule type="duplicateValues" dxfId="83" priority="11"/>
  </conditionalFormatting>
  <conditionalFormatting sqref="E76">
    <cfRule type="duplicateValues" dxfId="82" priority="7"/>
    <cfRule type="duplicateValues" dxfId="81" priority="8"/>
    <cfRule type="duplicateValues" dxfId="80" priority="9"/>
  </conditionalFormatting>
  <conditionalFormatting sqref="B76">
    <cfRule type="duplicateValues" dxfId="79" priority="6"/>
  </conditionalFormatting>
  <conditionalFormatting sqref="B76">
    <cfRule type="duplicateValues" dxfId="78" priority="3"/>
    <cfRule type="duplicateValues" dxfId="77" priority="4"/>
    <cfRule type="duplicateValues" dxfId="76" priority="5"/>
  </conditionalFormatting>
  <conditionalFormatting sqref="B76">
    <cfRule type="duplicateValues" dxfId="75" priority="1"/>
    <cfRule type="duplicateValues" dxfId="74" priority="2"/>
  </conditionalFormatting>
  <conditionalFormatting sqref="E5:E6">
    <cfRule type="duplicateValues" dxfId="11" priority="376593"/>
  </conditionalFormatting>
  <conditionalFormatting sqref="E5:E6">
    <cfRule type="duplicateValues" dxfId="10" priority="376594"/>
    <cfRule type="duplicateValues" dxfId="9" priority="376595"/>
  </conditionalFormatting>
  <conditionalFormatting sqref="E5:E6">
    <cfRule type="duplicateValues" dxfId="8" priority="376596"/>
    <cfRule type="duplicateValues" dxfId="7" priority="376597"/>
    <cfRule type="duplicateValues" dxfId="6" priority="376598"/>
  </conditionalFormatting>
  <conditionalFormatting sqref="B5:B6">
    <cfRule type="duplicateValues" dxfId="5" priority="376599"/>
  </conditionalFormatting>
  <conditionalFormatting sqref="B5:B6">
    <cfRule type="duplicateValues" dxfId="4" priority="376600"/>
    <cfRule type="duplicateValues" dxfId="3" priority="376601"/>
    <cfRule type="duplicateValues" dxfId="2" priority="376602"/>
  </conditionalFormatting>
  <conditionalFormatting sqref="B5:B6">
    <cfRule type="duplicateValues" dxfId="1" priority="376603"/>
    <cfRule type="duplicateValues" dxfId="0" priority="37660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6" t="s">
        <v>2478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customHeight="1" x14ac:dyDescent="0.25">
      <c r="A3" s="139" t="s">
        <v>2478</v>
      </c>
      <c r="B3" s="140"/>
      <c r="C3" s="140"/>
      <c r="D3" s="140"/>
      <c r="E3" s="141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44237.25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44237.708333333336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752</v>
      </c>
      <c r="C10" s="118" t="str">
        <f>VLOOKUP(B10,'[1]LISTADO ATM'!$A$2:$B$816,2,0)</f>
        <v xml:space="preserve">ATM UNP Las Carolinas (La Vega) </v>
      </c>
      <c r="D10" s="123" t="s">
        <v>2496</v>
      </c>
      <c r="E10" s="164">
        <v>335787667</v>
      </c>
    </row>
    <row r="11" spans="1:5" ht="18" x14ac:dyDescent="0.25">
      <c r="A11" s="118" t="str">
        <f>VLOOKUP(B11,'[1]LISTADO ATM'!$A$2:$C$817,3,0)</f>
        <v>ESTE</v>
      </c>
      <c r="B11" s="118">
        <v>158</v>
      </c>
      <c r="C11" s="118" t="str">
        <f>VLOOKUP(B11,'[1]LISTADO ATM'!$A$2:$B$816,2,0)</f>
        <v xml:space="preserve">ATM Oficina Romana Norte </v>
      </c>
      <c r="D11" s="123" t="s">
        <v>2496</v>
      </c>
      <c r="E11" s="164">
        <v>335787268</v>
      </c>
    </row>
    <row r="12" spans="1:5" ht="18" x14ac:dyDescent="0.25">
      <c r="A12" s="118" t="str">
        <f>VLOOKUP(B12,'[1]LISTADO ATM'!$A$2:$C$817,3,0)</f>
        <v>ESTE</v>
      </c>
      <c r="B12" s="118">
        <v>742</v>
      </c>
      <c r="C12" s="118" t="str">
        <f>VLOOKUP(B12,'[1]LISTADO ATM'!$A$2:$B$816,2,0)</f>
        <v xml:space="preserve">ATM Oficina Plaza del Rey (La Romana) </v>
      </c>
      <c r="D12" s="123" t="s">
        <v>2496</v>
      </c>
      <c r="E12" s="164">
        <v>335788015</v>
      </c>
    </row>
    <row r="13" spans="1:5" ht="18" x14ac:dyDescent="0.25">
      <c r="A13" s="118" t="str">
        <f>VLOOKUP(B13,'[1]LISTADO ATM'!$A$2:$C$817,3,0)</f>
        <v>DISTRITO NACIONAL</v>
      </c>
      <c r="B13" s="118">
        <v>541</v>
      </c>
      <c r="C13" s="118" t="str">
        <f>VLOOKUP(B13,'[1]LISTADO ATM'!$A$2:$B$816,2,0)</f>
        <v xml:space="preserve">ATM Oficina Sambil II </v>
      </c>
      <c r="D13" s="123" t="s">
        <v>2496</v>
      </c>
      <c r="E13" s="164">
        <v>335786313</v>
      </c>
    </row>
    <row r="14" spans="1:5" ht="18" x14ac:dyDescent="0.25">
      <c r="A14" s="118" t="str">
        <f>VLOOKUP(B14,'[1]LISTADO ATM'!$A$2:$C$817,3,0)</f>
        <v>DISTRITO NACIONAL</v>
      </c>
      <c r="B14" s="118">
        <v>336</v>
      </c>
      <c r="C14" s="118" t="str">
        <f>VLOOKUP(B14,'[1]LISTADO ATM'!$A$2:$B$816,2,0)</f>
        <v>ATM Instituto Nacional de Cancer (incart)</v>
      </c>
      <c r="D14" s="123" t="s">
        <v>2496</v>
      </c>
      <c r="E14" s="164">
        <v>335787414</v>
      </c>
    </row>
    <row r="15" spans="1:5" ht="18" x14ac:dyDescent="0.25">
      <c r="A15" s="118" t="str">
        <f>VLOOKUP(B15,'[1]LISTADO ATM'!$A$2:$C$817,3,0)</f>
        <v>DISTRITO NACIONAL</v>
      </c>
      <c r="B15" s="118">
        <v>566</v>
      </c>
      <c r="C15" s="118" t="str">
        <f>VLOOKUP(B15,'[1]LISTADO ATM'!$A$2:$B$816,2,0)</f>
        <v xml:space="preserve">ATM Hiper Olé Aut. Duarte </v>
      </c>
      <c r="D15" s="123" t="s">
        <v>2496</v>
      </c>
      <c r="E15" s="122">
        <v>335785068</v>
      </c>
    </row>
    <row r="16" spans="1:5" ht="18" x14ac:dyDescent="0.25">
      <c r="A16" s="118" t="str">
        <f>VLOOKUP(B16,'[1]LISTADO ATM'!$A$2:$C$817,3,0)</f>
        <v>DISTRITO NACIONAL</v>
      </c>
      <c r="B16" s="118">
        <v>738</v>
      </c>
      <c r="C16" s="118" t="str">
        <f>VLOOKUP(B16,'[1]LISTADO ATM'!$A$2:$B$816,2,0)</f>
        <v xml:space="preserve">ATM Zona Franca Los Alcarrizos </v>
      </c>
      <c r="D16" s="123" t="s">
        <v>2496</v>
      </c>
      <c r="E16" s="164">
        <v>335786322</v>
      </c>
    </row>
    <row r="17" spans="1:5" ht="18" x14ac:dyDescent="0.25">
      <c r="A17" s="118" t="str">
        <f>VLOOKUP(B17,'[1]LISTADO ATM'!$A$2:$C$817,3,0)</f>
        <v>DISTRITO NACIONAL</v>
      </c>
      <c r="B17" s="118">
        <v>486</v>
      </c>
      <c r="C17" s="118" t="str">
        <f>VLOOKUP(B17,'[1]LISTADO ATM'!$A$2:$B$816,2,0)</f>
        <v xml:space="preserve">ATM Olé La Caleta </v>
      </c>
      <c r="D17" s="123" t="s">
        <v>2496</v>
      </c>
      <c r="E17" s="164">
        <v>335788035</v>
      </c>
    </row>
    <row r="18" spans="1:5" ht="18" x14ac:dyDescent="0.25">
      <c r="A18" s="118" t="str">
        <f>VLOOKUP(B18,'[1]LISTADO ATM'!$A$2:$C$817,3,0)</f>
        <v>DISTRITO NACIONAL</v>
      </c>
      <c r="B18" s="118">
        <v>578</v>
      </c>
      <c r="C18" s="118" t="str">
        <f>VLOOKUP(B18,'[1]LISTADO ATM'!$A$2:$B$816,2,0)</f>
        <v xml:space="preserve">ATM Procuraduría General de la República </v>
      </c>
      <c r="D18" s="123" t="s">
        <v>2496</v>
      </c>
      <c r="E18" s="164">
        <v>335787708</v>
      </c>
    </row>
    <row r="19" spans="1:5" ht="18" x14ac:dyDescent="0.25">
      <c r="A19" s="118" t="e">
        <f>VLOOKUP(B19,'[1]LISTADO ATM'!$A$2:$C$817,3,0)</f>
        <v>#N/A</v>
      </c>
      <c r="B19" s="118"/>
      <c r="C19" s="118" t="e">
        <f>VLOOKUP(B19,'[1]LISTADO ATM'!$A$2:$B$816,2,0)</f>
        <v>#N/A</v>
      </c>
      <c r="D19" s="123" t="s">
        <v>2496</v>
      </c>
      <c r="E19" s="164"/>
    </row>
    <row r="20" spans="1:5" ht="18.75" customHeight="1" thickBot="1" x14ac:dyDescent="0.3">
      <c r="A20" s="93" t="s">
        <v>2428</v>
      </c>
      <c r="B20" s="121">
        <f>COUNT(B10:B19)</f>
        <v>9</v>
      </c>
      <c r="C20" s="134"/>
      <c r="D20" s="151"/>
      <c r="E20" s="135"/>
    </row>
    <row r="21" spans="1:5" ht="15.75" thickBot="1" x14ac:dyDescent="0.3">
      <c r="A21" s="117"/>
      <c r="B21" s="104"/>
      <c r="C21" s="117"/>
      <c r="D21" s="117"/>
      <c r="E21" s="104"/>
    </row>
    <row r="22" spans="1:5" ht="18.75" thickBot="1" x14ac:dyDescent="0.3">
      <c r="A22" s="146" t="s">
        <v>2430</v>
      </c>
      <c r="B22" s="147"/>
      <c r="C22" s="147"/>
      <c r="D22" s="147"/>
      <c r="E22" s="148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967</v>
      </c>
      <c r="C24" s="119" t="str">
        <f>VLOOKUP(B24,'[1]LISTADO ATM'!$A$2:$B$816,2,0)</f>
        <v xml:space="preserve">ATM UNP Hiper Olé Autopista Duarte </v>
      </c>
      <c r="D24" s="120" t="s">
        <v>2455</v>
      </c>
      <c r="E24" s="164">
        <v>335787748</v>
      </c>
    </row>
    <row r="25" spans="1:5" ht="18.75" customHeight="1" x14ac:dyDescent="0.25">
      <c r="A25" s="118" t="e">
        <f>VLOOKUP(B25,'[1]LISTADO ATM'!$A$2:$C$817,3,0)</f>
        <v>#N/A</v>
      </c>
      <c r="B25" s="118"/>
      <c r="C25" s="119" t="e">
        <f>VLOOKUP(B25,'[1]LISTADO ATM'!$A$2:$B$816,2,0)</f>
        <v>#N/A</v>
      </c>
      <c r="D25" s="120" t="s">
        <v>2455</v>
      </c>
      <c r="E25" s="164"/>
    </row>
    <row r="26" spans="1:5" ht="18.75" thickBot="1" x14ac:dyDescent="0.3">
      <c r="A26" s="114" t="s">
        <v>2428</v>
      </c>
      <c r="B26" s="121">
        <f>COUNT(B24:B25)</f>
        <v>1</v>
      </c>
      <c r="C26" s="115"/>
      <c r="D26" s="115"/>
      <c r="E26" s="115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46" t="s">
        <v>2431</v>
      </c>
      <c r="B28" s="147"/>
      <c r="C28" s="147"/>
      <c r="D28" s="147"/>
      <c r="E28" s="148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2" t="s">
        <v>2427</v>
      </c>
    </row>
    <row r="30" spans="1:5" ht="18.75" customHeight="1" x14ac:dyDescent="0.25">
      <c r="A30" s="119" t="e">
        <f>VLOOKUP(B30,'[1]LISTADO ATM'!$A$2:$C$817,3,0)</f>
        <v>#N/A</v>
      </c>
      <c r="B30" s="118">
        <v>600</v>
      </c>
      <c r="C30" s="119" t="s">
        <v>2545</v>
      </c>
      <c r="D30" s="119" t="s">
        <v>2459</v>
      </c>
      <c r="E30" s="164">
        <v>335787514</v>
      </c>
    </row>
    <row r="31" spans="1:5" ht="18" x14ac:dyDescent="0.25">
      <c r="A31" s="119" t="str">
        <f>VLOOKUP(B31,'[1]LISTADO ATM'!$A$2:$C$817,3,0)</f>
        <v>SUR</v>
      </c>
      <c r="B31" s="118">
        <v>817</v>
      </c>
      <c r="C31" s="119" t="str">
        <f>VLOOKUP(B31,'[1]LISTADO ATM'!$A$2:$B$816,2,0)</f>
        <v xml:space="preserve">ATM Ayuntamiento Sabana Larga (San José de Ocoa) </v>
      </c>
      <c r="D31" s="119" t="s">
        <v>2459</v>
      </c>
      <c r="E31" s="164">
        <v>335788350</v>
      </c>
    </row>
    <row r="32" spans="1:5" ht="18" x14ac:dyDescent="0.25">
      <c r="A32" s="119" t="e">
        <f>VLOOKUP(B32,'[1]LISTADO ATM'!$A$2:$C$817,3,0)</f>
        <v>#N/A</v>
      </c>
      <c r="B32" s="118"/>
      <c r="C32" s="119" t="e">
        <f>VLOOKUP(B32,'[1]LISTADO ATM'!$A$2:$B$816,2,0)</f>
        <v>#N/A</v>
      </c>
      <c r="D32" s="119" t="s">
        <v>2459</v>
      </c>
      <c r="E32" s="164"/>
    </row>
    <row r="33" spans="1:5" ht="18.75" thickBot="1" x14ac:dyDescent="0.3">
      <c r="A33" s="93" t="s">
        <v>2428</v>
      </c>
      <c r="B33" s="121">
        <f>COUNT(B30:B32)</f>
        <v>2</v>
      </c>
      <c r="C33" s="115"/>
      <c r="D33" s="124"/>
      <c r="E33" s="125"/>
    </row>
    <row r="34" spans="1:5" ht="18.75" customHeight="1" thickBot="1" x14ac:dyDescent="0.3">
      <c r="A34" s="117"/>
      <c r="B34" s="104"/>
      <c r="C34" s="117"/>
      <c r="D34" s="117"/>
      <c r="E34" s="104"/>
    </row>
    <row r="35" spans="1:5" ht="18.75" thickBot="1" x14ac:dyDescent="0.3">
      <c r="A35" s="142" t="s">
        <v>2429</v>
      </c>
      <c r="B35" s="143"/>
      <c r="C35" s="117"/>
      <c r="D35" s="117"/>
      <c r="E35" s="104"/>
    </row>
    <row r="36" spans="1:5" ht="18.75" thickBot="1" x14ac:dyDescent="0.3">
      <c r="A36" s="144">
        <f>+B26+B33</f>
        <v>3</v>
      </c>
      <c r="B36" s="145"/>
      <c r="C36" s="117"/>
      <c r="D36" s="117"/>
      <c r="E36" s="104"/>
    </row>
    <row r="37" spans="1:5" ht="18.75" customHeight="1" thickBot="1" x14ac:dyDescent="0.3">
      <c r="A37" s="117"/>
      <c r="B37" s="104"/>
      <c r="C37" s="117"/>
      <c r="D37" s="117"/>
      <c r="E37" s="104"/>
    </row>
    <row r="38" spans="1:5" ht="18.75" thickBot="1" x14ac:dyDescent="0.3">
      <c r="A38" s="146" t="s">
        <v>2432</v>
      </c>
      <c r="B38" s="147"/>
      <c r="C38" s="147"/>
      <c r="D38" s="147"/>
      <c r="E38" s="148"/>
    </row>
    <row r="39" spans="1:5" ht="18" x14ac:dyDescent="0.25">
      <c r="A39" s="91" t="s">
        <v>15</v>
      </c>
      <c r="B39" s="91" t="s">
        <v>2426</v>
      </c>
      <c r="C39" s="94" t="s">
        <v>46</v>
      </c>
      <c r="D39" s="149" t="s">
        <v>2433</v>
      </c>
      <c r="E39" s="150"/>
    </row>
    <row r="40" spans="1:5" ht="18" x14ac:dyDescent="0.25">
      <c r="A40" s="118" t="str">
        <f>VLOOKUP(B40,'[1]LISTADO ATM'!$A$2:$C$817,3,0)</f>
        <v>ESTE</v>
      </c>
      <c r="B40" s="118">
        <v>651</v>
      </c>
      <c r="C40" s="119" t="str">
        <f>VLOOKUP(B40,'[1]LISTADO ATM'!$A$2:$B$816,2,0)</f>
        <v>ATM Eco Petroleo Romana</v>
      </c>
      <c r="D40" s="132" t="s">
        <v>2475</v>
      </c>
      <c r="E40" s="133"/>
    </row>
    <row r="41" spans="1:5" ht="18" x14ac:dyDescent="0.25">
      <c r="A41" s="118" t="str">
        <f>VLOOKUP(B41,'[1]LISTADO ATM'!$A$2:$C$817,3,0)</f>
        <v>NORTE</v>
      </c>
      <c r="B41" s="118">
        <v>52</v>
      </c>
      <c r="C41" s="119" t="str">
        <f>VLOOKUP(B41,'[1]LISTADO ATM'!$A$2:$B$816,2,0)</f>
        <v xml:space="preserve">ATM Oficina Jarabacoa </v>
      </c>
      <c r="D41" s="132" t="s">
        <v>2475</v>
      </c>
      <c r="E41" s="133"/>
    </row>
    <row r="42" spans="1:5" ht="18" x14ac:dyDescent="0.25">
      <c r="A42" s="118" t="str">
        <f>VLOOKUP(B42,'[1]LISTADO ATM'!$A$2:$C$817,3,0)</f>
        <v>NORTE</v>
      </c>
      <c r="B42" s="118">
        <v>154</v>
      </c>
      <c r="C42" s="119" t="str">
        <f>VLOOKUP(B42,'[1]LISTADO ATM'!$A$2:$B$816,2,0)</f>
        <v xml:space="preserve">ATM Oficina Sánchez </v>
      </c>
      <c r="D42" s="132" t="s">
        <v>2475</v>
      </c>
      <c r="E42" s="133"/>
    </row>
    <row r="43" spans="1:5" ht="18" x14ac:dyDescent="0.25">
      <c r="A43" s="118" t="str">
        <f>VLOOKUP(B43,'[1]LISTADO ATM'!$A$2:$C$817,3,0)</f>
        <v>NORTE</v>
      </c>
      <c r="B43" s="118">
        <v>151</v>
      </c>
      <c r="C43" s="119" t="str">
        <f>VLOOKUP(B43,'[1]LISTADO ATM'!$A$2:$B$816,2,0)</f>
        <v xml:space="preserve">ATM Oficina Nagua </v>
      </c>
      <c r="D43" s="132" t="s">
        <v>2475</v>
      </c>
      <c r="E43" s="133"/>
    </row>
    <row r="44" spans="1:5" ht="18" x14ac:dyDescent="0.25">
      <c r="A44" s="118" t="str">
        <f>VLOOKUP(B44,'[1]LISTADO ATM'!$A$2:$C$817,3,0)</f>
        <v>DISTRITO NACIONAL</v>
      </c>
      <c r="B44" s="118">
        <v>231</v>
      </c>
      <c r="C44" s="119" t="str">
        <f>VLOOKUP(B44,'[1]LISTADO ATM'!$A$2:$B$816,2,0)</f>
        <v xml:space="preserve">ATM Oficina Zona Oriental </v>
      </c>
      <c r="D44" s="132" t="s">
        <v>2475</v>
      </c>
      <c r="E44" s="133"/>
    </row>
    <row r="45" spans="1:5" ht="18" x14ac:dyDescent="0.25">
      <c r="A45" s="118" t="str">
        <f>VLOOKUP(B45,'[1]LISTADO ATM'!$A$2:$C$817,3,0)</f>
        <v>DISTRITO NACIONAL</v>
      </c>
      <c r="B45" s="118">
        <v>382</v>
      </c>
      <c r="C45" s="119" t="str">
        <f>VLOOKUP(B45,'[1]LISTADO ATM'!$A$2:$B$816,2,0)</f>
        <v>ATM Estación del Metro María Montés</v>
      </c>
      <c r="D45" s="132" t="s">
        <v>2475</v>
      </c>
      <c r="E45" s="133"/>
    </row>
    <row r="46" spans="1:5" ht="18" x14ac:dyDescent="0.25">
      <c r="A46" s="118" t="str">
        <f>VLOOKUP(B46,'[1]LISTADO ATM'!$A$2:$C$817,3,0)</f>
        <v>DISTRITO NACIONAL</v>
      </c>
      <c r="B46" s="118">
        <v>835</v>
      </c>
      <c r="C46" s="119" t="str">
        <f>VLOOKUP(B46,'[1]LISTADO ATM'!$A$2:$B$816,2,0)</f>
        <v xml:space="preserve">ATM UNP Megacentro </v>
      </c>
      <c r="D46" s="132" t="s">
        <v>2475</v>
      </c>
      <c r="E46" s="133"/>
    </row>
    <row r="47" spans="1:5" ht="18" x14ac:dyDescent="0.25">
      <c r="A47" s="118" t="e">
        <f>VLOOKUP(B47,'[1]LISTADO ATM'!$A$2:$C$817,3,0)</f>
        <v>#N/A</v>
      </c>
      <c r="B47" s="118"/>
      <c r="C47" s="119" t="e">
        <f>VLOOKUP(B47,'[1]LISTADO ATM'!$A$2:$B$816,2,0)</f>
        <v>#N/A</v>
      </c>
      <c r="D47" s="132"/>
      <c r="E47" s="133"/>
    </row>
    <row r="48" spans="1:5" ht="18.75" thickBot="1" x14ac:dyDescent="0.3">
      <c r="A48" s="93" t="s">
        <v>2428</v>
      </c>
      <c r="B48" s="121">
        <f>COUNT(B40:B47)</f>
        <v>7</v>
      </c>
      <c r="C48" s="115"/>
      <c r="D48" s="134"/>
      <c r="E48" s="135"/>
    </row>
  </sheetData>
  <mergeCells count="20">
    <mergeCell ref="D48:E48"/>
    <mergeCell ref="C20:E20"/>
    <mergeCell ref="A22:E22"/>
    <mergeCell ref="A28:E28"/>
    <mergeCell ref="A36:B36"/>
    <mergeCell ref="A38:E38"/>
    <mergeCell ref="D43:E43"/>
    <mergeCell ref="D44:E44"/>
    <mergeCell ref="D45:E45"/>
    <mergeCell ref="D46:E46"/>
    <mergeCell ref="D47:E47"/>
    <mergeCell ref="A35:B35"/>
    <mergeCell ref="D40:E40"/>
    <mergeCell ref="D41:E41"/>
    <mergeCell ref="D42:E42"/>
    <mergeCell ref="A1:E1"/>
    <mergeCell ref="A8:E8"/>
    <mergeCell ref="D39:E39"/>
    <mergeCell ref="A2:E2"/>
    <mergeCell ref="A3:E3"/>
  </mergeCells>
  <phoneticPr fontId="47" type="noConversion"/>
  <conditionalFormatting sqref="B1:B48">
    <cfRule type="duplicateValues" dxfId="73" priority="7"/>
  </conditionalFormatting>
  <conditionalFormatting sqref="E47:E48 E1:E41">
    <cfRule type="duplicateValues" dxfId="72" priority="6"/>
  </conditionalFormatting>
  <conditionalFormatting sqref="E42">
    <cfRule type="duplicateValues" dxfId="71" priority="5"/>
  </conditionalFormatting>
  <conditionalFormatting sqref="E43">
    <cfRule type="duplicateValues" dxfId="70" priority="4"/>
  </conditionalFormatting>
  <conditionalFormatting sqref="E44">
    <cfRule type="duplicateValues" dxfId="69" priority="3"/>
  </conditionalFormatting>
  <conditionalFormatting sqref="E45">
    <cfRule type="duplicateValues" dxfId="68" priority="2"/>
  </conditionalFormatting>
  <conditionalFormatting sqref="E4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2500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62">
        <v>600</v>
      </c>
      <c r="B792" s="32" t="s">
        <v>2554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2021-02-10T19:18:52Z</dcterms:modified>
</cp:coreProperties>
</file>