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1\"/>
    </mc:Choice>
  </mc:AlternateContent>
  <bookViews>
    <workbookView xWindow="0" yWindow="0" windowWidth="15855" windowHeight="526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REPORTE!$A$4:$Q$27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0" i="16" l="1"/>
  <c r="C39" i="16"/>
  <c r="A39" i="16"/>
  <c r="C38" i="16"/>
  <c r="A38" i="16"/>
  <c r="C37" i="16"/>
  <c r="A37" i="16"/>
  <c r="C36" i="16"/>
  <c r="A36" i="16"/>
  <c r="C35" i="16"/>
  <c r="A35" i="16"/>
  <c r="A31" i="16"/>
  <c r="B28" i="16"/>
  <c r="C27" i="16"/>
  <c r="A27" i="16"/>
  <c r="C26" i="16"/>
  <c r="A26" i="16"/>
  <c r="B22" i="16"/>
  <c r="C21" i="16"/>
  <c r="A21" i="16"/>
  <c r="C20" i="16"/>
  <c r="A20" i="16"/>
  <c r="C19" i="16"/>
  <c r="A19" i="16"/>
  <c r="C18" i="16"/>
  <c r="A18" i="16"/>
  <c r="C17" i="16"/>
  <c r="A17" i="16"/>
  <c r="B13" i="16"/>
  <c r="C12" i="16"/>
  <c r="A12" i="16"/>
  <c r="C11" i="16"/>
  <c r="A11" i="16"/>
  <c r="C10" i="16"/>
  <c r="A10" i="16"/>
  <c r="F64" i="1" l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64" i="1"/>
  <c r="A63" i="1"/>
  <c r="A62" i="1"/>
  <c r="A61" i="1"/>
  <c r="A60" i="1"/>
  <c r="A59" i="1"/>
  <c r="A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A57" i="1"/>
  <c r="A56" i="1"/>
  <c r="A55" i="1"/>
  <c r="A54" i="1"/>
  <c r="A53" i="1"/>
  <c r="A52" i="1"/>
  <c r="A51" i="1"/>
  <c r="A50" i="1"/>
  <c r="F49" i="1" l="1"/>
  <c r="G49" i="1"/>
  <c r="H49" i="1"/>
  <c r="I49" i="1"/>
  <c r="J49" i="1"/>
  <c r="K49" i="1"/>
  <c r="A49" i="1"/>
  <c r="F48" i="1"/>
  <c r="G48" i="1"/>
  <c r="H48" i="1"/>
  <c r="I48" i="1"/>
  <c r="J48" i="1"/>
  <c r="K48" i="1"/>
  <c r="F47" i="1"/>
  <c r="G47" i="1"/>
  <c r="H47" i="1"/>
  <c r="I47" i="1"/>
  <c r="J47" i="1"/>
  <c r="K47" i="1"/>
  <c r="A48" i="1"/>
  <c r="A47" i="1"/>
  <c r="F46" i="1" l="1"/>
  <c r="G46" i="1"/>
  <c r="H46" i="1"/>
  <c r="I46" i="1"/>
  <c r="J46" i="1"/>
  <c r="K46" i="1"/>
  <c r="F45" i="1"/>
  <c r="G45" i="1"/>
  <c r="H45" i="1"/>
  <c r="I45" i="1"/>
  <c r="J45" i="1"/>
  <c r="K45" i="1"/>
  <c r="A46" i="1"/>
  <c r="A45" i="1"/>
  <c r="F44" i="1" l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44" i="1"/>
  <c r="A43" i="1"/>
  <c r="A42" i="1"/>
  <c r="A41" i="1"/>
  <c r="A40" i="1"/>
  <c r="A39" i="1"/>
  <c r="A38" i="1"/>
  <c r="A37" i="1" l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K28" i="1"/>
  <c r="J28" i="1"/>
  <c r="I28" i="1"/>
  <c r="H28" i="1"/>
  <c r="G28" i="1"/>
  <c r="F28" i="1"/>
  <c r="A28" i="1"/>
  <c r="A27" i="1" l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F15" i="1" l="1"/>
  <c r="G15" i="1"/>
  <c r="H15" i="1"/>
  <c r="I15" i="1"/>
  <c r="J15" i="1"/>
  <c r="K15" i="1"/>
  <c r="A15" i="1"/>
  <c r="F14" i="1" l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4" i="1"/>
  <c r="A13" i="1"/>
  <c r="A12" i="1"/>
  <c r="C792" i="4" l="1"/>
  <c r="A11" i="1" l="1"/>
  <c r="F11" i="1"/>
  <c r="G11" i="1"/>
  <c r="H11" i="1"/>
  <c r="I11" i="1"/>
  <c r="J11" i="1"/>
  <c r="K11" i="1"/>
  <c r="F10" i="1" l="1"/>
  <c r="G10" i="1"/>
  <c r="H10" i="1"/>
  <c r="I10" i="1"/>
  <c r="J10" i="1"/>
  <c r="K10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F5" i="1" l="1"/>
  <c r="A5" i="1" l="1"/>
  <c r="H5" i="1"/>
  <c r="I5" i="1"/>
  <c r="J5" i="1"/>
  <c r="K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<sst xmlns="http://schemas.openxmlformats.org/spreadsheetml/2006/main" count="13138" uniqueCount="2572">
  <si>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</si>
  <si>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</si>
  <si>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</si>
  <si>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</si>
  <si>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</si>
  <si>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</si>
  <si>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</si>
  <si>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</si>
  <si>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</si>
  <si>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</si>
  <si>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</si>
  <si>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</si>
  <si>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</si>
  <si>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</si>
  <si>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</si>
  <si>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</si>
  <si>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</si>
  <si>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</si>
  <si>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</si>
  <si>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</si>
  <si>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</si>
  <si>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</si>
  <si>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</si>
  <si>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</si>
  <si>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</si>
  <si>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</si>
  <si>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</si>
  <si>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</si>
  <si>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</si>
  <si>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</si>
  <si>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</si>
  <si>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</si>
  <si>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</si>
  <si>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</si>
  <si>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</si>
  <si>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</si>
  <si>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</si>
  <si>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</si>
  <si>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</si>
  <si>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</si>
  <si>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</si>
  <si>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</si>
  <si>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</si>
  <si>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</si>
  <si>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</si>
  <si>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</si>
  <si>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</si>
  <si>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</si>
  <si>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</si>
  <si>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</si>
  <si>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</si>
  <si>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</si>
  <si>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</si>
  <si>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</si>
  <si>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</si>
  <si>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</si>
  <si>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</si>
  <si>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</si>
  <si>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</si>
  <si>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</si>
  <si>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</si>
  <si>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</si>
  <si>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</si>
  <si>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</si>
  <si>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</si>
  <si>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</si>
  <si>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</si>
  <si>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</si>
  <si>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</si>
  <si>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</si>
  <si>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</si>
  <si>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</si>
  <si>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</si>
  <si>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</si>
  <si>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</si>
  <si>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</si>
  <si>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</si>
  <si>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</si>
  <si>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</si>
  <si>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</si>
  <si>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</si>
  <si>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</si>
  <si>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</si>
  <si>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</si>
  <si>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</si>
  <si>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</si>
  <si>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</si>
  <si>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</si>
  <si>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</si>
  <si>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</si>
  <si>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</si>
  <si>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</si>
  <si>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</si>
  <si>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</si>
  <si>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</si>
  <si>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</si>
  <si>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</si>
  <si>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</si>
  <si>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</si>
  <si>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</si>
  <si>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</si>
  <si>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</si>
  <si>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</si>
  <si>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</si>
  <si>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</si>
  <si>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</si>
  <si>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</si>
  <si>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</si>
  <si>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</si>
  <si>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</si>
  <si>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</si>
  <si>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</si>
  <si>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</si>
  <si>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</si>
  <si>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</si>
  <si>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</si>
  <si>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</si>
  <si>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</si>
  <si>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</si>
  <si>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</si>
  <si>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</si>
  <si>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</si>
  <si>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</si>
  <si>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</si>
  <si>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</si>
  <si>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</si>
  <si>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</si>
  <si>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</si>
  <si>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</si>
  <si>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</si>
  <si>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</si>
  <si>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</si>
  <si>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</si>
  <si>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</si>
  <si>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</si>
  <si>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</si>
  <si>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</si>
  <si>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</si>
  <si>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</si>
  <si>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</si>
  <si>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</si>
  <si>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</si>
  <si>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</si>
  <si>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</si>
  <si>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</si>
  <si>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</si>
  <si>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</si>
  <si>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</si>
  <si>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</si>
  <si>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</si>
  <si>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</si>
  <si>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</si>
  <si>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</si>
  <si>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</si>
  <si>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</si>
  <si>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</si>
  <si>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</si>
  <si>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</si>
  <si>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</si>
  <si>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</si>
  <si>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</si>
  <si>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</si>
  <si>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</si>
  <si>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</si>
  <si>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</si>
  <si>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</si>
  <si>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</si>
  <si>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</si>
  <si>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</si>
  <si>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</si>
  <si>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</si>
  <si>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</si>
  <si>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</si>
  <si>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</si>
  <si>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</si>
  <si>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</si>
  <si>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</si>
  <si>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</si>
  <si>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</si>
  <si>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</si>
  <si>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</si>
  <si>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</si>
  <si>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</si>
  <si>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</si>
  <si>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</si>
  <si>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</si>
  <si>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</si>
  <si>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</si>
  <si>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</si>
  <si>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</si>
  <si>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</si>
  <si>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</si>
  <si>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</si>
  <si>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</si>
  <si>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</si>
  <si>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</si>
  <si>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</si>
  <si>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</si>
  <si>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</si>
  <si>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</si>
  <si>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</si>
  <si>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</si>
  <si>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</si>
  <si>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</si>
  <si>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</si>
  <si>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</si>
  <si>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</si>
  <si>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</si>
  <si>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</si>
  <si>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</si>
  <si>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</si>
  <si>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</si>
  <si>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</si>
  <si>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</si>
  <si>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</si>
  <si>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</si>
  <si>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</si>
  <si>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</si>
  <si>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</si>
  <si>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</si>
  <si>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</si>
  <si>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</si>
  <si>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</si>
  <si>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</si>
  <si>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</si>
  <si>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</si>
  <si>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</si>
  <si>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</si>
  <si>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</si>
  <si>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</si>
  <si>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</si>
  <si>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</si>
  <si>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</si>
  <si>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</si>
  <si>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</si>
  <si>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</si>
  <si>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</si>
  <si>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</si>
  <si>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</si>
  <si>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</si>
  <si>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</si>
  <si>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</si>
  <si>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</si>
  <si>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</si>
  <si>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</si>
  <si>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</si>
  <si>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</si>
  <si>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</si>
  <si>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</si>
  <si>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</si>
  <si>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</si>
  <si>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</si>
  <si>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</si>
  <si>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</si>
  <si>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</si>
  <si>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</si>
  <si>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</si>
  <si>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</si>
  <si>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</si>
  <si>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</si>
  <si>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</si>
  <si>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</si>
  <si>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</si>
  <si>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</si>
  <si>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</si>
  <si>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</si>
  <si>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</si>
  <si>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</si>
  <si>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</si>
  <si>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</si>
  <si>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</si>
  <si>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</si>
  <si>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</si>
  <si>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</si>
  <si>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</si>
  <si>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</si>
  <si>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</si>
  <si>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</si>
  <si>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</si>
  <si>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</si>
  <si>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</si>
  <si>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</si>
  <si>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</si>
  <si>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</si>
  <si>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</si>
  <si>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</si>
  <si>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</si>
  <si>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</si>
  <si>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</si>
  <si>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</si>
  <si>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</si>
  <si>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</si>
  <si>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</si>
  <si>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</si>
  <si>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</si>
  <si>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</si>
  <si>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</si>
  <si>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</si>
  <si>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</si>
  <si>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</si>
  <si>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</si>
  <si>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</si>
  <si>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</si>
  <si>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</si>
  <si>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</si>
  <si>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</si>
  <si>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</si>
  <si>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</si>
  <si>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</si>
  <si>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</si>
  <si>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</si>
  <si>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</si>
  <si>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</si>
  <si>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</si>
  <si>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</si>
  <si>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</si>
  <si>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</si>
  <si>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</si>
  <si>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</si>
  <si>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</si>
  <si>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</si>
  <si>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</si>
  <si>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</si>
  <si>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</si>
  <si>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</si>
  <si>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</si>
  <si>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</si>
  <si>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</si>
  <si>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</si>
  <si>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</si>
  <si>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</si>
  <si>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</si>
  <si>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</si>
  <si>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</si>
  <si>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</si>
  <si>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</si>
  <si>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</si>
  <si>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</si>
  <si>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</si>
  <si>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</si>
  <si>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</si>
  <si>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</si>
  <si>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</si>
  <si>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</si>
  <si>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</si>
  <si>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</si>
  <si>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</si>
  <si>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</si>
  <si>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</si>
  <si>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</si>
  <si>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</si>
  <si>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</si>
  <si>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</si>
  <si>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</si>
  <si>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</si>
  <si>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</si>
  <si>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</si>
  <si>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</si>
  <si>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</si>
  <si>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</si>
  <si>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</si>
  <si>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</si>
  <si>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</si>
  <si>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</si>
  <si>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</si>
  <si>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</si>
  <si>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</si>
  <si>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</si>
  <si>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</si>
  <si>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</si>
  <si>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</si>
  <si>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</si>
  <si>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</si>
  <si>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</si>
  <si>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</si>
  <si>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</si>
  <si>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</si>
  <si>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</si>
  <si>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</si>
  <si>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</si>
  <si>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</si>
  <si>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</si>
  <si>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</si>
  <si>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</si>
  <si>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</si>
  <si>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</si>
  <si>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</si>
  <si>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</si>
  <si>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</si>
  <si>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</si>
  <si>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</si>
  <si>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</si>
  <si>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</si>
  <si>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</si>
  <si>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</si>
  <si>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</si>
  <si>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</si>
  <si>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</si>
  <si>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</si>
  <si>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</si>
  <si>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</si>
  <si>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</si>
  <si>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</si>
  <si>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</si>
  <si>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</si>
  <si>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</si>
  <si>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</si>
  <si>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</si>
  <si>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</si>
  <si>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</si>
  <si>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</si>
  <si>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</si>
  <si>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</si>
  <si>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</si>
  <si>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</si>
  <si>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</si>
  <si>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</si>
  <si>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</si>
  <si>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</si>
  <si>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</si>
  <si>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</si>
  <si>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</si>
  <si>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</si>
  <si>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</si>
  <si>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</si>
  <si>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</si>
  <si>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</si>
  <si>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</si>
  <si>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</si>
  <si>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</si>
  <si>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</si>
  <si>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</si>
  <si>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</si>
  <si>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</si>
  <si>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</si>
  <si>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</si>
  <si>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</si>
  <si>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</si>
  <si>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</si>
  <si>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</si>
  <si>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</si>
  <si>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</si>
  <si>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</si>
  <si>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</si>
  <si>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</si>
  <si>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</si>
  <si>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</si>
  <si>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</si>
  <si>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</si>
  <si>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</si>
  <si>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</si>
  <si>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</si>
  <si>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</si>
  <si>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</si>
  <si>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</si>
  <si>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</si>
  <si>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</si>
  <si>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</si>
  <si>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</si>
  <si>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</si>
  <si>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</si>
  <si>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</si>
  <si>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</si>
  <si>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</si>
  <si>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</si>
  <si>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</si>
  <si>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</si>
  <si>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</si>
  <si>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</si>
  <si>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</si>
  <si>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</si>
  <si>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</si>
  <si>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</si>
  <si>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</si>
  <si>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</si>
  <si>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</si>
  <si>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</si>
  <si>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</si>
  <si>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</si>
  <si>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</si>
  <si>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</si>
  <si>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</si>
  <si>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</si>
  <si>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</si>
  <si>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</si>
  <si>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</si>
  <si>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</si>
  <si>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</si>
  <si>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</si>
  <si>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</si>
  <si>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</si>
  <si>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</si>
  <si>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</si>
  <si>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</si>
  <si>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</si>
  <si>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</si>
  <si>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</si>
  <si>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</si>
  <si>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</si>
  <si>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</si>
  <si>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</si>
  <si>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</si>
  <si>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</si>
  <si>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</si>
  <si>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</si>
  <si>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</si>
  <si>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</si>
  <si>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</si>
  <si>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</si>
  <si>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</si>
  <si>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</si>
  <si>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</si>
  <si>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</si>
  <si>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</si>
  <si>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</si>
  <si>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</si>
  <si>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</si>
  <si>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</si>
  <si>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</si>
  <si>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</si>
  <si>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</si>
  <si>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</si>
  <si>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</si>
  <si>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</si>
  <si>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</si>
  <si>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</si>
  <si>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</si>
  <si>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</si>
  <si>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</si>
  <si>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</si>
  <si>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</si>
  <si>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</si>
  <si>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</si>
  <si>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</si>
  <si>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</si>
  <si>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</si>
  <si>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</si>
  <si>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</si>
  <si>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</si>
  <si>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</si>
  <si>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</si>
  <si>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</si>
  <si>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</si>
  <si>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</si>
  <si>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</si>
  <si>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</si>
  <si>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</si>
  <si>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</si>
  <si>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</si>
  <si>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</si>
  <si>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</si>
  <si>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</si>
  <si>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</si>
  <si>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</si>
  <si>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</si>
  <si>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</si>
  <si>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</si>
  <si>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</si>
  <si>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</si>
  <si>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</si>
  <si>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</si>
  <si>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</si>
  <si>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</si>
  <si>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</si>
  <si>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</si>
  <si>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</si>
  <si>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</si>
  <si>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</si>
  <si>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</si>
  <si>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</si>
  <si>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</si>
  <si>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</si>
  <si>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</si>
  <si>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</si>
  <si>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</si>
  <si>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</si>
  <si>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</si>
  <si>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</si>
  <si>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</si>
  <si>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</si>
  <si>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</si>
  <si>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</si>
  <si>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</si>
  <si>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</si>
  <si>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</si>
  <si>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</si>
  <si>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</si>
  <si>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</si>
  <si>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</si>
  <si>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</si>
  <si>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</si>
  <si>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</si>
  <si>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</si>
  <si>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</si>
  <si>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</si>
  <si>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</si>
  <si>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</si>
  <si>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</si>
  <si>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</si>
  <si>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</si>
  <si>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</si>
  <si>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</si>
  <si>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</si>
  <si>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</si>
  <si>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</si>
  <si>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</si>
  <si>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</si>
  <si>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</si>
  <si>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</si>
  <si>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</si>
  <si>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</si>
  <si>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</si>
  <si>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</si>
  <si>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</si>
  <si>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</si>
  <si>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</si>
  <si>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</si>
  <si>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</si>
  <si>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</si>
  <si>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</si>
  <si>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</si>
  <si>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</si>
  <si>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</si>
  <si>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</si>
  <si>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</si>
  <si>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</si>
  <si>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</si>
  <si>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</si>
  <si>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</si>
  <si>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</si>
  <si>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</si>
  <si>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</si>
  <si>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</si>
  <si>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</si>
  <si>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</si>
  <si>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</si>
  <si>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</si>
  <si>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</si>
  <si>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</si>
  <si>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</si>
  <si>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</si>
  <si>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</si>
  <si>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</si>
  <si>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</si>
  <si>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</si>
  <si>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</si>
  <si>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</si>
  <si>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</si>
  <si>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</si>
  <si>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</si>
  <si>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</si>
  <si>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</si>
  <si>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</si>
  <si>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</si>
  <si>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</si>
  <si>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</si>
  <si>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</si>
  <si>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</si>
  <si>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</si>
  <si>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</si>
  <si>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</si>
  <si>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</si>
  <si>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</si>
  <si>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</si>
  <si>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</si>
  <si>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</si>
  <si>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</si>
  <si>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</si>
  <si>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</si>
  <si>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</si>
  <si>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</si>
  <si>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</si>
  <si>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</si>
  <si>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</si>
  <si>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</si>
  <si>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</si>
  <si>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</si>
  <si>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</si>
  <si>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</si>
  <si>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</si>
  <si>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</si>
  <si>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</si>
  <si>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</si>
  <si>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</si>
  <si>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</si>
  <si>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</si>
  <si>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</si>
  <si>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</si>
  <si>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</si>
  <si>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</si>
  <si>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</si>
  <si>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</si>
  <si>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</si>
  <si>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</si>
  <si>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</si>
  <si>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</si>
  <si>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</si>
  <si>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</si>
  <si>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</si>
  <si>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</si>
  <si>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</si>
  <si>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</si>
  <si>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</si>
  <si>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</si>
  <si>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</si>
  <si>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</si>
  <si>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</si>
  <si>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</si>
  <si>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</si>
  <si>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</si>
  <si>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</si>
  <si>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</si>
  <si>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</si>
  <si>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</si>
  <si>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</si>
  <si>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</si>
  <si>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</si>
  <si>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</si>
  <si>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</si>
  <si>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</si>
  <si>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</si>
  <si>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</si>
  <si>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</si>
  <si>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</si>
  <si>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</si>
  <si>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</si>
  <si>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</si>
  <si>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</si>
  <si>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</si>
  <si>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</si>
  <si>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</si>
  <si>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</si>
  <si>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</si>
  <si>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</si>
  <si>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</si>
  <si>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</si>
  <si>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</si>
  <si>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</si>
  <si>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</si>
  <si>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</si>
  <si>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</si>
  <si>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</si>
  <si>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</si>
  <si>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</si>
  <si>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</si>
  <si>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</si>
  <si>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</si>
  <si>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</si>
  <si>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</si>
  <si>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</si>
  <si>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</si>
  <si>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</si>
  <si>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</si>
  <si>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</si>
  <si>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</si>
  <si>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</si>
  <si>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</si>
  <si>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</si>
  <si>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</si>
  <si>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</si>
  <si>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</si>
  <si>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</si>
  <si>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</si>
  <si>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</si>
  <si>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</si>
  <si>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</si>
  <si>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</si>
  <si>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</si>
  <si>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</si>
  <si>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</si>
  <si>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</si>
  <si>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</si>
  <si>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</si>
  <si>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</si>
  <si>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</si>
  <si>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</si>
  <si>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</si>
  <si>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</si>
  <si>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</si>
  <si>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</si>
  <si>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</si>
  <si>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</si>
  <si>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</si>
  <si>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</si>
  <si>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</si>
  <si>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</si>
  <si>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</si>
  <si>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</si>
  <si>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</si>
  <si>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</si>
  <si>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</si>
  <si>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</si>
  <si>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</si>
  <si>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</si>
  <si>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</si>
  <si>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</si>
  <si>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</si>
  <si>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</si>
  <si>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</si>
  <si>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</si>
  <si>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</si>
  <si>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</si>
  <si>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</si>
  <si>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</si>
  <si>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</si>
  <si>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</si>
  <si>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</si>
  <si>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</si>
  <si>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</si>
  <si>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</si>
  <si>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</si>
  <si>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</si>
  <si>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</si>
  <si>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</si>
  <si>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</si>
  <si>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</si>
  <si>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</si>
  <si>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</si>
  <si>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</si>
  <si>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</si>
  <si>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</si>
  <si>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</si>
  <si>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</si>
  <si>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</si>
  <si>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</si>
  <si>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</si>
  <si>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</si>
  <si>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</si>
  <si>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</si>
  <si>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</si>
  <si>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</si>
  <si>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</si>
  <si>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</si>
  <si>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</si>
  <si>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</si>
  <si>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</si>
  <si>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</si>
  <si>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</si>
  <si>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</si>
  <si>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</si>
  <si>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</si>
  <si>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</si>
  <si>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</si>
  <si>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</si>
  <si>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</si>
  <si>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</si>
  <si>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</si>
  <si>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</si>
  <si>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</si>
  <si>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</si>
  <si>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</si>
  <si>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</si>
  <si>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</si>
  <si>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</si>
  <si>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</si>
  <si>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</si>
  <si>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</si>
  <si>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</si>
  <si>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</si>
  <si>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</si>
  <si>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</si>
  <si>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</si>
  <si>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</si>
  <si>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</si>
  <si>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</si>
  <si>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</si>
  <si>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</si>
  <si>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</si>
  <si>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</si>
  <si>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</si>
  <si>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</si>
  <si>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</si>
  <si>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</si>
  <si>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</si>
  <si>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</si>
  <si>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</si>
  <si>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</si>
  <si>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</si>
  <si>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</si>
  <si>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</si>
  <si>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</si>
  <si>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</si>
  <si>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</si>
  <si>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</si>
  <si>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</si>
  <si>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</si>
  <si>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</si>
  <si>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</si>
  <si>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</si>
  <si>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</si>
  <si>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</si>
  <si>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</si>
  <si>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</si>
  <si>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</si>
  <si>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</si>
  <si>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</si>
  <si>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</si>
  <si>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</si>
  <si>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</si>
  <si>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</si>
  <si>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</si>
  <si>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</si>
  <si>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</si>
  <si>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</si>
  <si>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</si>
  <si>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</si>
  <si>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</si>
  <si>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</si>
  <si>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</si>
  <si>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</si>
  <si>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</si>
  <si>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</si>
  <si>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</si>
  <si>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</si>
  <si>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</si>
  <si>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</si>
  <si>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</si>
  <si>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</si>
  <si>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</si>
  <si>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</si>
  <si>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</si>
  <si>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</si>
  <si>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</si>
  <si>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</si>
  <si>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</si>
  <si>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</si>
  <si>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</si>
  <si>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</si>
  <si>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</si>
  <si>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</si>
  <si>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</si>
  <si>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</si>
  <si>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</si>
  <si>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</si>
  <si>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</si>
  <si>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</si>
  <si>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</si>
  <si>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</si>
  <si>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</si>
  <si>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</si>
  <si>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</si>
  <si>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</si>
  <si>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</si>
  <si>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</si>
  <si>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</si>
  <si>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</si>
  <si>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</si>
  <si>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</si>
  <si>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</si>
  <si>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</si>
  <si>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</si>
  <si>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</si>
  <si>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</si>
  <si>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</si>
  <si>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</si>
  <si>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</si>
  <si>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</si>
  <si>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</si>
  <si>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</si>
  <si>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</si>
  <si>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</si>
  <si>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</si>
  <si>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</si>
  <si>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</si>
  <si>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</si>
  <si>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</si>
  <si>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</si>
  <si>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</si>
  <si>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</si>
  <si>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</si>
  <si>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</si>
  <si>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</si>
  <si>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</si>
  <si>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</si>
  <si>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</si>
  <si>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</si>
  <si>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</si>
  <si>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</si>
  <si>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</si>
  <si>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</si>
  <si>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</si>
  <si>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</si>
  <si>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</si>
  <si>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</si>
  <si>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</si>
  <si>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</si>
  <si>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</si>
  <si>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</si>
  <si>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</si>
  <si>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</si>
  <si>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</si>
  <si>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</si>
  <si>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</si>
  <si>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</si>
  <si>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</si>
  <si>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</si>
  <si>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</si>
  <si>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</si>
  <si>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</si>
  <si>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</si>
  <si>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</si>
  <si>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</si>
  <si>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</si>
  <si>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</si>
  <si>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</si>
  <si>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</si>
  <si>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</si>
  <si>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</si>
  <si>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</si>
  <si>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</si>
  <si>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</si>
  <si>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</si>
  <si>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</si>
  <si>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</si>
  <si>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</si>
  <si>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</si>
  <si>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</si>
  <si>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</si>
  <si>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</si>
  <si>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</si>
  <si>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</si>
  <si>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</si>
  <si>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</si>
  <si>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</si>
  <si>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</si>
  <si>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</si>
  <si>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</si>
  <si>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</si>
  <si>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</si>
  <si>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</si>
  <si>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</si>
  <si>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</si>
  <si>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</si>
  <si>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</si>
  <si>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</si>
  <si>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</si>
  <si>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</si>
  <si>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</si>
  <si>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</si>
  <si>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</si>
  <si>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</si>
  <si>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</si>
  <si>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</si>
  <si>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</si>
  <si>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</si>
  <si>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</si>
  <si>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</si>
  <si>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</si>
  <si>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</si>
  <si>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</si>
  <si>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</si>
  <si>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</si>
  <si>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</si>
  <si>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</si>
  <si>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</si>
  <si>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</si>
  <si>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</si>
  <si>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</si>
  <si>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</si>
  <si>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</si>
  <si>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</si>
  <si>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</si>
  <si>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</si>
  <si>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</si>
  <si>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</si>
  <si>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</si>
  <si>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</si>
  <si>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</si>
  <si>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</si>
  <si>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</si>
  <si>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</si>
  <si>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</si>
  <si>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</si>
  <si>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</si>
  <si>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</si>
  <si>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</si>
  <si>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</si>
  <si>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</si>
  <si>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</si>
  <si>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</si>
  <si>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</si>
  <si>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</si>
  <si>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</si>
  <si>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</si>
  <si>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</si>
  <si>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</si>
  <si>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</si>
  <si>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</si>
  <si>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</si>
  <si>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</si>
  <si>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</si>
  <si>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</si>
  <si>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</si>
  <si>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</si>
  <si>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</si>
  <si>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</si>
  <si>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</si>
  <si>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</si>
  <si>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</si>
  <si>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</si>
  <si>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</si>
  <si>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</si>
  <si>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</si>
  <si>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</si>
  <si>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</si>
  <si>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</si>
  <si>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</si>
  <si>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</si>
  <si>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</si>
  <si>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</si>
  <si>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</si>
  <si>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</si>
  <si>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</si>
  <si>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</si>
  <si>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</si>
  <si>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</si>
  <si>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</si>
  <si>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</si>
  <si>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</si>
  <si>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</si>
  <si>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</si>
  <si>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</si>
  <si>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</si>
  <si>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</si>
  <si>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</si>
  <si>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</si>
  <si>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</si>
  <si>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</si>
  <si>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</si>
  <si>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</si>
  <si>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</si>
  <si>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</si>
  <si>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</si>
  <si>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</si>
  <si>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</si>
  <si>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</si>
  <si>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</si>
  <si>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</si>
  <si>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</si>
  <si>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</si>
  <si>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</si>
  <si>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</si>
  <si>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</si>
  <si>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</si>
  <si>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</si>
  <si>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</si>
  <si>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</si>
  <si>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</si>
  <si>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</si>
  <si>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</si>
  <si>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</si>
  <si>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</si>
  <si>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</si>
  <si>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</si>
  <si>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</si>
  <si>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</si>
  <si>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</si>
  <si>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</si>
  <si>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</si>
  <si>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</si>
  <si>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</si>
  <si>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</si>
  <si>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</si>
  <si>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</si>
  <si>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</si>
  <si>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</si>
  <si>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</si>
  <si>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</si>
  <si>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</si>
  <si>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</si>
  <si>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</si>
  <si>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</si>
  <si>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</si>
  <si>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</si>
  <si>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</si>
  <si>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</si>
  <si>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</si>
  <si>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</si>
  <si>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</si>
  <si>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</si>
  <si>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</si>
  <si>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</si>
  <si>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</si>
  <si>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</si>
  <si>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</si>
  <si>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</si>
  <si>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</si>
  <si>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</si>
  <si>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</si>
  <si>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</si>
  <si>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</si>
  <si>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</si>
  <si>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</si>
  <si>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</si>
  <si>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</si>
  <si>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</si>
  <si>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</si>
  <si>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</si>
  <si>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</si>
  <si>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</si>
  <si>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</si>
  <si>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</si>
  <si>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</si>
  <si>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</si>
  <si>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</si>
  <si>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</si>
  <si>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</si>
  <si>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</si>
  <si>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</si>
  <si>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</si>
  <si>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</si>
  <si>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</si>
  <si>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</si>
  <si>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</si>
  <si>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</si>
  <si>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</si>
  <si>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</si>
  <si>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</si>
  <si>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</si>
  <si>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</si>
  <si>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</si>
  <si>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</si>
  <si>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</si>
  <si>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</si>
  <si>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</si>
  <si>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</si>
  <si>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</si>
  <si>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</si>
  <si>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</si>
  <si>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</si>
  <si>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</si>
  <si>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</si>
  <si>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</si>
  <si>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</si>
  <si>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</si>
  <si>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</si>
  <si>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</si>
  <si>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</si>
  <si>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</si>
  <si>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</si>
  <si>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</si>
  <si>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</si>
  <si>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</si>
  <si>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</si>
  <si>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</si>
  <si>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</si>
  <si>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</si>
  <si>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</si>
  <si>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</si>
  <si>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</si>
  <si>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</si>
  <si>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</si>
  <si>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</si>
  <si>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</si>
  <si>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</si>
  <si>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</si>
  <si>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</si>
  <si>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</si>
  <si>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</si>
  <si>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</si>
  <si>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</si>
  <si>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</si>
  <si>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</si>
  <si>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</si>
  <si>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</si>
  <si>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</si>
  <si>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</si>
  <si>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</si>
  <si>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</si>
  <si>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</si>
  <si>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</si>
  <si>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</si>
  <si>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</si>
  <si>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</si>
  <si>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</si>
  <si>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</si>
  <si>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</si>
  <si>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</si>
  <si>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</si>
  <si>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</si>
  <si>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</si>
  <si>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</si>
  <si>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</si>
  <si>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</si>
  <si>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</si>
  <si>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</si>
  <si>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</si>
  <si>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</si>
  <si>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</si>
  <si>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</si>
  <si>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</si>
  <si>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</si>
  <si>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</si>
  <si>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</si>
  <si>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</si>
  <si>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</si>
  <si>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</si>
  <si>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</si>
  <si>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</si>
  <si>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</si>
  <si>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</si>
  <si>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</si>
  <si>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</si>
  <si>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</si>
  <si>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</si>
  <si>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</si>
  <si>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</si>
  <si>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</si>
  <si>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</si>
  <si>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</si>
  <si>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</si>
  <si>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</si>
  <si>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</si>
  <si>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</si>
  <si>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</si>
  <si>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</si>
  <si>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</si>
  <si>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</si>
  <si>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</si>
  <si>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</si>
  <si>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</si>
  <si>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</si>
  <si>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</si>
  <si>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</si>
  <si>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</si>
  <si>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</si>
  <si>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</si>
  <si>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</si>
  <si>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</si>
  <si>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</si>
  <si>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</si>
  <si>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</si>
  <si>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</si>
  <si>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</si>
  <si>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</si>
  <si>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</si>
  <si>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</si>
  <si>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</si>
  <si>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</si>
  <si>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</si>
  <si>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</si>
  <si>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</si>
  <si>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</si>
  <si>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</si>
  <si>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</si>
  <si>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</si>
  <si>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</si>
  <si>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</si>
  <si>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</si>
  <si>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</si>
  <si>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</si>
  <si>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</si>
  <si>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</si>
  <si>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</si>
  <si>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</si>
  <si>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</si>
  <si>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</si>
  <si>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</si>
  <si>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</si>
  <si>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</si>
  <si>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</si>
  <si>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</si>
  <si>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</si>
  <si>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</si>
  <si>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</si>
  <si>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</si>
  <si>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</si>
  <si>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</si>
  <si>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</si>
  <si>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</si>
  <si>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</si>
  <si>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</si>
  <si>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</si>
  <si>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</si>
  <si>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</si>
  <si>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</si>
  <si>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</si>
  <si>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</si>
  <si>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</si>
  <si>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</si>
  <si>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</si>
  <si>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</si>
  <si>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</si>
  <si>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</si>
  <si>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</si>
  <si>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</si>
  <si>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</si>
  <si>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</si>
  <si>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</si>
  <si>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</si>
  <si>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</si>
  <si>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</si>
  <si>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</si>
  <si>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</si>
  <si>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</si>
  <si>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</si>
  <si>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</si>
  <si>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</si>
  <si>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</si>
  <si>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</si>
  <si>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</si>
  <si>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</si>
  <si>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</si>
  <si>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</si>
  <si>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</si>
  <si>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</si>
  <si>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</si>
  <si>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</si>
  <si>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</si>
  <si>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</si>
  <si>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</si>
  <si>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</si>
  <si>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</si>
  <si>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</si>
  <si>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</si>
  <si>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</si>
  <si>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</si>
  <si>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</si>
  <si>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</si>
  <si>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</si>
  <si>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</si>
  <si>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</si>
  <si>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</si>
  <si>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</si>
  <si>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</si>
  <si>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</si>
  <si>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</si>
  <si>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</si>
  <si>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</si>
  <si>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</si>
  <si>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</si>
  <si>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</si>
  <si>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</si>
  <si>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</si>
  <si>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</si>
  <si>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</si>
  <si>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</si>
  <si>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</si>
  <si>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</si>
  <si>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</si>
  <si>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</si>
  <si>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</si>
  <si>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</si>
  <si>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</si>
  <si>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</si>
  <si>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</si>
  <si>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</si>
  <si>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</si>
  <si>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</si>
  <si>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</si>
  <si>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</si>
  <si>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</si>
  <si>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</si>
  <si>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</si>
  <si>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</si>
  <si>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</si>
  <si>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</si>
  <si>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</si>
  <si>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</si>
  <si>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</si>
  <si>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</si>
  <si>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</si>
  <si>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</si>
  <si>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</si>
  <si>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</si>
  <si>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</si>
  <si>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</si>
  <si>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</si>
  <si>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</si>
  <si>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</si>
  <si>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</si>
  <si>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</si>
  <si>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</si>
  <si>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</si>
  <si>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</si>
  <si>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</si>
  <si>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</si>
  <si>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</si>
  <si>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</si>
  <si>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</si>
  <si>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</si>
  <si>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</si>
  <si>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</si>
  <si>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</si>
  <si>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</si>
  <si>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</si>
  <si>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</si>
  <si>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</si>
  <si>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</si>
  <si>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</si>
  <si>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</si>
  <si>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</si>
  <si>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</si>
  <si>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</si>
  <si>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</si>
  <si>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</si>
  <si>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</si>
  <si>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</si>
  <si>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</si>
  <si>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</si>
  <si>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</si>
  <si>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</si>
  <si>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</si>
  <si>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</si>
  <si>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</si>
  <si>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</si>
  <si>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</si>
  <si>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</si>
  <si>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</si>
  <si>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</si>
  <si>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</si>
  <si>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</si>
  <si>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</si>
  <si>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</si>
  <si>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</si>
  <si>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</si>
  <si>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</si>
  <si>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</si>
  <si>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</si>
  <si>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</si>
  <si>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</si>
  <si>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</si>
  <si>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</si>
  <si>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</si>
  <si>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</si>
  <si>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</si>
  <si>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</si>
  <si>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</si>
  <si>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</si>
  <si>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</si>
  <si>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</si>
  <si>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</si>
  <si>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</si>
  <si>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</si>
  <si>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</si>
  <si>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</si>
  <si>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</si>
  <si>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</si>
  <si>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</si>
  <si>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</si>
  <si>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</si>
  <si>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</si>
  <si>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</si>
  <si>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</si>
  <si>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</si>
  <si>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</si>
  <si>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</si>
  <si>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</si>
  <si>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</si>
  <si>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</si>
  <si>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</si>
  <si>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</si>
  <si>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</si>
  <si>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</si>
  <si>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</si>
  <si>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</si>
  <si>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</si>
  <si>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</si>
  <si>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</si>
  <si>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</si>
  <si>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</si>
  <si>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</si>
  <si>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</si>
  <si>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</si>
  <si>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</si>
  <si>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</si>
  <si>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</si>
  <si>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</si>
  <si>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</si>
  <si>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</si>
  <si>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</si>
  <si>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</si>
  <si>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</si>
  <si>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</si>
  <si>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</si>
  <si>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</si>
  <si>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</si>
  <si>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</si>
  <si>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</si>
  <si>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</si>
  <si>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</si>
  <si>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</si>
  <si>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</si>
  <si>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</si>
  <si>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</si>
  <si>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</si>
  <si>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</si>
  <si>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</si>
  <si>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</si>
  <si>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</si>
  <si>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</si>
  <si>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</si>
  <si>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</si>
  <si>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</si>
  <si>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</si>
  <si>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</si>
  <si>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</si>
  <si>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</si>
  <si>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</si>
  <si>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</si>
  <si>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</si>
  <si>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</si>
  <si>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</si>
  <si>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</si>
  <si>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</si>
  <si>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</si>
  <si>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</si>
  <si>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</si>
  <si>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</si>
  <si>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</si>
  <si>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</si>
  <si>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</si>
  <si>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</si>
  <si>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</si>
  <si>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</si>
  <si>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</si>
  <si>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</si>
  <si>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</si>
  <si>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</si>
  <si>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</si>
  <si>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</si>
  <si>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</si>
  <si>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</si>
  <si>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</si>
  <si>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</si>
  <si>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</si>
  <si>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</si>
  <si>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</si>
  <si>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</si>
  <si>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</si>
  <si>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</si>
  <si>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</si>
  <si>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</si>
  <si>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</si>
  <si>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</si>
  <si>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</si>
  <si>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</si>
  <si>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</si>
  <si>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</si>
  <si>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</si>
  <si>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</si>
  <si>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</si>
  <si>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</si>
  <si>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</si>
  <si>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</si>
  <si>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</si>
  <si>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</si>
  <si>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</si>
  <si>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</si>
  <si>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</si>
  <si>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</si>
  <si>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</si>
  <si>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</si>
  <si>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</si>
  <si>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</si>
  <si>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</si>
  <si>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</si>
  <si>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</si>
  <si>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</si>
  <si>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</si>
  <si>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</si>
  <si>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</si>
  <si>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</si>
  <si>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</si>
  <si>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</si>
  <si>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</si>
  <si>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</si>
  <si>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</si>
  <si>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</si>
  <si>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</si>
  <si>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</si>
  <si>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</si>
  <si>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</si>
  <si>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</si>
  <si>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</si>
  <si>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</si>
  <si>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</si>
  <si>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</si>
  <si>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</si>
  <si>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</si>
  <si>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</si>
  <si>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</si>
  <si>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</si>
  <si>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</si>
  <si>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</si>
  <si>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</si>
  <si>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</si>
  <si>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</si>
  <si>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</si>
  <si>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</si>
  <si>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</si>
  <si>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</si>
  <si>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</si>
  <si>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</si>
  <si>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</si>
  <si>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</si>
  <si>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</si>
  <si>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</si>
  <si>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</si>
  <si>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</si>
  <si>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</si>
  <si>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</si>
  <si>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</si>
  <si>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</si>
  <si>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</si>
  <si>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</si>
  <si>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</si>
  <si>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</si>
  <si>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</si>
  <si>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</si>
  <si>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</si>
  <si>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</si>
  <si>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</si>
  <si>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</si>
  <si>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</si>
  <si>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</si>
  <si>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</si>
  <si>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</si>
  <si>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</si>
  <si>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</si>
  <si>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</si>
  <si>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</si>
  <si>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</si>
  <si>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</si>
  <si>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</si>
  <si>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</si>
  <si>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</si>
  <si>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</si>
  <si>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</si>
  <si>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</si>
  <si>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</si>
  <si>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</si>
  <si>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</si>
  <si>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</si>
  <si>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</si>
  <si>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</si>
  <si>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</si>
  <si>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</si>
  <si>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</si>
  <si>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</si>
  <si>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</si>
  <si>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</si>
  <si>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</si>
  <si>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</si>
  <si>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</si>
  <si>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</si>
  <si>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</si>
  <si>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</si>
  <si>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</si>
  <si>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</si>
  <si>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</si>
  <si>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</si>
  <si>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</si>
  <si>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</si>
  <si>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</si>
  <si>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</si>
  <si>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</si>
  <si>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</si>
  <si>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</si>
  <si>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</si>
  <si>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</si>
  <si>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</si>
  <si>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</si>
  <si>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</si>
  <si>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</si>
  <si>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</si>
  <si>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</si>
  <si>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</si>
  <si>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</si>
  <si>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</si>
  <si>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</si>
  <si>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</si>
  <si>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</si>
  <si>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</si>
  <si>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</si>
  <si>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</si>
  <si>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</si>
  <si>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</si>
  <si>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</si>
  <si>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</si>
  <si>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</si>
  <si>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</si>
  <si>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</si>
  <si>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</si>
  <si>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</si>
  <si>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</si>
  <si>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</si>
  <si>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</si>
  <si>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</si>
  <si>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</si>
  <si>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</si>
  <si>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</si>
  <si>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</si>
  <si>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</si>
  <si>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</si>
  <si>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</si>
  <si>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</si>
  <si>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</si>
  <si>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</si>
  <si>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</si>
  <si>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</si>
  <si>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</si>
  <si>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</si>
  <si>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</si>
  <si>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</si>
  <si>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</si>
  <si>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</si>
  <si>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</si>
  <si>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</si>
  <si>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</si>
  <si>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</si>
  <si>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</si>
  <si>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</si>
  <si>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</si>
  <si>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</si>
  <si>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</si>
  <si>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</si>
  <si>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</si>
  <si>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</si>
  <si>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</si>
  <si>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</si>
  <si>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</si>
  <si>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</si>
  <si>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</si>
  <si>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</si>
  <si>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</si>
  <si>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</si>
  <si>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</si>
  <si>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</si>
  <si>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</si>
  <si>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</si>
  <si>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</si>
  <si>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</si>
  <si>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</si>
  <si>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</si>
  <si>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</si>
  <si>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</si>
  <si>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</si>
  <si>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</si>
  <si>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</si>
  <si>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</si>
  <si>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</si>
  <si>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</si>
  <si>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</si>
  <si>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</si>
  <si>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</si>
  <si>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</si>
  <si>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</si>
  <si>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</si>
  <si>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</si>
  <si>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</si>
  <si>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</si>
  <si>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</si>
  <si>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</si>
  <si>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</si>
  <si>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</si>
  <si>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</si>
  <si>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</si>
  <si>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</si>
  <si>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</si>
  <si>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</si>
  <si>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</si>
  <si>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</si>
  <si>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</si>
  <si>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</si>
  <si>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</si>
  <si>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</si>
  <si>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</si>
  <si>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</si>
  <si>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</si>
  <si>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</si>
  <si>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</si>
  <si>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</si>
  <si>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</si>
  <si>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</si>
  <si>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</si>
  <si>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</si>
  <si>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</si>
  <si>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</si>
  <si>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</si>
  <si>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</si>
  <si>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</si>
  <si>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</si>
  <si>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</si>
  <si>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</si>
  <si>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</si>
  <si>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</si>
  <si>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</si>
  <si>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</si>
  <si>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</si>
  <si>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</si>
  <si>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</si>
  <si>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</si>
  <si>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</si>
  <si>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</si>
  <si>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</si>
  <si>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</si>
  <si>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</si>
  <si>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</si>
  <si>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</si>
  <si>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</si>
  <si>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</si>
  <si>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</si>
  <si>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</si>
  <si>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</si>
  <si>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</si>
  <si>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</si>
  <si>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</si>
  <si>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</si>
  <si>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</si>
  <si>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</si>
  <si>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</si>
  <si>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</si>
  <si>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</si>
  <si>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</si>
  <si>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</si>
  <si>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</si>
  <si>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</si>
  <si>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</si>
  <si>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</si>
  <si>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</si>
  <si>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</si>
  <si>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</si>
  <si>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</si>
  <si>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</si>
  <si>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</si>
  <si>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</si>
  <si>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</si>
  <si>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</si>
  <si>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</si>
  <si>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</si>
  <si>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</si>
  <si>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</si>
  <si>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</si>
  <si>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</si>
  <si>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</si>
  <si>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</si>
  <si>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</si>
  <si>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</si>
  <si>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</si>
  <si>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</si>
  <si>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</si>
  <si>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</si>
  <si>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</si>
  <si>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</si>
  <si>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</si>
  <si>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</si>
  <si>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</si>
  <si>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</si>
  <si>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</si>
  <si>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</si>
  <si>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</si>
  <si>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</si>
  <si>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</si>
  <si>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</si>
  <si>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</si>
  <si>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</si>
  <si>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</si>
  <si>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</si>
  <si>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</si>
  <si>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</si>
  <si>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</si>
  <si>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</si>
  <si>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</si>
  <si>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</si>
  <si>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</si>
  <si>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</si>
  <si>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</si>
  <si>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</si>
  <si>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</si>
  <si>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</si>
  <si>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</si>
  <si>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</si>
  <si>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</si>
  <si>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</si>
  <si>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</si>
  <si>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</si>
  <si>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</si>
  <si>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</si>
  <si>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</si>
  <si>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</si>
  <si>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</si>
  <si>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</si>
  <si>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</si>
  <si>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</si>
  <si>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</si>
  <si>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</si>
  <si>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</si>
  <si>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</si>
  <si>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</si>
  <si>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</si>
  <si>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</si>
  <si>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</si>
  <si>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</si>
  <si>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</si>
  <si>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</si>
  <si>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</si>
  <si>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</si>
  <si>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</si>
  <si>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</si>
  <si>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</si>
  <si>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</si>
  <si>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</si>
  <si>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</si>
  <si>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</si>
  <si>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</si>
  <si>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</si>
  <si>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</si>
  <si>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</si>
  <si>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</si>
  <si>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</si>
  <si>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</si>
  <si>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</si>
  <si>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</si>
  <si>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</si>
  <si>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</si>
  <si>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</si>
  <si>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</si>
  <si>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</si>
  <si>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</si>
  <si>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</si>
  <si>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</si>
  <si>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</si>
  <si>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</si>
  <si>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</si>
  <si>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</si>
  <si>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</si>
  <si>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</si>
  <si>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</si>
  <si>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</si>
  <si>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</si>
  <si>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</si>
  <si>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</si>
  <si>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</si>
  <si>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</si>
  <si>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</si>
  <si>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</si>
  <si>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</si>
  <si>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</si>
  <si>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</si>
  <si>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</si>
  <si>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</si>
  <si>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</si>
  <si>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</si>
  <si>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</si>
  <si>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</si>
  <si>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</si>
  <si>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</si>
  <si>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</si>
  <si>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</si>
  <si>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</si>
  <si>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</si>
  <si>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</si>
  <si>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</si>
  <si>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</si>
  <si>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</si>
  <si>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</si>
  <si>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</si>
  <si>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</si>
  <si>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</si>
  <si>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</si>
  <si>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</si>
  <si>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</si>
  <si>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</si>
  <si>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</si>
  <si>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</si>
  <si>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</si>
  <si>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</si>
  <si>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</si>
  <si>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</si>
  <si>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</si>
  <si>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</si>
  <si>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</si>
  <si>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</si>
  <si>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</si>
  <si>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</si>
  <si>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</si>
  <si>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</si>
  <si>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</si>
  <si>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</si>
  <si>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</si>
  <si>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</si>
  <si>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</si>
  <si>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</si>
  <si>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</si>
  <si>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</si>
  <si>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</si>
  <si>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</si>
  <si>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</si>
  <si>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</si>
  <si>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</si>
  <si>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</si>
  <si>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</si>
  <si>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</si>
  <si>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</si>
  <si>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</si>
  <si>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</si>
  <si>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</si>
  <si>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</si>
  <si>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</si>
  <si>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</si>
  <si>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</si>
  <si>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</si>
  <si>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</si>
  <si>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</si>
  <si>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</si>
  <si>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</si>
  <si>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</si>
  <si>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</si>
  <si>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</si>
  <si>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</si>
  <si>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</si>
  <si>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</si>
  <si>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</si>
  <si>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</si>
  <si>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</si>
  <si>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</si>
  <si>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</si>
  <si>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</si>
  <si>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</si>
  <si>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</si>
  <si>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</si>
  <si>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</si>
  <si>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</si>
  <si>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</si>
  <si>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</si>
  <si>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</si>
  <si>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</si>
  <si>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</si>
  <si>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</si>
  <si>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</si>
  <si>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</si>
  <si>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</si>
  <si>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</si>
  <si>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</si>
  <si>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</si>
  <si>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</si>
  <si>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</si>
  <si>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</si>
  <si>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</si>
  <si>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</si>
  <si>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</si>
  <si>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</si>
  <si>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</si>
  <si>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</si>
  <si>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</si>
  <si>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</si>
  <si>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</si>
  <si>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</si>
  <si>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</si>
  <si>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</si>
  <si>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</si>
  <si>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</si>
  <si>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</si>
  <si>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</si>
  <si>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</si>
  <si>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</si>
  <si>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</si>
  <si>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</si>
  <si>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</si>
  <si>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</si>
  <si>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</si>
  <si>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</si>
  <si>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</si>
  <si>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</si>
  <si>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</si>
  <si>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</si>
  <si>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</si>
  <si>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</si>
  <si>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</si>
  <si>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</si>
  <si>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</si>
  <si>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</si>
  <si>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</si>
  <si>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</si>
  <si>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</si>
  <si>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</si>
  <si>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</si>
  <si>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</si>
  <si>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</si>
  <si>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</si>
  <si>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</si>
  <si>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</si>
  <si>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</si>
  <si>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</si>
  <si>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</si>
  <si>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</si>
  <si>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</si>
  <si>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</si>
  <si>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</si>
  <si>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</si>
  <si>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</si>
  <si>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</si>
  <si>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</si>
  <si>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</si>
  <si>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</si>
  <si>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</si>
  <si>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</si>
  <si>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</si>
  <si>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</si>
  <si>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</si>
  <si>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</si>
  <si>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</si>
  <si>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</si>
  <si>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</si>
  <si>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</si>
  <si>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</si>
  <si>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</si>
  <si>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</si>
  <si>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</si>
  <si>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</si>
  <si>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</si>
  <si>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</si>
  <si>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</si>
  <si>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</si>
  <si>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</si>
  <si>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</si>
  <si>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</si>
  <si>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</si>
  <si>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</si>
  <si>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</si>
  <si>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</si>
  <si>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</si>
  <si>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</si>
  <si>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</si>
  <si>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</si>
  <si>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</si>
  <si>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</si>
  <si>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</si>
  <si>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</si>
  <si>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</si>
  <si>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</si>
  <si>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</si>
  <si>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</si>
  <si>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</si>
  <si>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</si>
  <si>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</si>
  <si>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</si>
  <si>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</si>
  <si>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</si>
  <si>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</si>
  <si>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</si>
  <si>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</si>
  <si>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</si>
  <si>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</si>
  <si>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</si>
  <si>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</si>
  <si>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</si>
  <si>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</si>
  <si>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</si>
  <si>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</si>
  <si>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</si>
  <si>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</si>
  <si>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</si>
  <si>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</si>
  <si>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</si>
  <si>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</si>
  <si>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</si>
  <si>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</si>
  <si>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</si>
  <si>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</si>
  <si>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</si>
  <si>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</si>
  <si>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</si>
  <si>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</si>
  <si>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</si>
  <si>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</si>
  <si>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</si>
  <si>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</si>
  <si>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</si>
  <si>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</si>
  <si>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</si>
  <si>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</si>
  <si>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</si>
  <si>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</si>
  <si>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</si>
  <si>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</si>
  <si>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</si>
  <si>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</si>
  <si>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</si>
  <si>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</si>
  <si>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</si>
  <si>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</si>
  <si>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</si>
  <si>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</si>
  <si>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</si>
  <si>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</si>
  <si>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</si>
  <si>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</si>
  <si>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</si>
  <si>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</si>
  <si>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</si>
  <si>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</si>
  <si>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</si>
  <si>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</si>
  <si>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</si>
  <si>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</si>
  <si>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</si>
  <si>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</si>
  <si>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</si>
  <si>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</si>
  <si>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</si>
  <si>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</si>
  <si>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</si>
  <si>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</si>
  <si>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</si>
  <si>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</si>
  <si>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</si>
  <si>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</si>
  <si>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</si>
  <si>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</si>
  <si>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</si>
  <si>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</si>
  <si>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</si>
  <si>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</si>
  <si>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</si>
  <si>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</si>
  <si>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</si>
  <si>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</si>
  <si>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</si>
  <si>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</si>
  <si>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</si>
  <si>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</si>
  <si>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</si>
  <si>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</si>
  <si>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</si>
  <si>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</si>
  <si>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</si>
  <si>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</si>
  <si>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</si>
  <si>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</si>
  <si>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</si>
  <si>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</si>
  <si>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</si>
  <si>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</si>
  <si>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</si>
  <si>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</si>
  <si>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</si>
  <si>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</si>
  <si>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</si>
  <si>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</si>
  <si>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</si>
  <si>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</si>
  <si>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</si>
  <si>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</si>
  <si>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</si>
  <si>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</si>
  <si>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</si>
  <si>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</si>
  <si>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</si>
  <si>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</si>
  <si>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</si>
  <si>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</si>
  <si>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</si>
  <si>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</si>
  <si>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</si>
  <si>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</si>
  <si>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</si>
  <si>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</si>
  <si>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</si>
  <si>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</si>
  <si>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</si>
  <si>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</si>
  <si>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</si>
  <si>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</si>
  <si>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</si>
  <si>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</si>
  <si>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</si>
  <si>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</si>
  <si>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</si>
  <si>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</si>
  <si>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</si>
  <si>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</si>
  <si>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</si>
  <si>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</si>
  <si>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</si>
  <si>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</si>
  <si>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</si>
  <si>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</si>
  <si>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</si>
  <si>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</si>
  <si>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</si>
  <si>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</si>
  <si>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</si>
  <si>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</si>
  <si>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</si>
  <si>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</si>
  <si>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</si>
  <si>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</si>
  <si>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</si>
  <si>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</si>
  <si>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</si>
  <si>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</si>
  <si>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</si>
  <si>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</si>
  <si>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</si>
  <si>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</si>
  <si>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</si>
  <si>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</si>
  <si>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</si>
  <si>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</si>
  <si>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</si>
  <si>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</si>
  <si>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</si>
  <si>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</si>
  <si>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</si>
  <si>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</si>
  <si>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</si>
  <si>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</si>
  <si>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</si>
  <si>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</si>
  <si>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</si>
  <si>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</si>
  <si>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</si>
  <si>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</si>
  <si>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</si>
  <si>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</si>
  <si>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</si>
  <si>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</si>
  <si>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</si>
  <si>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</si>
  <si>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</si>
  <si>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</si>
  <si>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</si>
  <si>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</si>
  <si>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</si>
  <si>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</si>
  <si>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</si>
  <si>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</si>
  <si>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</si>
  <si>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</si>
  <si>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</si>
  <si>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</si>
  <si>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</si>
  <si>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</si>
  <si>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</si>
  <si>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</si>
  <si>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</si>
  <si>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</si>
  <si>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</si>
  <si>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</si>
  <si>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</si>
  <si>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</si>
  <si>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</si>
  <si>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</si>
  <si>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</si>
  <si>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</si>
  <si>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</si>
  <si>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</si>
  <si>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</si>
  <si>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</si>
  <si>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</si>
  <si>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</si>
  <si>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</si>
  <si>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</si>
  <si>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</si>
  <si>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</si>
  <si>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</si>
  <si>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</si>
  <si>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</si>
  <si>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</si>
  <si>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</si>
  <si>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</si>
  <si>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</si>
  <si>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</si>
  <si>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</si>
  <si>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</si>
  <si>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</si>
  <si>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</si>
  <si>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</si>
  <si>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</si>
  <si>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</si>
  <si>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</si>
  <si>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</si>
  <si>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</si>
  <si>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</si>
  <si>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</si>
  <si>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</si>
  <si>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</si>
  <si>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</si>
  <si>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</si>
  <si>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</si>
  <si>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</si>
  <si>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</si>
  <si>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</si>
  <si>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</si>
  <si>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</si>
  <si>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</si>
  <si>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</si>
  <si>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</si>
  <si>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</si>
  <si>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</si>
  <si>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</si>
  <si>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</si>
  <si>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Cepeda, Ricardo Alberto</t>
  </si>
  <si>
    <t>ATM S/M Bravo Hipica</t>
  </si>
  <si>
    <t>Abastecido</t>
  </si>
  <si>
    <t>Alvarez Eusebio, Wascar Antonio</t>
  </si>
  <si>
    <t>Accion Remota</t>
  </si>
  <si>
    <t>ATM Dirección de Pensiones y Jubilaciones</t>
  </si>
  <si>
    <t>335786607</t>
  </si>
  <si>
    <t>335787211</t>
  </si>
  <si>
    <t>335787076</t>
  </si>
  <si>
    <t>335787292</t>
  </si>
  <si>
    <t>335787583</t>
  </si>
  <si>
    <t>DRBR600</t>
  </si>
  <si>
    <t>335788408</t>
  </si>
  <si>
    <t>335788400</t>
  </si>
  <si>
    <t>335788350</t>
  </si>
  <si>
    <t>GAVETA DE DEPOSITO LLENA</t>
  </si>
  <si>
    <t xml:space="preserve"> Open</t>
  </si>
  <si>
    <t>335788892</t>
  </si>
  <si>
    <t>335788889</t>
  </si>
  <si>
    <t>335788886</t>
  </si>
  <si>
    <t>335788881</t>
  </si>
  <si>
    <t>335788877</t>
  </si>
  <si>
    <t>335788875</t>
  </si>
  <si>
    <t>335788873</t>
  </si>
  <si>
    <t>335788870</t>
  </si>
  <si>
    <t>335788866</t>
  </si>
  <si>
    <t>335788824</t>
  </si>
  <si>
    <t>335788792</t>
  </si>
  <si>
    <t>335788781</t>
  </si>
  <si>
    <t>335788700</t>
  </si>
  <si>
    <t>335788937</t>
  </si>
  <si>
    <t>335788934</t>
  </si>
  <si>
    <t>335788933</t>
  </si>
  <si>
    <t>335788932</t>
  </si>
  <si>
    <t>335788930</t>
  </si>
  <si>
    <t>335788911</t>
  </si>
  <si>
    <t>335788910</t>
  </si>
  <si>
    <t>335788908</t>
  </si>
  <si>
    <t>335788899</t>
  </si>
  <si>
    <t>11 Febrero de 2021</t>
  </si>
  <si>
    <t>335788951</t>
  </si>
  <si>
    <t>335788950</t>
  </si>
  <si>
    <t>335788949</t>
  </si>
  <si>
    <t>335788948</t>
  </si>
  <si>
    <t>335788947</t>
  </si>
  <si>
    <t>335788946</t>
  </si>
  <si>
    <t>335788945</t>
  </si>
  <si>
    <t>Acevedo Dominguez, Victor Leonardo</t>
  </si>
  <si>
    <t>335788953</t>
  </si>
  <si>
    <t>335788952</t>
  </si>
  <si>
    <t>335788962</t>
  </si>
  <si>
    <t>335788959</t>
  </si>
  <si>
    <t>En Servicio</t>
  </si>
  <si>
    <t xml:space="preserve"> Closed</t>
  </si>
  <si>
    <t xml:space="preserve"> Acosta Medina, Juan Manuel</t>
  </si>
  <si>
    <t>CARGA EXITOSA</t>
  </si>
  <si>
    <t>335789320</t>
  </si>
  <si>
    <t>335789305</t>
  </si>
  <si>
    <t>335789297</t>
  </si>
  <si>
    <t>335789293</t>
  </si>
  <si>
    <t>335789285</t>
  </si>
  <si>
    <t>335789180</t>
  </si>
  <si>
    <t>335789167</t>
  </si>
  <si>
    <t>335789012</t>
  </si>
  <si>
    <t xml:space="preserve">Gil Carrera, Santiago </t>
  </si>
  <si>
    <t>GAVERA DE DEPOSITO LLENA</t>
  </si>
  <si>
    <t>335789372</t>
  </si>
  <si>
    <t>335789365</t>
  </si>
  <si>
    <t>335789360</t>
  </si>
  <si>
    <t>335789354</t>
  </si>
  <si>
    <t>335789346</t>
  </si>
  <si>
    <t>335789339</t>
  </si>
  <si>
    <t>335789333</t>
  </si>
  <si>
    <t>Closed</t>
  </si>
  <si>
    <t>Acosta Medina, Juan Manuel</t>
  </si>
  <si>
    <t>Doñe Ramirez, Luis Manuel</t>
  </si>
  <si>
    <t>335789012 </t>
  </si>
  <si>
    <t>2 Gavetas Vacias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</si>
</sst>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9"/>
      <tableStyleElement type="headerRow" dxfId="268"/>
      <tableStyleElement type="totalRow" dxfId="267"/>
      <tableStyleElement type="firstColumn" dxfId="266"/>
      <tableStyleElement type="lastColumn" dxfId="265"/>
      <tableStyleElement type="firstRowStripe" dxfId="264"/>
      <tableStyleElement type="firstColumnStripe" dxfId="26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62"/>
  <sheetViews>
    <sheetView tabSelected="1" zoomScale="80" zoomScaleNormal="80" workbookViewId="0">
      <pane ySplit="4" topLeftCell="A17" activePane="bottomLeft" state="frozen"/>
      <selection pane="bottomLeft" activeCell="Q21" sqref="Q21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0" bestFit="1" customWidth="1"/>
    <col min="3" max="3" width="17.7109375" style="47" customWidth="1"/>
    <col min="4" max="4" width="41.28515625" style="70" customWidth="1"/>
    <col min="5" max="5" width="12.28515625" style="109" customWidth="1"/>
    <col min="6" max="6" width="10.7109375" style="48" hidden="1" customWidth="1"/>
    <col min="7" max="7" width="55.85546875" style="48" hidden="1" customWidth="1"/>
    <col min="8" max="11" width="6.42578125" style="48" hidden="1" customWidth="1"/>
    <col min="12" max="12" width="49.85546875" style="48" hidden="1" customWidth="1"/>
    <col min="13" max="13" width="19.85546875" style="70" customWidth="1"/>
    <col min="14" max="14" width="18" style="85" hidden="1" customWidth="1"/>
    <col min="15" max="15" width="54" style="85" hidden="1" customWidth="1"/>
    <col min="16" max="16" width="30" style="74" hidden="1" customWidth="1"/>
    <col min="17" max="17" width="49.85546875" style="66" customWidth="1"/>
    <col min="18" max="16384" width="25.710937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2533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2498</v>
      </c>
      <c r="Q4" s="76" t="s">
        <v>2457</v>
      </c>
    </row>
    <row r="5" spans="1:17" s="117" customFormat="1" ht="18" x14ac:dyDescent="0.25">
      <c r="A5" s="113" t="str">
        <f>VLOOKUP(E5,'LISTADO ATM'!$A$2:$C$897,3,0)</f>
        <v>DISTRITO NACIONAL</v>
      </c>
      <c r="B5" s="107">
        <v>335766639</v>
      </c>
      <c r="C5" s="99">
        <v>44214.57099537037</v>
      </c>
      <c r="D5" s="113" t="s">
        <v>2189</v>
      </c>
      <c r="E5" s="97">
        <v>384</v>
      </c>
      <c r="F5" s="84" t="e">
        <f>VLOOKUP(E5,VIP!$A$2:$O11357,2,0)</f>
        <v>#N/A</v>
      </c>
      <c r="G5" s="96" t="str">
        <f>VLOOKUP(E5,'LISTADO ATM'!$A$2:$B$896,2,0)</f>
        <v>ATM Sotano Torre Banreservas</v>
      </c>
      <c r="H5" s="96" t="e">
        <f>VLOOKUP(E5,VIP!$A$2:$O16278,7,FALSE)</f>
        <v>#N/A</v>
      </c>
      <c r="I5" s="96" t="e">
        <f>VLOOKUP(E5,VIP!$A$2:$O8243,8,FALSE)</f>
        <v>#N/A</v>
      </c>
      <c r="J5" s="96" t="e">
        <f>VLOOKUP(E5,VIP!$A$2:$O8193,8,FALSE)</f>
        <v>#N/A</v>
      </c>
      <c r="K5" s="96" t="e">
        <f>VLOOKUP(E5,VIP!$A$2:$O11767,6,0)</f>
        <v>#N/A</v>
      </c>
      <c r="L5" s="102" t="s">
        <v>2228</v>
      </c>
      <c r="M5" s="101" t="s">
        <v>2472</v>
      </c>
      <c r="N5" s="100" t="s">
        <v>2493</v>
      </c>
      <c r="O5" s="113" t="s">
        <v>2482</v>
      </c>
      <c r="P5" s="116"/>
      <c r="Q5" s="101" t="s">
        <v>2228</v>
      </c>
    </row>
    <row r="6" spans="1:17" s="117" customFormat="1" ht="18" x14ac:dyDescent="0.25">
      <c r="A6" s="113" t="str">
        <f>VLOOKUP(E6,'LISTADO ATM'!$A$2:$C$897,3,0)</f>
        <v>DISTRITO NACIONAL</v>
      </c>
      <c r="B6" s="107">
        <v>335784621</v>
      </c>
      <c r="C6" s="99">
        <v>44234.569918981484</v>
      </c>
      <c r="D6" s="113" t="s">
        <v>2189</v>
      </c>
      <c r="E6" s="97">
        <v>476</v>
      </c>
      <c r="F6" s="84" t="str">
        <f>VLOOKUP(E6,VIP!$A$2:$O11358,2,0)</f>
        <v>DRBR476</v>
      </c>
      <c r="G6" s="96" t="str">
        <f>VLOOKUP(E6,'LISTADO ATM'!$A$2:$B$896,2,0)</f>
        <v xml:space="preserve">ATM Multicentro La Sirena Las Caobas </v>
      </c>
      <c r="H6" s="96" t="str">
        <f>VLOOKUP(E6,VIP!$A$2:$O16279,7,FALSE)</f>
        <v>Si</v>
      </c>
      <c r="I6" s="96" t="str">
        <f>VLOOKUP(E6,VIP!$A$2:$O8244,8,FALSE)</f>
        <v>Si</v>
      </c>
      <c r="J6" s="96" t="str">
        <f>VLOOKUP(E6,VIP!$A$2:$O8194,8,FALSE)</f>
        <v>Si</v>
      </c>
      <c r="K6" s="96" t="str">
        <f>VLOOKUP(E6,VIP!$A$2:$O11768,6,0)</f>
        <v>SI</v>
      </c>
      <c r="L6" s="102" t="s">
        <v>2254</v>
      </c>
      <c r="M6" s="116" t="s">
        <v>2546</v>
      </c>
      <c r="N6" s="100" t="s">
        <v>2493</v>
      </c>
      <c r="O6" s="113" t="s">
        <v>2482</v>
      </c>
      <c r="P6" s="116"/>
      <c r="Q6" s="127">
        <v>44238.316111111111</v>
      </c>
    </row>
    <row r="7" spans="1:17" s="117" customFormat="1" ht="18" x14ac:dyDescent="0.25">
      <c r="A7" s="113" t="str">
        <f>VLOOKUP(E7,'LISTADO ATM'!$A$2:$C$897,3,0)</f>
        <v>ESTE</v>
      </c>
      <c r="B7" s="107" t="s">
        <v>2500</v>
      </c>
      <c r="C7" s="99">
        <v>44236.390127314815</v>
      </c>
      <c r="D7" s="113" t="s">
        <v>2189</v>
      </c>
      <c r="E7" s="97">
        <v>608</v>
      </c>
      <c r="F7" s="84" t="str">
        <f>VLOOKUP(E7,VIP!$A$2:$O11391,2,0)</f>
        <v>DRBR305</v>
      </c>
      <c r="G7" s="96" t="str">
        <f>VLOOKUP(E7,'LISTADO ATM'!$A$2:$B$896,2,0)</f>
        <v xml:space="preserve">ATM Oficina Jumbo (San Pedro) </v>
      </c>
      <c r="H7" s="96" t="str">
        <f>VLOOKUP(E7,VIP!$A$2:$O16312,7,FALSE)</f>
        <v>Si</v>
      </c>
      <c r="I7" s="96" t="str">
        <f>VLOOKUP(E7,VIP!$A$2:$O8277,8,FALSE)</f>
        <v>Si</v>
      </c>
      <c r="J7" s="96" t="str">
        <f>VLOOKUP(E7,VIP!$A$2:$O8227,8,FALSE)</f>
        <v>Si</v>
      </c>
      <c r="K7" s="96" t="str">
        <f>VLOOKUP(E7,VIP!$A$2:$O11801,6,0)</f>
        <v>SI</v>
      </c>
      <c r="L7" s="102" t="s">
        <v>2463</v>
      </c>
      <c r="M7" s="116" t="s">
        <v>2546</v>
      </c>
      <c r="N7" s="100" t="s">
        <v>2480</v>
      </c>
      <c r="O7" s="113" t="s">
        <v>2482</v>
      </c>
      <c r="P7" s="116"/>
      <c r="Q7" s="127">
        <v>44238.580810185187</v>
      </c>
    </row>
    <row r="8" spans="1:17" s="117" customFormat="1" ht="18" x14ac:dyDescent="0.25">
      <c r="A8" s="113" t="str">
        <f>VLOOKUP(E8,'LISTADO ATM'!$A$2:$C$897,3,0)</f>
        <v>DISTRITO NACIONAL</v>
      </c>
      <c r="B8" s="107" t="s">
        <v>2502</v>
      </c>
      <c r="C8" s="99">
        <v>44236.495219907411</v>
      </c>
      <c r="D8" s="113" t="s">
        <v>2189</v>
      </c>
      <c r="E8" s="97">
        <v>32</v>
      </c>
      <c r="F8" s="84" t="str">
        <f>VLOOKUP(E8,VIP!$A$2:$O11412,2,0)</f>
        <v>DRBR032</v>
      </c>
      <c r="G8" s="96" t="str">
        <f>VLOOKUP(E8,'LISTADO ATM'!$A$2:$B$896,2,0)</f>
        <v xml:space="preserve">ATM Oficina San Martín II </v>
      </c>
      <c r="H8" s="96" t="str">
        <f>VLOOKUP(E8,VIP!$A$2:$O16333,7,FALSE)</f>
        <v>Si</v>
      </c>
      <c r="I8" s="96" t="str">
        <f>VLOOKUP(E8,VIP!$A$2:$O8298,8,FALSE)</f>
        <v>Si</v>
      </c>
      <c r="J8" s="96" t="str">
        <f>VLOOKUP(E8,VIP!$A$2:$O8248,8,FALSE)</f>
        <v>Si</v>
      </c>
      <c r="K8" s="96" t="str">
        <f>VLOOKUP(E8,VIP!$A$2:$O11822,6,0)</f>
        <v>NO</v>
      </c>
      <c r="L8" s="102" t="s">
        <v>2228</v>
      </c>
      <c r="M8" s="116" t="s">
        <v>2546</v>
      </c>
      <c r="N8" s="100" t="s">
        <v>2480</v>
      </c>
      <c r="O8" s="113" t="s">
        <v>2482</v>
      </c>
      <c r="P8" s="116"/>
      <c r="Q8" s="127">
        <v>44238.577974537038</v>
      </c>
    </row>
    <row r="9" spans="1:17" s="117" customFormat="1" ht="18" x14ac:dyDescent="0.25">
      <c r="A9" s="113" t="str">
        <f>VLOOKUP(E9,'LISTADO ATM'!$A$2:$C$897,3,0)</f>
        <v>DISTRITO NACIONAL</v>
      </c>
      <c r="B9" s="107" t="s">
        <v>2501</v>
      </c>
      <c r="C9" s="99">
        <v>44236.574965277781</v>
      </c>
      <c r="D9" s="113" t="s">
        <v>2189</v>
      </c>
      <c r="E9" s="97">
        <v>562</v>
      </c>
      <c r="F9" s="84" t="str">
        <f>VLOOKUP(E9,VIP!$A$2:$O11400,2,0)</f>
        <v>DRBR226</v>
      </c>
      <c r="G9" s="96" t="str">
        <f>VLOOKUP(E9,'LISTADO ATM'!$A$2:$B$896,2,0)</f>
        <v xml:space="preserve">ATM S/M Jumbo Carretera Mella </v>
      </c>
      <c r="H9" s="96" t="str">
        <f>VLOOKUP(E9,VIP!$A$2:$O16321,7,FALSE)</f>
        <v>Si</v>
      </c>
      <c r="I9" s="96" t="str">
        <f>VLOOKUP(E9,VIP!$A$2:$O8286,8,FALSE)</f>
        <v>Si</v>
      </c>
      <c r="J9" s="96" t="str">
        <f>VLOOKUP(E9,VIP!$A$2:$O8236,8,FALSE)</f>
        <v>Si</v>
      </c>
      <c r="K9" s="96" t="str">
        <f>VLOOKUP(E9,VIP!$A$2:$O11810,6,0)</f>
        <v>SI</v>
      </c>
      <c r="L9" s="102" t="s">
        <v>2254</v>
      </c>
      <c r="M9" s="101" t="s">
        <v>2472</v>
      </c>
      <c r="N9" s="100" t="s">
        <v>2480</v>
      </c>
      <c r="O9" s="113" t="s">
        <v>2482</v>
      </c>
      <c r="P9" s="116"/>
      <c r="Q9" s="101" t="s">
        <v>2254</v>
      </c>
    </row>
    <row r="10" spans="1:17" s="117" customFormat="1" ht="18" x14ac:dyDescent="0.25">
      <c r="A10" s="113" t="str">
        <f>VLOOKUP(E10,'LISTADO ATM'!$A$2:$C$897,3,0)</f>
        <v>ESTE</v>
      </c>
      <c r="B10" s="107" t="s">
        <v>2503</v>
      </c>
      <c r="C10" s="99">
        <v>44236.612326388888</v>
      </c>
      <c r="D10" s="113" t="s">
        <v>2189</v>
      </c>
      <c r="E10" s="97">
        <v>660</v>
      </c>
      <c r="F10" s="84" t="str">
        <f>VLOOKUP(E10,VIP!$A$2:$O11402,2,0)</f>
        <v>DRBR660</v>
      </c>
      <c r="G10" s="96" t="str">
        <f>VLOOKUP(E10,'LISTADO ATM'!$A$2:$B$896,2,0)</f>
        <v>ATM Oficina Romana Norte II</v>
      </c>
      <c r="H10" s="96" t="str">
        <f>VLOOKUP(E10,VIP!$A$2:$O16323,7,FALSE)</f>
        <v>N/A</v>
      </c>
      <c r="I10" s="96" t="str">
        <f>VLOOKUP(E10,VIP!$A$2:$O8288,8,FALSE)</f>
        <v>N/A</v>
      </c>
      <c r="J10" s="96" t="str">
        <f>VLOOKUP(E10,VIP!$A$2:$O8238,8,FALSE)</f>
        <v>N/A</v>
      </c>
      <c r="K10" s="96" t="str">
        <f>VLOOKUP(E10,VIP!$A$2:$O11812,6,0)</f>
        <v>N/A</v>
      </c>
      <c r="L10" s="102" t="s">
        <v>2228</v>
      </c>
      <c r="M10" s="101" t="s">
        <v>2472</v>
      </c>
      <c r="N10" s="100" t="s">
        <v>2480</v>
      </c>
      <c r="O10" s="113" t="s">
        <v>2482</v>
      </c>
      <c r="P10" s="116"/>
      <c r="Q10" s="101" t="s">
        <v>2228</v>
      </c>
    </row>
    <row r="11" spans="1:17" s="117" customFormat="1" ht="18" x14ac:dyDescent="0.25">
      <c r="A11" s="113" t="str">
        <f>VLOOKUP(E11,'LISTADO ATM'!$A$2:$C$897,3,0)</f>
        <v>DISTRITO NACIONAL</v>
      </c>
      <c r="B11" s="107" t="s">
        <v>2504</v>
      </c>
      <c r="C11" s="99">
        <v>44236.72042824074</v>
      </c>
      <c r="D11" s="113" t="s">
        <v>2189</v>
      </c>
      <c r="E11" s="97">
        <v>686</v>
      </c>
      <c r="F11" s="84" t="str">
        <f>VLOOKUP(E11,VIP!$A$2:$O11406,2,0)</f>
        <v>DRBR686</v>
      </c>
      <c r="G11" s="96" t="str">
        <f>VLOOKUP(E11,'LISTADO ATM'!$A$2:$B$896,2,0)</f>
        <v>ATM Autoservicio Oficina Máximo Gómez</v>
      </c>
      <c r="H11" s="96" t="str">
        <f>VLOOKUP(E11,VIP!$A$2:$O16327,7,FALSE)</f>
        <v>Si</v>
      </c>
      <c r="I11" s="96" t="str">
        <f>VLOOKUP(E11,VIP!$A$2:$O8292,8,FALSE)</f>
        <v>Si</v>
      </c>
      <c r="J11" s="96" t="str">
        <f>VLOOKUP(E11,VIP!$A$2:$O8242,8,FALSE)</f>
        <v>Si</v>
      </c>
      <c r="K11" s="96" t="str">
        <f>VLOOKUP(E11,VIP!$A$2:$O11816,6,0)</f>
        <v>NO</v>
      </c>
      <c r="L11" s="102" t="s">
        <v>2228</v>
      </c>
      <c r="M11" s="116" t="s">
        <v>2546</v>
      </c>
      <c r="N11" s="100" t="s">
        <v>2480</v>
      </c>
      <c r="O11" s="113" t="s">
        <v>2482</v>
      </c>
      <c r="P11" s="116"/>
      <c r="Q11" s="127">
        <v>44238.565532407411</v>
      </c>
    </row>
    <row r="12" spans="1:17" s="117" customFormat="1" ht="18" x14ac:dyDescent="0.25">
      <c r="A12" s="113" t="str">
        <f>VLOOKUP(E12,'LISTADO ATM'!$A$2:$C$897,3,0)</f>
        <v>SUR</v>
      </c>
      <c r="B12" s="107" t="s">
        <v>2508</v>
      </c>
      <c r="C12" s="99">
        <v>44237.528229166666</v>
      </c>
      <c r="D12" s="113" t="s">
        <v>2491</v>
      </c>
      <c r="E12" s="97">
        <v>817</v>
      </c>
      <c r="F12" s="84" t="str">
        <f>VLOOKUP(E12,VIP!$A$2:$O11360,2,0)</f>
        <v>DRBR817</v>
      </c>
      <c r="G12" s="96" t="str">
        <f>VLOOKUP(E12,'LISTADO ATM'!$A$2:$B$896,2,0)</f>
        <v xml:space="preserve">ATM Ayuntamiento Sabana Larga (San José de Ocoa) </v>
      </c>
      <c r="H12" s="96" t="str">
        <f>VLOOKUP(E12,VIP!$A$2:$O16281,7,FALSE)</f>
        <v>Si</v>
      </c>
      <c r="I12" s="96" t="str">
        <f>VLOOKUP(E12,VIP!$A$2:$O8246,8,FALSE)</f>
        <v>Si</v>
      </c>
      <c r="J12" s="96" t="str">
        <f>VLOOKUP(E12,VIP!$A$2:$O8196,8,FALSE)</f>
        <v>Si</v>
      </c>
      <c r="K12" s="96" t="str">
        <f>VLOOKUP(E12,VIP!$A$2:$O11770,6,0)</f>
        <v>NO</v>
      </c>
      <c r="L12" s="102" t="s">
        <v>2465</v>
      </c>
      <c r="M12" s="101" t="s">
        <v>2472</v>
      </c>
      <c r="N12" s="100" t="s">
        <v>2480</v>
      </c>
      <c r="O12" s="113" t="s">
        <v>2497</v>
      </c>
      <c r="P12" s="116"/>
      <c r="Q12" s="101" t="s">
        <v>2465</v>
      </c>
    </row>
    <row r="13" spans="1:17" s="117" customFormat="1" ht="18" x14ac:dyDescent="0.25">
      <c r="A13" s="113" t="str">
        <f>VLOOKUP(E13,'LISTADO ATM'!$A$2:$C$897,3,0)</f>
        <v>DISTRITO NACIONAL</v>
      </c>
      <c r="B13" s="107" t="s">
        <v>2507</v>
      </c>
      <c r="C13" s="99">
        <v>44237.550775462965</v>
      </c>
      <c r="D13" s="113" t="s">
        <v>2189</v>
      </c>
      <c r="E13" s="97">
        <v>834</v>
      </c>
      <c r="F13" s="84" t="str">
        <f>VLOOKUP(E13,VIP!$A$2:$O11359,2,0)</f>
        <v>DRBR834</v>
      </c>
      <c r="G13" s="96" t="str">
        <f>VLOOKUP(E13,'LISTADO ATM'!$A$2:$B$896,2,0)</f>
        <v xml:space="preserve">ATM Centro Médico Moderno </v>
      </c>
      <c r="H13" s="96" t="str">
        <f>VLOOKUP(E13,VIP!$A$2:$O16280,7,FALSE)</f>
        <v>Si</v>
      </c>
      <c r="I13" s="96" t="str">
        <f>VLOOKUP(E13,VIP!$A$2:$O8245,8,FALSE)</f>
        <v>Si</v>
      </c>
      <c r="J13" s="96" t="str">
        <f>VLOOKUP(E13,VIP!$A$2:$O8195,8,FALSE)</f>
        <v>Si</v>
      </c>
      <c r="K13" s="96" t="str">
        <f>VLOOKUP(E13,VIP!$A$2:$O11769,6,0)</f>
        <v>NO</v>
      </c>
      <c r="L13" s="102" t="s">
        <v>2254</v>
      </c>
      <c r="M13" s="101" t="s">
        <v>2472</v>
      </c>
      <c r="N13" s="100" t="s">
        <v>2480</v>
      </c>
      <c r="O13" s="113" t="s">
        <v>2482</v>
      </c>
      <c r="P13" s="116"/>
      <c r="Q13" s="101" t="s">
        <v>2254</v>
      </c>
    </row>
    <row r="14" spans="1:17" s="117" customFormat="1" ht="18" x14ac:dyDescent="0.25">
      <c r="A14" s="113" t="str">
        <f>VLOOKUP(E14,'LISTADO ATM'!$A$2:$C$897,3,0)</f>
        <v>DISTRITO NACIONAL</v>
      </c>
      <c r="B14" s="107" t="s">
        <v>2506</v>
      </c>
      <c r="C14" s="99">
        <v>44237.555868055555</v>
      </c>
      <c r="D14" s="113" t="s">
        <v>2189</v>
      </c>
      <c r="E14" s="97">
        <v>237</v>
      </c>
      <c r="F14" s="84" t="str">
        <f>VLOOKUP(E14,VIP!$A$2:$O11358,2,0)</f>
        <v>DRBR237</v>
      </c>
      <c r="G14" s="96" t="str">
        <f>VLOOKUP(E14,'LISTADO ATM'!$A$2:$B$896,2,0)</f>
        <v xml:space="preserve">ATM UNP Plaza Vásquez </v>
      </c>
      <c r="H14" s="96" t="str">
        <f>VLOOKUP(E14,VIP!$A$2:$O16279,7,FALSE)</f>
        <v>Si</v>
      </c>
      <c r="I14" s="96" t="str">
        <f>VLOOKUP(E14,VIP!$A$2:$O8244,8,FALSE)</f>
        <v>Si</v>
      </c>
      <c r="J14" s="96" t="str">
        <f>VLOOKUP(E14,VIP!$A$2:$O8194,8,FALSE)</f>
        <v>Si</v>
      </c>
      <c r="K14" s="96" t="str">
        <f>VLOOKUP(E14,VIP!$A$2:$O11768,6,0)</f>
        <v>SI</v>
      </c>
      <c r="L14" s="102" t="s">
        <v>2228</v>
      </c>
      <c r="M14" s="116" t="s">
        <v>2546</v>
      </c>
      <c r="N14" s="100" t="s">
        <v>2480</v>
      </c>
      <c r="O14" s="113" t="s">
        <v>2482</v>
      </c>
      <c r="P14" s="116"/>
      <c r="Q14" s="127">
        <v>44238.582743055558</v>
      </c>
    </row>
    <row r="15" spans="1:17" s="117" customFormat="1" ht="18" x14ac:dyDescent="0.25">
      <c r="A15" s="113" t="str">
        <f>VLOOKUP(E15,'LISTADO ATM'!$A$2:$C$897,3,0)</f>
        <v>ESTE</v>
      </c>
      <c r="B15" s="107">
        <v>335788492</v>
      </c>
      <c r="C15" s="99">
        <v>44237.592361111114</v>
      </c>
      <c r="D15" s="113" t="s">
        <v>2476</v>
      </c>
      <c r="E15" s="97">
        <v>158</v>
      </c>
      <c r="F15" s="84" t="str">
        <f>VLOOKUP(E15,VIP!$A$2:$O11358,2,0)</f>
        <v>DRBR158</v>
      </c>
      <c r="G15" s="96" t="str">
        <f>VLOOKUP(E15,'LISTADO ATM'!$A$2:$B$896,2,0)</f>
        <v xml:space="preserve">ATM Oficina Romana Norte </v>
      </c>
      <c r="H15" s="96" t="str">
        <f>VLOOKUP(E15,VIP!$A$2:$O16279,7,FALSE)</f>
        <v>Si</v>
      </c>
      <c r="I15" s="96" t="str">
        <f>VLOOKUP(E15,VIP!$A$2:$O8244,8,FALSE)</f>
        <v>Si</v>
      </c>
      <c r="J15" s="96" t="str">
        <f>VLOOKUP(E15,VIP!$A$2:$O8194,8,FALSE)</f>
        <v>Si</v>
      </c>
      <c r="K15" s="96" t="str">
        <f>VLOOKUP(E15,VIP!$A$2:$O11768,6,0)</f>
        <v>SI</v>
      </c>
      <c r="L15" s="102" t="s">
        <v>2509</v>
      </c>
      <c r="M15" s="116" t="s">
        <v>2546</v>
      </c>
      <c r="N15" s="100" t="s">
        <v>2510</v>
      </c>
      <c r="O15" s="113" t="s">
        <v>2476</v>
      </c>
      <c r="P15" s="116"/>
      <c r="Q15" s="127">
        <v>44238.309317129628</v>
      </c>
    </row>
    <row r="16" spans="1:17" s="117" customFormat="1" ht="18" x14ac:dyDescent="0.25">
      <c r="A16" s="113" t="str">
        <f>VLOOKUP(E16,'LISTADO ATM'!$A$2:$C$897,3,0)</f>
        <v>NORTE</v>
      </c>
      <c r="B16" s="107" t="s">
        <v>2523</v>
      </c>
      <c r="C16" s="99">
        <v>44237.656967592593</v>
      </c>
      <c r="D16" s="113" t="s">
        <v>2491</v>
      </c>
      <c r="E16" s="97">
        <v>154</v>
      </c>
      <c r="F16" s="84" t="str">
        <f>VLOOKUP(E16,VIP!$A$2:$O11374,2,0)</f>
        <v>DRBR154</v>
      </c>
      <c r="G16" s="96" t="str">
        <f>VLOOKUP(E16,'LISTADO ATM'!$A$2:$B$896,2,0)</f>
        <v xml:space="preserve">ATM Oficina Sánchez </v>
      </c>
      <c r="H16" s="96" t="str">
        <f>VLOOKUP(E16,VIP!$A$2:$O16295,7,FALSE)</f>
        <v>Si</v>
      </c>
      <c r="I16" s="96" t="str">
        <f>VLOOKUP(E16,VIP!$A$2:$O8260,8,FALSE)</f>
        <v>Si</v>
      </c>
      <c r="J16" s="96" t="str">
        <f>VLOOKUP(E16,VIP!$A$2:$O8210,8,FALSE)</f>
        <v>Si</v>
      </c>
      <c r="K16" s="96" t="str">
        <f>VLOOKUP(E16,VIP!$A$2:$O11784,6,0)</f>
        <v>SI</v>
      </c>
      <c r="L16" s="102" t="s">
        <v>2430</v>
      </c>
      <c r="M16" s="101" t="s">
        <v>2472</v>
      </c>
      <c r="N16" s="100" t="s">
        <v>2510</v>
      </c>
      <c r="O16" s="113" t="s">
        <v>2497</v>
      </c>
      <c r="P16" s="116"/>
      <c r="Q16" s="101" t="s">
        <v>2430</v>
      </c>
    </row>
    <row r="17" spans="1:17" s="117" customFormat="1" ht="18" x14ac:dyDescent="0.25">
      <c r="A17" s="113" t="str">
        <f>VLOOKUP(E17,'LISTADO ATM'!$A$2:$C$897,3,0)</f>
        <v>DISTRITO NACIONAL</v>
      </c>
      <c r="B17" s="107" t="s">
        <v>2522</v>
      </c>
      <c r="C17" s="99">
        <v>44237.683310185188</v>
      </c>
      <c r="D17" s="113" t="s">
        <v>2476</v>
      </c>
      <c r="E17" s="97">
        <v>835</v>
      </c>
      <c r="F17" s="84" t="str">
        <f>VLOOKUP(E17,VIP!$A$2:$O11373,2,0)</f>
        <v>DRBR835</v>
      </c>
      <c r="G17" s="96" t="str">
        <f>VLOOKUP(E17,'LISTADO ATM'!$A$2:$B$896,2,0)</f>
        <v xml:space="preserve">ATM UNP Megacentro </v>
      </c>
      <c r="H17" s="96" t="str">
        <f>VLOOKUP(E17,VIP!$A$2:$O16294,7,FALSE)</f>
        <v>Si</v>
      </c>
      <c r="I17" s="96" t="str">
        <f>VLOOKUP(E17,VIP!$A$2:$O8259,8,FALSE)</f>
        <v>Si</v>
      </c>
      <c r="J17" s="96" t="str">
        <f>VLOOKUP(E17,VIP!$A$2:$O8209,8,FALSE)</f>
        <v>Si</v>
      </c>
      <c r="K17" s="96" t="str">
        <f>VLOOKUP(E17,VIP!$A$2:$O11783,6,0)</f>
        <v>SI</v>
      </c>
      <c r="L17" s="102" t="s">
        <v>2430</v>
      </c>
      <c r="M17" s="116" t="s">
        <v>2546</v>
      </c>
      <c r="N17" s="100" t="s">
        <v>2510</v>
      </c>
      <c r="O17" s="113" t="s">
        <v>2481</v>
      </c>
      <c r="P17" s="116"/>
      <c r="Q17" s="127">
        <v>44238.581145833334</v>
      </c>
    </row>
    <row r="18" spans="1:17" s="117" customFormat="1" ht="18" x14ac:dyDescent="0.25">
      <c r="A18" s="113" t="str">
        <f>VLOOKUP(E18,'LISTADO ATM'!$A$2:$C$897,3,0)</f>
        <v>SUR</v>
      </c>
      <c r="B18" s="107" t="s">
        <v>2521</v>
      </c>
      <c r="C18" s="99">
        <v>44237.688784722224</v>
      </c>
      <c r="D18" s="113" t="s">
        <v>2189</v>
      </c>
      <c r="E18" s="97">
        <v>512</v>
      </c>
      <c r="F18" s="84" t="str">
        <f>VLOOKUP(E18,VIP!$A$2:$O11372,2,0)</f>
        <v>DRBR512</v>
      </c>
      <c r="G18" s="96" t="str">
        <f>VLOOKUP(E18,'LISTADO ATM'!$A$2:$B$896,2,0)</f>
        <v>ATM Plaza Jesús Ferreira</v>
      </c>
      <c r="H18" s="96" t="str">
        <f>VLOOKUP(E18,VIP!$A$2:$O16293,7,FALSE)</f>
        <v>N/A</v>
      </c>
      <c r="I18" s="96" t="str">
        <f>VLOOKUP(E18,VIP!$A$2:$O8258,8,FALSE)</f>
        <v>N/A</v>
      </c>
      <c r="J18" s="96" t="str">
        <f>VLOOKUP(E18,VIP!$A$2:$O8208,8,FALSE)</f>
        <v>N/A</v>
      </c>
      <c r="K18" s="96" t="str">
        <f>VLOOKUP(E18,VIP!$A$2:$O11782,6,0)</f>
        <v>N/A</v>
      </c>
      <c r="L18" s="102" t="s">
        <v>2463</v>
      </c>
      <c r="M18" s="116" t="s">
        <v>2546</v>
      </c>
      <c r="N18" s="100" t="s">
        <v>2510</v>
      </c>
      <c r="O18" s="113" t="s">
        <v>2482</v>
      </c>
      <c r="P18" s="116"/>
      <c r="Q18" s="127">
        <v>44238.58284722222</v>
      </c>
    </row>
    <row r="19" spans="1:17" s="117" customFormat="1" ht="18" x14ac:dyDescent="0.25">
      <c r="A19" s="113" t="str">
        <f>VLOOKUP(E19,'LISTADO ATM'!$A$2:$C$897,3,0)</f>
        <v>DISTRITO NACIONAL</v>
      </c>
      <c r="B19" s="107" t="s">
        <v>2520</v>
      </c>
      <c r="C19" s="99">
        <v>44237.701840277776</v>
      </c>
      <c r="D19" s="113" t="s">
        <v>2189</v>
      </c>
      <c r="E19" s="97">
        <v>648</v>
      </c>
      <c r="F19" s="84" t="str">
        <f>VLOOKUP(E19,VIP!$A$2:$O11370,2,0)</f>
        <v>DRBR190</v>
      </c>
      <c r="G19" s="96" t="str">
        <f>VLOOKUP(E19,'LISTADO ATM'!$A$2:$B$896,2,0)</f>
        <v xml:space="preserve">ATM Hermandad de Pensionados </v>
      </c>
      <c r="H19" s="96" t="str">
        <f>VLOOKUP(E19,VIP!$A$2:$O16291,7,FALSE)</f>
        <v>Si</v>
      </c>
      <c r="I19" s="96" t="str">
        <f>VLOOKUP(E19,VIP!$A$2:$O8256,8,FALSE)</f>
        <v>No</v>
      </c>
      <c r="J19" s="96" t="str">
        <f>VLOOKUP(E19,VIP!$A$2:$O8206,8,FALSE)</f>
        <v>No</v>
      </c>
      <c r="K19" s="96" t="str">
        <f>VLOOKUP(E19,VIP!$A$2:$O11780,6,0)</f>
        <v>NO</v>
      </c>
      <c r="L19" s="102" t="s">
        <v>2254</v>
      </c>
      <c r="M19" s="116" t="s">
        <v>2546</v>
      </c>
      <c r="N19" s="100" t="s">
        <v>2510</v>
      </c>
      <c r="O19" s="113" t="s">
        <v>2482</v>
      </c>
      <c r="P19" s="116"/>
      <c r="Q19" s="127">
        <v>44238.30810185185</v>
      </c>
    </row>
    <row r="20" spans="1:17" s="117" customFormat="1" ht="18" x14ac:dyDescent="0.25">
      <c r="A20" s="113" t="str">
        <f>VLOOKUP(E20,'LISTADO ATM'!$A$2:$C$897,3,0)</f>
        <v>DISTRITO NACIONAL</v>
      </c>
      <c r="B20" s="107" t="s">
        <v>2519</v>
      </c>
      <c r="C20" s="99">
        <v>44237.728819444441</v>
      </c>
      <c r="D20" s="113" t="s">
        <v>2189</v>
      </c>
      <c r="E20" s="97">
        <v>943</v>
      </c>
      <c r="F20" s="84" t="str">
        <f>VLOOKUP(E20,VIP!$A$2:$O11368,2,0)</f>
        <v>DRBR16K</v>
      </c>
      <c r="G20" s="96" t="str">
        <f>VLOOKUP(E20,'LISTADO ATM'!$A$2:$B$896,2,0)</f>
        <v xml:space="preserve">ATM Oficina Tránsito Terreste </v>
      </c>
      <c r="H20" s="96" t="str">
        <f>VLOOKUP(E20,VIP!$A$2:$O16289,7,FALSE)</f>
        <v>Si</v>
      </c>
      <c r="I20" s="96" t="str">
        <f>VLOOKUP(E20,VIP!$A$2:$O8254,8,FALSE)</f>
        <v>Si</v>
      </c>
      <c r="J20" s="96" t="str">
        <f>VLOOKUP(E20,VIP!$A$2:$O8204,8,FALSE)</f>
        <v>Si</v>
      </c>
      <c r="K20" s="96" t="str">
        <f>VLOOKUP(E20,VIP!$A$2:$O11778,6,0)</f>
        <v>NO</v>
      </c>
      <c r="L20" s="102" t="s">
        <v>2228</v>
      </c>
      <c r="M20" s="116" t="s">
        <v>2546</v>
      </c>
      <c r="N20" s="100" t="s">
        <v>2510</v>
      </c>
      <c r="O20" s="113" t="s">
        <v>2482</v>
      </c>
      <c r="P20" s="116"/>
      <c r="Q20" s="127">
        <v>44238.584675925929</v>
      </c>
    </row>
    <row r="21" spans="1:17" s="117" customFormat="1" ht="18" x14ac:dyDescent="0.25">
      <c r="A21" s="113" t="str">
        <f>VLOOKUP(E21,'LISTADO ATM'!$A$2:$C$897,3,0)</f>
        <v>DISTRITO NACIONAL</v>
      </c>
      <c r="B21" s="107" t="s">
        <v>2518</v>
      </c>
      <c r="C21" s="99">
        <v>44237.729814814818</v>
      </c>
      <c r="D21" s="113" t="s">
        <v>2189</v>
      </c>
      <c r="E21" s="97">
        <v>57</v>
      </c>
      <c r="F21" s="84" t="str">
        <f>VLOOKUP(E21,VIP!$A$2:$O11367,2,0)</f>
        <v>DRBR057</v>
      </c>
      <c r="G21" s="96" t="str">
        <f>VLOOKUP(E21,'LISTADO ATM'!$A$2:$B$896,2,0)</f>
        <v xml:space="preserve">ATM Oficina Malecon Center </v>
      </c>
      <c r="H21" s="96" t="str">
        <f>VLOOKUP(E21,VIP!$A$2:$O16288,7,FALSE)</f>
        <v>Si</v>
      </c>
      <c r="I21" s="96" t="str">
        <f>VLOOKUP(E21,VIP!$A$2:$O8253,8,FALSE)</f>
        <v>Si</v>
      </c>
      <c r="J21" s="96" t="str">
        <f>VLOOKUP(E21,VIP!$A$2:$O8203,8,FALSE)</f>
        <v>Si</v>
      </c>
      <c r="K21" s="96" t="str">
        <f>VLOOKUP(E21,VIP!$A$2:$O11777,6,0)</f>
        <v>NO</v>
      </c>
      <c r="L21" s="102" t="s">
        <v>2228</v>
      </c>
      <c r="M21" s="116" t="s">
        <v>2546</v>
      </c>
      <c r="N21" s="100" t="s">
        <v>2510</v>
      </c>
      <c r="O21" s="113" t="s">
        <v>2482</v>
      </c>
      <c r="P21" s="116"/>
      <c r="Q21" s="127">
        <v>44238.584675925929</v>
      </c>
    </row>
    <row r="22" spans="1:17" s="117" customFormat="1" ht="18" x14ac:dyDescent="0.25">
      <c r="A22" s="113" t="str">
        <f>VLOOKUP(E22,'LISTADO ATM'!$A$2:$C$897,3,0)</f>
        <v>DISTRITO NACIONAL</v>
      </c>
      <c r="B22" s="107" t="s">
        <v>2517</v>
      </c>
      <c r="C22" s="99">
        <v>44237.731620370374</v>
      </c>
      <c r="D22" s="113" t="s">
        <v>2189</v>
      </c>
      <c r="E22" s="97">
        <v>180</v>
      </c>
      <c r="F22" s="84" t="str">
        <f>VLOOKUP(E22,VIP!$A$2:$O11366,2,0)</f>
        <v>DRBR180</v>
      </c>
      <c r="G22" s="96" t="str">
        <f>VLOOKUP(E22,'LISTADO ATM'!$A$2:$B$896,2,0)</f>
        <v xml:space="preserve">ATM Megacentro II </v>
      </c>
      <c r="H22" s="96" t="str">
        <f>VLOOKUP(E22,VIP!$A$2:$O16287,7,FALSE)</f>
        <v>Si</v>
      </c>
      <c r="I22" s="96" t="str">
        <f>VLOOKUP(E22,VIP!$A$2:$O8252,8,FALSE)</f>
        <v>Si</v>
      </c>
      <c r="J22" s="96" t="str">
        <f>VLOOKUP(E22,VIP!$A$2:$O8202,8,FALSE)</f>
        <v>Si</v>
      </c>
      <c r="K22" s="96" t="str">
        <f>VLOOKUP(E22,VIP!$A$2:$O11776,6,0)</f>
        <v>SI</v>
      </c>
      <c r="L22" s="102" t="s">
        <v>2228</v>
      </c>
      <c r="M22" s="101" t="s">
        <v>2472</v>
      </c>
      <c r="N22" s="100" t="s">
        <v>2510</v>
      </c>
      <c r="O22" s="113" t="s">
        <v>2482</v>
      </c>
      <c r="P22" s="116"/>
      <c r="Q22" s="101" t="s">
        <v>2228</v>
      </c>
    </row>
    <row r="23" spans="1:17" s="117" customFormat="1" ht="18" x14ac:dyDescent="0.25">
      <c r="A23" s="113" t="str">
        <f>VLOOKUP(E23,'LISTADO ATM'!$A$2:$C$897,3,0)</f>
        <v>DISTRITO NACIONAL</v>
      </c>
      <c r="B23" s="107" t="s">
        <v>2516</v>
      </c>
      <c r="C23" s="99">
        <v>44237.733310185184</v>
      </c>
      <c r="D23" s="113" t="s">
        <v>2189</v>
      </c>
      <c r="E23" s="97">
        <v>244</v>
      </c>
      <c r="F23" s="84" t="str">
        <f>VLOOKUP(E23,VIP!$A$2:$O11365,2,0)</f>
        <v>DRBR244</v>
      </c>
      <c r="G23" s="96" t="str">
        <f>VLOOKUP(E23,'LISTADO ATM'!$A$2:$B$896,2,0)</f>
        <v xml:space="preserve">ATM Ministerio de Hacienda (antiguo Finanzas) </v>
      </c>
      <c r="H23" s="96" t="str">
        <f>VLOOKUP(E23,VIP!$A$2:$O16286,7,FALSE)</f>
        <v>Si</v>
      </c>
      <c r="I23" s="96" t="str">
        <f>VLOOKUP(E23,VIP!$A$2:$O8251,8,FALSE)</f>
        <v>Si</v>
      </c>
      <c r="J23" s="96" t="str">
        <f>VLOOKUP(E23,VIP!$A$2:$O8201,8,FALSE)</f>
        <v>Si</v>
      </c>
      <c r="K23" s="96" t="str">
        <f>VLOOKUP(E23,VIP!$A$2:$O11775,6,0)</f>
        <v>NO</v>
      </c>
      <c r="L23" s="102" t="s">
        <v>2228</v>
      </c>
      <c r="M23" s="101" t="s">
        <v>2472</v>
      </c>
      <c r="N23" s="100" t="s">
        <v>2510</v>
      </c>
      <c r="O23" s="113" t="s">
        <v>2482</v>
      </c>
      <c r="P23" s="116"/>
      <c r="Q23" s="101" t="s">
        <v>2228</v>
      </c>
    </row>
    <row r="24" spans="1:17" s="117" customFormat="1" ht="18" x14ac:dyDescent="0.25">
      <c r="A24" s="113" t="str">
        <f>VLOOKUP(E24,'LISTADO ATM'!$A$2:$C$897,3,0)</f>
        <v>DISTRITO NACIONAL</v>
      </c>
      <c r="B24" s="107" t="s">
        <v>2515</v>
      </c>
      <c r="C24" s="99">
        <v>44237.734560185185</v>
      </c>
      <c r="D24" s="113" t="s">
        <v>2189</v>
      </c>
      <c r="E24" s="97">
        <v>389</v>
      </c>
      <c r="F24" s="84" t="str">
        <f>VLOOKUP(E24,VIP!$A$2:$O11364,2,0)</f>
        <v>DRBR389</v>
      </c>
      <c r="G24" s="96" t="str">
        <f>VLOOKUP(E24,'LISTADO ATM'!$A$2:$B$896,2,0)</f>
        <v xml:space="preserve">ATM Casino Hotel Princess </v>
      </c>
      <c r="H24" s="96" t="str">
        <f>VLOOKUP(E24,VIP!$A$2:$O16285,7,FALSE)</f>
        <v>Si</v>
      </c>
      <c r="I24" s="96" t="str">
        <f>VLOOKUP(E24,VIP!$A$2:$O8250,8,FALSE)</f>
        <v>Si</v>
      </c>
      <c r="J24" s="96" t="str">
        <f>VLOOKUP(E24,VIP!$A$2:$O8200,8,FALSE)</f>
        <v>Si</v>
      </c>
      <c r="K24" s="96" t="str">
        <f>VLOOKUP(E24,VIP!$A$2:$O11774,6,0)</f>
        <v>NO</v>
      </c>
      <c r="L24" s="102" t="s">
        <v>2228</v>
      </c>
      <c r="M24" s="101" t="s">
        <v>2472</v>
      </c>
      <c r="N24" s="100" t="s">
        <v>2510</v>
      </c>
      <c r="O24" s="113" t="s">
        <v>2482</v>
      </c>
      <c r="P24" s="116"/>
      <c r="Q24" s="101" t="s">
        <v>2228</v>
      </c>
    </row>
    <row r="25" spans="1:17" s="117" customFormat="1" ht="18" x14ac:dyDescent="0.25">
      <c r="A25" s="113" t="str">
        <f>VLOOKUP(E25,'LISTADO ATM'!$A$2:$C$897,3,0)</f>
        <v>NORTE</v>
      </c>
      <c r="B25" s="107" t="s">
        <v>2514</v>
      </c>
      <c r="C25" s="99">
        <v>44237.73715277778</v>
      </c>
      <c r="D25" s="113" t="s">
        <v>2190</v>
      </c>
      <c r="E25" s="97">
        <v>601</v>
      </c>
      <c r="F25" s="84" t="str">
        <f>VLOOKUP(E25,VIP!$A$2:$O11363,2,0)</f>
        <v>DRBR255</v>
      </c>
      <c r="G25" s="96" t="str">
        <f>VLOOKUP(E25,'LISTADO ATM'!$A$2:$B$896,2,0)</f>
        <v xml:space="preserve">ATM Plaza Haché (Santiago) </v>
      </c>
      <c r="H25" s="96" t="str">
        <f>VLOOKUP(E25,VIP!$A$2:$O16284,7,FALSE)</f>
        <v>Si</v>
      </c>
      <c r="I25" s="96" t="str">
        <f>VLOOKUP(E25,VIP!$A$2:$O8249,8,FALSE)</f>
        <v>Si</v>
      </c>
      <c r="J25" s="96" t="str">
        <f>VLOOKUP(E25,VIP!$A$2:$O8199,8,FALSE)</f>
        <v>Si</v>
      </c>
      <c r="K25" s="96" t="str">
        <f>VLOOKUP(E25,VIP!$A$2:$O11773,6,0)</f>
        <v>NO</v>
      </c>
      <c r="L25" s="102" t="s">
        <v>2228</v>
      </c>
      <c r="M25" s="101" t="s">
        <v>2472</v>
      </c>
      <c r="N25" s="100" t="s">
        <v>2510</v>
      </c>
      <c r="O25" s="113" t="s">
        <v>2494</v>
      </c>
      <c r="P25" s="116"/>
      <c r="Q25" s="101" t="s">
        <v>2228</v>
      </c>
    </row>
    <row r="26" spans="1:17" s="117" customFormat="1" ht="18" x14ac:dyDescent="0.25">
      <c r="A26" s="113" t="str">
        <f>VLOOKUP(E26,'LISTADO ATM'!$A$2:$C$897,3,0)</f>
        <v>SUR</v>
      </c>
      <c r="B26" s="107" t="s">
        <v>2513</v>
      </c>
      <c r="C26" s="99">
        <v>44237.743495370371</v>
      </c>
      <c r="D26" s="113" t="s">
        <v>2189</v>
      </c>
      <c r="E26" s="97">
        <v>750</v>
      </c>
      <c r="F26" s="84" t="str">
        <f>VLOOKUP(E26,VIP!$A$2:$O11362,2,0)</f>
        <v>DRBR265</v>
      </c>
      <c r="G26" s="96" t="str">
        <f>VLOOKUP(E26,'LISTADO ATM'!$A$2:$B$896,2,0)</f>
        <v xml:space="preserve">ATM UNP Duvergé </v>
      </c>
      <c r="H26" s="96" t="str">
        <f>VLOOKUP(E26,VIP!$A$2:$O16283,7,FALSE)</f>
        <v>Si</v>
      </c>
      <c r="I26" s="96" t="str">
        <f>VLOOKUP(E26,VIP!$A$2:$O8248,8,FALSE)</f>
        <v>Si</v>
      </c>
      <c r="J26" s="96" t="str">
        <f>VLOOKUP(E26,VIP!$A$2:$O8198,8,FALSE)</f>
        <v>Si</v>
      </c>
      <c r="K26" s="96" t="str">
        <f>VLOOKUP(E26,VIP!$A$2:$O11772,6,0)</f>
        <v>SI</v>
      </c>
      <c r="L26" s="102" t="s">
        <v>2228</v>
      </c>
      <c r="M26" s="101" t="s">
        <v>2472</v>
      </c>
      <c r="N26" s="100" t="s">
        <v>2510</v>
      </c>
      <c r="O26" s="113" t="s">
        <v>2482</v>
      </c>
      <c r="P26" s="116"/>
      <c r="Q26" s="101" t="s">
        <v>2228</v>
      </c>
    </row>
    <row r="27" spans="1:17" s="117" customFormat="1" ht="18" x14ac:dyDescent="0.25">
      <c r="A27" s="113" t="str">
        <f>VLOOKUP(E27,'LISTADO ATM'!$A$2:$C$897,3,0)</f>
        <v>ESTE</v>
      </c>
      <c r="B27" s="107" t="s">
        <v>2512</v>
      </c>
      <c r="C27" s="99">
        <v>44237.745555555557</v>
      </c>
      <c r="D27" s="113" t="s">
        <v>2189</v>
      </c>
      <c r="E27" s="97">
        <v>399</v>
      </c>
      <c r="F27" s="84" t="str">
        <f>VLOOKUP(E27,VIP!$A$2:$O11361,2,0)</f>
        <v>DRBR399</v>
      </c>
      <c r="G27" s="96" t="str">
        <f>VLOOKUP(E27,'LISTADO ATM'!$A$2:$B$896,2,0)</f>
        <v xml:space="preserve">ATM Oficina La Romana II </v>
      </c>
      <c r="H27" s="96" t="str">
        <f>VLOOKUP(E27,VIP!$A$2:$O16282,7,FALSE)</f>
        <v>Si</v>
      </c>
      <c r="I27" s="96" t="str">
        <f>VLOOKUP(E27,VIP!$A$2:$O8247,8,FALSE)</f>
        <v>Si</v>
      </c>
      <c r="J27" s="96" t="str">
        <f>VLOOKUP(E27,VIP!$A$2:$O8197,8,FALSE)</f>
        <v>Si</v>
      </c>
      <c r="K27" s="96" t="str">
        <f>VLOOKUP(E27,VIP!$A$2:$O11771,6,0)</f>
        <v>NO</v>
      </c>
      <c r="L27" s="102" t="s">
        <v>2228</v>
      </c>
      <c r="M27" s="101" t="s">
        <v>2472</v>
      </c>
      <c r="N27" s="100" t="s">
        <v>2510</v>
      </c>
      <c r="O27" s="113" t="s">
        <v>2482</v>
      </c>
      <c r="P27" s="116"/>
      <c r="Q27" s="101" t="s">
        <v>2228</v>
      </c>
    </row>
    <row r="28" spans="1:17" s="117" customFormat="1" ht="18" x14ac:dyDescent="0.25">
      <c r="A28" s="113" t="str">
        <f>VLOOKUP(E28,'LISTADO ATM'!$A$2:$C$897,3,0)</f>
        <v>DISTRITO NACIONAL</v>
      </c>
      <c r="B28" s="107" t="s">
        <v>2511</v>
      </c>
      <c r="C28" s="99">
        <v>44237.746712962966</v>
      </c>
      <c r="D28" s="113" t="s">
        <v>2189</v>
      </c>
      <c r="E28" s="97">
        <v>970</v>
      </c>
      <c r="F28" s="84" t="str">
        <f>VLOOKUP(E28,VIP!$A$2:$O11359,2,0)</f>
        <v>DRBR970</v>
      </c>
      <c r="G28" s="96" t="str">
        <f>VLOOKUP(E28,'LISTADO ATM'!$A$2:$B$896,2,0)</f>
        <v xml:space="preserve">ATM S/M Olé Haina </v>
      </c>
      <c r="H28" s="96" t="str">
        <f>VLOOKUP(E28,VIP!$A$2:$O16280,7,FALSE)</f>
        <v>Si</v>
      </c>
      <c r="I28" s="96" t="str">
        <f>VLOOKUP(E28,VIP!$A$2:$O8245,8,FALSE)</f>
        <v>Si</v>
      </c>
      <c r="J28" s="96" t="str">
        <f>VLOOKUP(E28,VIP!$A$2:$O8195,8,FALSE)</f>
        <v>Si</v>
      </c>
      <c r="K28" s="96" t="str">
        <f>VLOOKUP(E28,VIP!$A$2:$O11769,6,0)</f>
        <v>NO</v>
      </c>
      <c r="L28" s="102" t="s">
        <v>2228</v>
      </c>
      <c r="M28" s="101" t="s">
        <v>2472</v>
      </c>
      <c r="N28" s="100" t="s">
        <v>2510</v>
      </c>
      <c r="O28" s="113" t="s">
        <v>2482</v>
      </c>
      <c r="P28" s="116"/>
      <c r="Q28" s="101" t="s">
        <v>2228</v>
      </c>
    </row>
    <row r="29" spans="1:17" s="117" customFormat="1" ht="18" x14ac:dyDescent="0.25">
      <c r="A29" s="113" t="str">
        <f>VLOOKUP(E29,'LISTADO ATM'!$A$2:$C$897,3,0)</f>
        <v>DISTRITO NACIONAL</v>
      </c>
      <c r="B29" s="107" t="s">
        <v>2532</v>
      </c>
      <c r="C29" s="99">
        <v>44237.757997685185</v>
      </c>
      <c r="D29" s="113" t="s">
        <v>2491</v>
      </c>
      <c r="E29" s="97">
        <v>231</v>
      </c>
      <c r="F29" s="84" t="str">
        <f>VLOOKUP(E29,VIP!$A$2:$O11370,2,0)</f>
        <v>DRBR231</v>
      </c>
      <c r="G29" s="96" t="str">
        <f>VLOOKUP(E29,'LISTADO ATM'!$A$2:$B$896,2,0)</f>
        <v xml:space="preserve">ATM Oficina Zona Oriental </v>
      </c>
      <c r="H29" s="96" t="str">
        <f>VLOOKUP(E29,VIP!$A$2:$O16291,7,FALSE)</f>
        <v>Si</v>
      </c>
      <c r="I29" s="96" t="str">
        <f>VLOOKUP(E29,VIP!$A$2:$O8256,8,FALSE)</f>
        <v>Si</v>
      </c>
      <c r="J29" s="96" t="str">
        <f>VLOOKUP(E29,VIP!$A$2:$O8206,8,FALSE)</f>
        <v>Si</v>
      </c>
      <c r="K29" s="96" t="str">
        <f>VLOOKUP(E29,VIP!$A$2:$O11780,6,0)</f>
        <v>SI</v>
      </c>
      <c r="L29" s="102" t="s">
        <v>2430</v>
      </c>
      <c r="M29" s="101" t="s">
        <v>2472</v>
      </c>
      <c r="N29" s="100" t="s">
        <v>2510</v>
      </c>
      <c r="O29" s="113" t="s">
        <v>2497</v>
      </c>
      <c r="P29" s="116"/>
      <c r="Q29" s="101" t="s">
        <v>2430</v>
      </c>
    </row>
    <row r="30" spans="1:17" s="117" customFormat="1" ht="18" x14ac:dyDescent="0.25">
      <c r="A30" s="113" t="str">
        <f>VLOOKUP(E30,'LISTADO ATM'!$A$2:$C$897,3,0)</f>
        <v>NORTE</v>
      </c>
      <c r="B30" s="107" t="s">
        <v>2531</v>
      </c>
      <c r="C30" s="99">
        <v>44237.775254629632</v>
      </c>
      <c r="D30" s="113" t="s">
        <v>2190</v>
      </c>
      <c r="E30" s="97">
        <v>528</v>
      </c>
      <c r="F30" s="84" t="str">
        <f>VLOOKUP(E30,VIP!$A$2:$O11369,2,0)</f>
        <v>DRBR284</v>
      </c>
      <c r="G30" s="96" t="str">
        <f>VLOOKUP(E30,'LISTADO ATM'!$A$2:$B$896,2,0)</f>
        <v xml:space="preserve">ATM Ferretería Ochoa (Santiago) </v>
      </c>
      <c r="H30" s="96" t="str">
        <f>VLOOKUP(E30,VIP!$A$2:$O16290,7,FALSE)</f>
        <v>Si</v>
      </c>
      <c r="I30" s="96" t="str">
        <f>VLOOKUP(E30,VIP!$A$2:$O8255,8,FALSE)</f>
        <v>Si</v>
      </c>
      <c r="J30" s="96" t="str">
        <f>VLOOKUP(E30,VIP!$A$2:$O8205,8,FALSE)</f>
        <v>Si</v>
      </c>
      <c r="K30" s="96" t="str">
        <f>VLOOKUP(E30,VIP!$A$2:$O11779,6,0)</f>
        <v>NO</v>
      </c>
      <c r="L30" s="102" t="s">
        <v>2463</v>
      </c>
      <c r="M30" s="101" t="s">
        <v>2472</v>
      </c>
      <c r="N30" s="100" t="s">
        <v>2510</v>
      </c>
      <c r="O30" s="113" t="s">
        <v>2494</v>
      </c>
      <c r="P30" s="116"/>
      <c r="Q30" s="101" t="s">
        <v>2463</v>
      </c>
    </row>
    <row r="31" spans="1:17" s="117" customFormat="1" ht="18" x14ac:dyDescent="0.25">
      <c r="A31" s="113" t="str">
        <f>VLOOKUP(E31,'LISTADO ATM'!$A$2:$C$897,3,0)</f>
        <v>DISTRITO NACIONAL</v>
      </c>
      <c r="B31" s="107" t="s">
        <v>2530</v>
      </c>
      <c r="C31" s="99">
        <v>44237.777025462965</v>
      </c>
      <c r="D31" s="113" t="s">
        <v>2189</v>
      </c>
      <c r="E31" s="97">
        <v>868</v>
      </c>
      <c r="F31" s="84" t="str">
        <f>VLOOKUP(E31,VIP!$A$2:$O11368,2,0)</f>
        <v>DRBR868</v>
      </c>
      <c r="G31" s="96" t="str">
        <f>VLOOKUP(E31,'LISTADO ATM'!$A$2:$B$896,2,0)</f>
        <v xml:space="preserve">ATM Casino Diamante </v>
      </c>
      <c r="H31" s="96" t="str">
        <f>VLOOKUP(E31,VIP!$A$2:$O16289,7,FALSE)</f>
        <v>Si</v>
      </c>
      <c r="I31" s="96" t="str">
        <f>VLOOKUP(E31,VIP!$A$2:$O8254,8,FALSE)</f>
        <v>Si</v>
      </c>
      <c r="J31" s="96" t="str">
        <f>VLOOKUP(E31,VIP!$A$2:$O8204,8,FALSE)</f>
        <v>Si</v>
      </c>
      <c r="K31" s="96" t="str">
        <f>VLOOKUP(E31,VIP!$A$2:$O11778,6,0)</f>
        <v>NO</v>
      </c>
      <c r="L31" s="102" t="s">
        <v>2463</v>
      </c>
      <c r="M31" s="101" t="s">
        <v>2472</v>
      </c>
      <c r="N31" s="100" t="s">
        <v>2510</v>
      </c>
      <c r="O31" s="113" t="s">
        <v>2482</v>
      </c>
      <c r="P31" s="116"/>
      <c r="Q31" s="101" t="s">
        <v>2463</v>
      </c>
    </row>
    <row r="32" spans="1:17" s="117" customFormat="1" ht="18" x14ac:dyDescent="0.25">
      <c r="A32" s="113" t="str">
        <f>VLOOKUP(E32,'LISTADO ATM'!$A$2:$C$897,3,0)</f>
        <v>SUR</v>
      </c>
      <c r="B32" s="107" t="s">
        <v>2529</v>
      </c>
      <c r="C32" s="99">
        <v>44237.779814814814</v>
      </c>
      <c r="D32" s="113" t="s">
        <v>2189</v>
      </c>
      <c r="E32" s="97">
        <v>131</v>
      </c>
      <c r="F32" s="84" t="str">
        <f>VLOOKUP(E32,VIP!$A$2:$O11367,2,0)</f>
        <v>DRBR131</v>
      </c>
      <c r="G32" s="96" t="str">
        <f>VLOOKUP(E32,'LISTADO ATM'!$A$2:$B$896,2,0)</f>
        <v xml:space="preserve">ATM Oficina Baní I </v>
      </c>
      <c r="H32" s="96" t="str">
        <f>VLOOKUP(E32,VIP!$A$2:$O16288,7,FALSE)</f>
        <v>Si</v>
      </c>
      <c r="I32" s="96" t="str">
        <f>VLOOKUP(E32,VIP!$A$2:$O8253,8,FALSE)</f>
        <v>Si</v>
      </c>
      <c r="J32" s="96" t="str">
        <f>VLOOKUP(E32,VIP!$A$2:$O8203,8,FALSE)</f>
        <v>Si</v>
      </c>
      <c r="K32" s="96" t="str">
        <f>VLOOKUP(E32,VIP!$A$2:$O11777,6,0)</f>
        <v>NO</v>
      </c>
      <c r="L32" s="102" t="s">
        <v>2228</v>
      </c>
      <c r="M32" s="101" t="s">
        <v>2472</v>
      </c>
      <c r="N32" s="100" t="s">
        <v>2510</v>
      </c>
      <c r="O32" s="113" t="s">
        <v>2482</v>
      </c>
      <c r="P32" s="116"/>
      <c r="Q32" s="101" t="s">
        <v>2228</v>
      </c>
    </row>
    <row r="33" spans="1:17" s="117" customFormat="1" ht="18" x14ac:dyDescent="0.25">
      <c r="A33" s="113" t="str">
        <f>VLOOKUP(E33,'LISTADO ATM'!$A$2:$C$897,3,0)</f>
        <v>DISTRITO NACIONAL</v>
      </c>
      <c r="B33" s="107" t="s">
        <v>2528</v>
      </c>
      <c r="C33" s="99">
        <v>44237.822476851848</v>
      </c>
      <c r="D33" s="113" t="s">
        <v>2189</v>
      </c>
      <c r="E33" s="97">
        <v>246</v>
      </c>
      <c r="F33" s="84" t="str">
        <f>VLOOKUP(E33,VIP!$A$2:$O11366,2,0)</f>
        <v>DRBR246</v>
      </c>
      <c r="G33" s="96" t="str">
        <f>VLOOKUP(E33,'LISTADO ATM'!$A$2:$B$896,2,0)</f>
        <v xml:space="preserve">ATM Oficina Torre BR (Lobby) </v>
      </c>
      <c r="H33" s="96" t="str">
        <f>VLOOKUP(E33,VIP!$A$2:$O16287,7,FALSE)</f>
        <v>Si</v>
      </c>
      <c r="I33" s="96" t="str">
        <f>VLOOKUP(E33,VIP!$A$2:$O8252,8,FALSE)</f>
        <v>Si</v>
      </c>
      <c r="J33" s="96" t="str">
        <f>VLOOKUP(E33,VIP!$A$2:$O8202,8,FALSE)</f>
        <v>Si</v>
      </c>
      <c r="K33" s="96" t="str">
        <f>VLOOKUP(E33,VIP!$A$2:$O11776,6,0)</f>
        <v>SI</v>
      </c>
      <c r="L33" s="102" t="s">
        <v>2228</v>
      </c>
      <c r="M33" s="101" t="s">
        <v>2472</v>
      </c>
      <c r="N33" s="100" t="s">
        <v>2510</v>
      </c>
      <c r="O33" s="113" t="s">
        <v>2482</v>
      </c>
      <c r="P33" s="116"/>
      <c r="Q33" s="101" t="s">
        <v>2228</v>
      </c>
    </row>
    <row r="34" spans="1:17" s="117" customFormat="1" ht="18" x14ac:dyDescent="0.25">
      <c r="A34" s="113" t="str">
        <f>VLOOKUP(E34,'LISTADO ATM'!$A$2:$C$897,3,0)</f>
        <v>NORTE</v>
      </c>
      <c r="B34" s="107" t="s">
        <v>2527</v>
      </c>
      <c r="C34" s="99">
        <v>44237.837060185186</v>
      </c>
      <c r="D34" s="113" t="s">
        <v>2491</v>
      </c>
      <c r="E34" s="97">
        <v>645</v>
      </c>
      <c r="F34" s="84" t="str">
        <f>VLOOKUP(E34,VIP!$A$2:$O11365,2,0)</f>
        <v>DRBR329</v>
      </c>
      <c r="G34" s="96" t="str">
        <f>VLOOKUP(E34,'LISTADO ATM'!$A$2:$B$896,2,0)</f>
        <v xml:space="preserve">ATM UNP Cabrera </v>
      </c>
      <c r="H34" s="96" t="str">
        <f>VLOOKUP(E34,VIP!$A$2:$O16286,7,FALSE)</f>
        <v>Si</v>
      </c>
      <c r="I34" s="96" t="str">
        <f>VLOOKUP(E34,VIP!$A$2:$O8251,8,FALSE)</f>
        <v>Si</v>
      </c>
      <c r="J34" s="96" t="str">
        <f>VLOOKUP(E34,VIP!$A$2:$O8201,8,FALSE)</f>
        <v>Si</v>
      </c>
      <c r="K34" s="96" t="str">
        <f>VLOOKUP(E34,VIP!$A$2:$O11775,6,0)</f>
        <v>NO</v>
      </c>
      <c r="L34" s="102" t="s">
        <v>2430</v>
      </c>
      <c r="M34" s="101" t="s">
        <v>2472</v>
      </c>
      <c r="N34" s="100" t="s">
        <v>2510</v>
      </c>
      <c r="O34" s="113" t="s">
        <v>2497</v>
      </c>
      <c r="P34" s="116"/>
      <c r="Q34" s="101" t="s">
        <v>2430</v>
      </c>
    </row>
    <row r="35" spans="1:17" s="117" customFormat="1" ht="18" x14ac:dyDescent="0.25">
      <c r="A35" s="113" t="str">
        <f>VLOOKUP(E35,'LISTADO ATM'!$A$2:$C$897,3,0)</f>
        <v>DISTRITO NACIONAL</v>
      </c>
      <c r="B35" s="107" t="s">
        <v>2526</v>
      </c>
      <c r="C35" s="99">
        <v>44237.841597222221</v>
      </c>
      <c r="D35" s="113" t="s">
        <v>2189</v>
      </c>
      <c r="E35" s="97">
        <v>378</v>
      </c>
      <c r="F35" s="84" t="str">
        <f>VLOOKUP(E35,VIP!$A$2:$O11364,2,0)</f>
        <v>DRBR378</v>
      </c>
      <c r="G35" s="96" t="str">
        <f>VLOOKUP(E35,'LISTADO ATM'!$A$2:$B$896,2,0)</f>
        <v>ATM UNP Villa Flores</v>
      </c>
      <c r="H35" s="96" t="str">
        <f>VLOOKUP(E35,VIP!$A$2:$O16285,7,FALSE)</f>
        <v>N/A</v>
      </c>
      <c r="I35" s="96" t="str">
        <f>VLOOKUP(E35,VIP!$A$2:$O8250,8,FALSE)</f>
        <v>N/A</v>
      </c>
      <c r="J35" s="96" t="str">
        <f>VLOOKUP(E35,VIP!$A$2:$O8200,8,FALSE)</f>
        <v>N/A</v>
      </c>
      <c r="K35" s="96" t="str">
        <f>VLOOKUP(E35,VIP!$A$2:$O11774,6,0)</f>
        <v>N/A</v>
      </c>
      <c r="L35" s="102" t="s">
        <v>2228</v>
      </c>
      <c r="M35" s="101" t="s">
        <v>2472</v>
      </c>
      <c r="N35" s="100" t="s">
        <v>2510</v>
      </c>
      <c r="O35" s="113" t="s">
        <v>2482</v>
      </c>
      <c r="P35" s="116"/>
      <c r="Q35" s="101" t="s">
        <v>2228</v>
      </c>
    </row>
    <row r="36" spans="1:17" s="117" customFormat="1" ht="18" x14ac:dyDescent="0.25">
      <c r="A36" s="113" t="str">
        <f>VLOOKUP(E36,'LISTADO ATM'!$A$2:$C$897,3,0)</f>
        <v>SUR</v>
      </c>
      <c r="B36" s="107" t="s">
        <v>2525</v>
      </c>
      <c r="C36" s="99">
        <v>44237.864675925928</v>
      </c>
      <c r="D36" s="113" t="s">
        <v>2189</v>
      </c>
      <c r="E36" s="97">
        <v>134</v>
      </c>
      <c r="F36" s="84" t="str">
        <f>VLOOKUP(E36,VIP!$A$2:$O11363,2,0)</f>
        <v>DRBR134</v>
      </c>
      <c r="G36" s="96" t="str">
        <f>VLOOKUP(E36,'LISTADO ATM'!$A$2:$B$896,2,0)</f>
        <v xml:space="preserve">ATM Oficina San José de Ocoa </v>
      </c>
      <c r="H36" s="96" t="str">
        <f>VLOOKUP(E36,VIP!$A$2:$O16284,7,FALSE)</f>
        <v>Si</v>
      </c>
      <c r="I36" s="96" t="str">
        <f>VLOOKUP(E36,VIP!$A$2:$O8249,8,FALSE)</f>
        <v>Si</v>
      </c>
      <c r="J36" s="96" t="str">
        <f>VLOOKUP(E36,VIP!$A$2:$O8199,8,FALSE)</f>
        <v>Si</v>
      </c>
      <c r="K36" s="96" t="str">
        <f>VLOOKUP(E36,VIP!$A$2:$O11773,6,0)</f>
        <v>SI</v>
      </c>
      <c r="L36" s="102" t="s">
        <v>2228</v>
      </c>
      <c r="M36" s="116" t="s">
        <v>2546</v>
      </c>
      <c r="N36" s="100" t="s">
        <v>2510</v>
      </c>
      <c r="O36" s="113" t="s">
        <v>2482</v>
      </c>
      <c r="P36" s="116"/>
      <c r="Q36" s="127">
        <v>44238.309224537035</v>
      </c>
    </row>
    <row r="37" spans="1:17" ht="18" x14ac:dyDescent="0.25">
      <c r="A37" s="113" t="str">
        <f>VLOOKUP(E37,'LISTADO ATM'!$A$2:$C$897,3,0)</f>
        <v>ESTE</v>
      </c>
      <c r="B37" s="107" t="s">
        <v>2524</v>
      </c>
      <c r="C37" s="99">
        <v>44237.876111111109</v>
      </c>
      <c r="D37" s="113" t="s">
        <v>2189</v>
      </c>
      <c r="E37" s="97">
        <v>843</v>
      </c>
      <c r="F37" s="84" t="str">
        <f>VLOOKUP(E37,VIP!$A$2:$O11362,2,0)</f>
        <v>DRBR843</v>
      </c>
      <c r="G37" s="96" t="str">
        <f>VLOOKUP(E37,'LISTADO ATM'!$A$2:$B$896,2,0)</f>
        <v xml:space="preserve">ATM Oficina Romana Centro </v>
      </c>
      <c r="H37" s="96" t="str">
        <f>VLOOKUP(E37,VIP!$A$2:$O16283,7,FALSE)</f>
        <v>Si</v>
      </c>
      <c r="I37" s="96" t="str">
        <f>VLOOKUP(E37,VIP!$A$2:$O8248,8,FALSE)</f>
        <v>Si</v>
      </c>
      <c r="J37" s="96" t="str">
        <f>VLOOKUP(E37,VIP!$A$2:$O8198,8,FALSE)</f>
        <v>Si</v>
      </c>
      <c r="K37" s="96" t="str">
        <f>VLOOKUP(E37,VIP!$A$2:$O11772,6,0)</f>
        <v>NO</v>
      </c>
      <c r="L37" s="102" t="s">
        <v>2463</v>
      </c>
      <c r="M37" s="101" t="s">
        <v>2472</v>
      </c>
      <c r="N37" s="100" t="s">
        <v>2510</v>
      </c>
      <c r="O37" s="113" t="s">
        <v>2482</v>
      </c>
      <c r="P37" s="116"/>
      <c r="Q37" s="101" t="s">
        <v>2463</v>
      </c>
    </row>
    <row r="38" spans="1:17" ht="18" x14ac:dyDescent="0.25">
      <c r="A38" s="113" t="str">
        <f>VLOOKUP(E38,'LISTADO ATM'!$A$2:$C$897,3,0)</f>
        <v>DISTRITO NACIONAL</v>
      </c>
      <c r="B38" s="107" t="s">
        <v>2540</v>
      </c>
      <c r="C38" s="99">
        <v>44237.979548611111</v>
      </c>
      <c r="D38" s="113" t="s">
        <v>2189</v>
      </c>
      <c r="E38" s="97">
        <v>35</v>
      </c>
      <c r="F38" s="84" t="str">
        <f>VLOOKUP(E38,VIP!$A$2:$O11369,2,0)</f>
        <v>DRBR035</v>
      </c>
      <c r="G38" s="96" t="str">
        <f>VLOOKUP(E38,'LISTADO ATM'!$A$2:$B$896,2,0)</f>
        <v xml:space="preserve">ATM Dirección General de Aduanas I </v>
      </c>
      <c r="H38" s="96" t="str">
        <f>VLOOKUP(E38,VIP!$A$2:$O16290,7,FALSE)</f>
        <v>Si</v>
      </c>
      <c r="I38" s="96" t="str">
        <f>VLOOKUP(E38,VIP!$A$2:$O8255,8,FALSE)</f>
        <v>Si</v>
      </c>
      <c r="J38" s="96" t="str">
        <f>VLOOKUP(E38,VIP!$A$2:$O8205,8,FALSE)</f>
        <v>Si</v>
      </c>
      <c r="K38" s="96" t="str">
        <f>VLOOKUP(E38,VIP!$A$2:$O11779,6,0)</f>
        <v>NO</v>
      </c>
      <c r="L38" s="102" t="s">
        <v>2228</v>
      </c>
      <c r="M38" s="101" t="s">
        <v>2472</v>
      </c>
      <c r="N38" s="100" t="s">
        <v>2510</v>
      </c>
      <c r="O38" s="113" t="s">
        <v>2482</v>
      </c>
      <c r="P38" s="116"/>
      <c r="Q38" s="101" t="s">
        <v>2228</v>
      </c>
    </row>
    <row r="39" spans="1:17" ht="18" x14ac:dyDescent="0.25">
      <c r="A39" s="113" t="str">
        <f>VLOOKUP(E39,'LISTADO ATM'!$A$2:$C$897,3,0)</f>
        <v>NORTE</v>
      </c>
      <c r="B39" s="107" t="s">
        <v>2539</v>
      </c>
      <c r="C39" s="99">
        <v>44237.981192129628</v>
      </c>
      <c r="D39" s="113" t="s">
        <v>2190</v>
      </c>
      <c r="E39" s="97">
        <v>88</v>
      </c>
      <c r="F39" s="84" t="str">
        <f>VLOOKUP(E39,VIP!$A$2:$O11368,2,0)</f>
        <v>DRBR088</v>
      </c>
      <c r="G39" s="96" t="str">
        <f>VLOOKUP(E39,'LISTADO ATM'!$A$2:$B$896,2,0)</f>
        <v xml:space="preserve">ATM S/M La Fuente (Santiago) </v>
      </c>
      <c r="H39" s="96" t="str">
        <f>VLOOKUP(E39,VIP!$A$2:$O16289,7,FALSE)</f>
        <v>Si</v>
      </c>
      <c r="I39" s="96" t="str">
        <f>VLOOKUP(E39,VIP!$A$2:$O8254,8,FALSE)</f>
        <v>Si</v>
      </c>
      <c r="J39" s="96" t="str">
        <f>VLOOKUP(E39,VIP!$A$2:$O8204,8,FALSE)</f>
        <v>Si</v>
      </c>
      <c r="K39" s="96" t="str">
        <f>VLOOKUP(E39,VIP!$A$2:$O11778,6,0)</f>
        <v>NO</v>
      </c>
      <c r="L39" s="102" t="s">
        <v>2228</v>
      </c>
      <c r="M39" s="101" t="s">
        <v>2472</v>
      </c>
      <c r="N39" s="100" t="s">
        <v>2510</v>
      </c>
      <c r="O39" s="113" t="s">
        <v>2541</v>
      </c>
      <c r="P39" s="116"/>
      <c r="Q39" s="101" t="s">
        <v>2228</v>
      </c>
    </row>
    <row r="40" spans="1:17" ht="18" x14ac:dyDescent="0.25">
      <c r="A40" s="113" t="str">
        <f>VLOOKUP(E40,'LISTADO ATM'!$A$2:$C$897,3,0)</f>
        <v>ESTE</v>
      </c>
      <c r="B40" s="107" t="s">
        <v>2538</v>
      </c>
      <c r="C40" s="99">
        <v>44238.007268518515</v>
      </c>
      <c r="D40" s="113" t="s">
        <v>2189</v>
      </c>
      <c r="E40" s="97">
        <v>345</v>
      </c>
      <c r="F40" s="84" t="e">
        <f>VLOOKUP(E40,VIP!$A$2:$O11367,2,0)</f>
        <v>#N/A</v>
      </c>
      <c r="G40" s="96" t="str">
        <f>VLOOKUP(E40,'LISTADO ATM'!$A$2:$B$896,2,0)</f>
        <v>ATM Oficina Yamasá  II</v>
      </c>
      <c r="H40" s="96" t="e">
        <f>VLOOKUP(E40,VIP!$A$2:$O16288,7,FALSE)</f>
        <v>#N/A</v>
      </c>
      <c r="I40" s="96" t="e">
        <f>VLOOKUP(E40,VIP!$A$2:$O8253,8,FALSE)</f>
        <v>#N/A</v>
      </c>
      <c r="J40" s="96" t="e">
        <f>VLOOKUP(E40,VIP!$A$2:$O8203,8,FALSE)</f>
        <v>#N/A</v>
      </c>
      <c r="K40" s="96" t="e">
        <f>VLOOKUP(E40,VIP!$A$2:$O11777,6,0)</f>
        <v>#N/A</v>
      </c>
      <c r="L40" s="102" t="s">
        <v>2254</v>
      </c>
      <c r="M40" s="116" t="s">
        <v>2546</v>
      </c>
      <c r="N40" s="100" t="s">
        <v>2510</v>
      </c>
      <c r="O40" s="113" t="s">
        <v>2482</v>
      </c>
      <c r="P40" s="116"/>
      <c r="Q40" s="127">
        <v>44238.308009259257</v>
      </c>
    </row>
    <row r="41" spans="1:17" ht="18" x14ac:dyDescent="0.25">
      <c r="A41" s="113" t="str">
        <f>VLOOKUP(E41,'LISTADO ATM'!$A$2:$C$897,3,0)</f>
        <v>DISTRITO NACIONAL</v>
      </c>
      <c r="B41" s="107" t="s">
        <v>2537</v>
      </c>
      <c r="C41" s="99">
        <v>44238.013819444444</v>
      </c>
      <c r="D41" s="113" t="s">
        <v>2189</v>
      </c>
      <c r="E41" s="97">
        <v>39</v>
      </c>
      <c r="F41" s="84" t="str">
        <f>VLOOKUP(E41,VIP!$A$2:$O11366,2,0)</f>
        <v>DRBR039</v>
      </c>
      <c r="G41" s="96" t="str">
        <f>VLOOKUP(E41,'LISTADO ATM'!$A$2:$B$896,2,0)</f>
        <v xml:space="preserve">ATM Oficina Ovando </v>
      </c>
      <c r="H41" s="96" t="str">
        <f>VLOOKUP(E41,VIP!$A$2:$O16287,7,FALSE)</f>
        <v>Si</v>
      </c>
      <c r="I41" s="96" t="str">
        <f>VLOOKUP(E41,VIP!$A$2:$O8252,8,FALSE)</f>
        <v>No</v>
      </c>
      <c r="J41" s="96" t="str">
        <f>VLOOKUP(E41,VIP!$A$2:$O8202,8,FALSE)</f>
        <v>No</v>
      </c>
      <c r="K41" s="96" t="str">
        <f>VLOOKUP(E41,VIP!$A$2:$O11776,6,0)</f>
        <v>NO</v>
      </c>
      <c r="L41" s="102" t="s">
        <v>2254</v>
      </c>
      <c r="M41" s="101" t="s">
        <v>2472</v>
      </c>
      <c r="N41" s="100" t="s">
        <v>2510</v>
      </c>
      <c r="O41" s="113" t="s">
        <v>2482</v>
      </c>
      <c r="P41" s="116"/>
      <c r="Q41" s="101" t="s">
        <v>2254</v>
      </c>
    </row>
    <row r="42" spans="1:17" ht="18" x14ac:dyDescent="0.25">
      <c r="A42" s="113" t="str">
        <f>VLOOKUP(E42,'LISTADO ATM'!$A$2:$C$897,3,0)</f>
        <v>DISTRITO NACIONAL</v>
      </c>
      <c r="B42" s="107" t="s">
        <v>2536</v>
      </c>
      <c r="C42" s="99">
        <v>44238.017511574071</v>
      </c>
      <c r="D42" s="113" t="s">
        <v>2189</v>
      </c>
      <c r="E42" s="97">
        <v>967</v>
      </c>
      <c r="F42" s="84" t="str">
        <f>VLOOKUP(E42,VIP!$A$2:$O11365,2,0)</f>
        <v>DRBR967</v>
      </c>
      <c r="G42" s="96" t="str">
        <f>VLOOKUP(E42,'LISTADO ATM'!$A$2:$B$896,2,0)</f>
        <v xml:space="preserve">ATM UNP Hiper Olé Autopista Duarte </v>
      </c>
      <c r="H42" s="96" t="str">
        <f>VLOOKUP(E42,VIP!$A$2:$O16286,7,FALSE)</f>
        <v>Si</v>
      </c>
      <c r="I42" s="96" t="str">
        <f>VLOOKUP(E42,VIP!$A$2:$O8251,8,FALSE)</f>
        <v>Si</v>
      </c>
      <c r="J42" s="96" t="str">
        <f>VLOOKUP(E42,VIP!$A$2:$O8201,8,FALSE)</f>
        <v>Si</v>
      </c>
      <c r="K42" s="96" t="str">
        <f>VLOOKUP(E42,VIP!$A$2:$O11775,6,0)</f>
        <v>NO</v>
      </c>
      <c r="L42" s="102" t="s">
        <v>2441</v>
      </c>
      <c r="M42" s="101" t="s">
        <v>2472</v>
      </c>
      <c r="N42" s="100" t="s">
        <v>2510</v>
      </c>
      <c r="O42" s="113" t="s">
        <v>2482</v>
      </c>
      <c r="P42" s="116"/>
      <c r="Q42" s="101" t="s">
        <v>2441</v>
      </c>
    </row>
    <row r="43" spans="1:17" ht="18" x14ac:dyDescent="0.25">
      <c r="A43" s="113" t="str">
        <f>VLOOKUP(E43,'LISTADO ATM'!$A$2:$C$897,3,0)</f>
        <v>DISTRITO NACIONAL</v>
      </c>
      <c r="B43" s="107" t="s">
        <v>2535</v>
      </c>
      <c r="C43" s="99">
        <v>44238.027337962965</v>
      </c>
      <c r="D43" s="113" t="s">
        <v>2189</v>
      </c>
      <c r="E43" s="97">
        <v>570</v>
      </c>
      <c r="F43" s="84" t="str">
        <f>VLOOKUP(E43,VIP!$A$2:$O11364,2,0)</f>
        <v>DRBR478</v>
      </c>
      <c r="G43" s="96" t="str">
        <f>VLOOKUP(E43,'LISTADO ATM'!$A$2:$B$896,2,0)</f>
        <v xml:space="preserve">ATM S/M Liverpool Villa Mella </v>
      </c>
      <c r="H43" s="96" t="str">
        <f>VLOOKUP(E43,VIP!$A$2:$O16285,7,FALSE)</f>
        <v>Si</v>
      </c>
      <c r="I43" s="96" t="str">
        <f>VLOOKUP(E43,VIP!$A$2:$O8250,8,FALSE)</f>
        <v>Si</v>
      </c>
      <c r="J43" s="96" t="str">
        <f>VLOOKUP(E43,VIP!$A$2:$O8200,8,FALSE)</f>
        <v>Si</v>
      </c>
      <c r="K43" s="96" t="str">
        <f>VLOOKUP(E43,VIP!$A$2:$O11774,6,0)</f>
        <v>NO</v>
      </c>
      <c r="L43" s="102" t="s">
        <v>2228</v>
      </c>
      <c r="M43" s="116" t="s">
        <v>2546</v>
      </c>
      <c r="N43" s="100" t="s">
        <v>2510</v>
      </c>
      <c r="O43" s="113" t="s">
        <v>2482</v>
      </c>
      <c r="P43" s="116"/>
      <c r="Q43" s="127">
        <v>44238.305972222224</v>
      </c>
    </row>
    <row r="44" spans="1:17" ht="18" x14ac:dyDescent="0.25">
      <c r="A44" s="113" t="str">
        <f>VLOOKUP(E44,'LISTADO ATM'!$A$2:$C$897,3,0)</f>
        <v>NORTE</v>
      </c>
      <c r="B44" s="107" t="s">
        <v>2534</v>
      </c>
      <c r="C44" s="99">
        <v>44238.040636574071</v>
      </c>
      <c r="D44" s="113" t="s">
        <v>2190</v>
      </c>
      <c r="E44" s="97">
        <v>275</v>
      </c>
      <c r="F44" s="84" t="str">
        <f>VLOOKUP(E44,VIP!$A$2:$O11363,2,0)</f>
        <v>DRBR275</v>
      </c>
      <c r="G44" s="96" t="str">
        <f>VLOOKUP(E44,'LISTADO ATM'!$A$2:$B$896,2,0)</f>
        <v xml:space="preserve">ATM Autobanco Duarte Stgo. II </v>
      </c>
      <c r="H44" s="96" t="str">
        <f>VLOOKUP(E44,VIP!$A$2:$O16284,7,FALSE)</f>
        <v>Si</v>
      </c>
      <c r="I44" s="96" t="str">
        <f>VLOOKUP(E44,VIP!$A$2:$O8249,8,FALSE)</f>
        <v>Si</v>
      </c>
      <c r="J44" s="96" t="str">
        <f>VLOOKUP(E44,VIP!$A$2:$O8199,8,FALSE)</f>
        <v>Si</v>
      </c>
      <c r="K44" s="96" t="str">
        <f>VLOOKUP(E44,VIP!$A$2:$O11773,6,0)</f>
        <v>NO</v>
      </c>
      <c r="L44" s="102" t="s">
        <v>2254</v>
      </c>
      <c r="M44" s="101" t="s">
        <v>2472</v>
      </c>
      <c r="N44" s="100" t="s">
        <v>2510</v>
      </c>
      <c r="O44" s="113" t="s">
        <v>2541</v>
      </c>
      <c r="P44" s="116"/>
      <c r="Q44" s="101" t="s">
        <v>2254</v>
      </c>
    </row>
    <row r="45" spans="1:17" ht="18" x14ac:dyDescent="0.25">
      <c r="A45" s="113" t="str">
        <f>VLOOKUP(E45,'LISTADO ATM'!$A$2:$C$897,3,0)</f>
        <v>DISTRITO NACIONAL</v>
      </c>
      <c r="B45" s="107" t="s">
        <v>2543</v>
      </c>
      <c r="C45" s="99">
        <v>44238.092118055552</v>
      </c>
      <c r="D45" s="113" t="s">
        <v>2189</v>
      </c>
      <c r="E45" s="97">
        <v>587</v>
      </c>
      <c r="F45" s="84" t="str">
        <f>VLOOKUP(E45,VIP!$A$2:$O11366,2,0)</f>
        <v>DRBR123</v>
      </c>
      <c r="G45" s="96" t="str">
        <f>VLOOKUP(E45,'LISTADO ATM'!$A$2:$B$896,2,0)</f>
        <v xml:space="preserve">ATM Cuerpo de Ayudantes Militares </v>
      </c>
      <c r="H45" s="96" t="str">
        <f>VLOOKUP(E45,VIP!$A$2:$O16287,7,FALSE)</f>
        <v>Si</v>
      </c>
      <c r="I45" s="96" t="str">
        <f>VLOOKUP(E45,VIP!$A$2:$O8252,8,FALSE)</f>
        <v>Si</v>
      </c>
      <c r="J45" s="96" t="str">
        <f>VLOOKUP(E45,VIP!$A$2:$O8202,8,FALSE)</f>
        <v>Si</v>
      </c>
      <c r="K45" s="96" t="str">
        <f>VLOOKUP(E45,VIP!$A$2:$O11776,6,0)</f>
        <v>NO</v>
      </c>
      <c r="L45" s="102" t="s">
        <v>2254</v>
      </c>
      <c r="M45" s="116" t="s">
        <v>2546</v>
      </c>
      <c r="N45" s="100" t="s">
        <v>2510</v>
      </c>
      <c r="O45" s="113" t="s">
        <v>2482</v>
      </c>
      <c r="P45" s="116"/>
      <c r="Q45" s="127">
        <v>44238.294849537036</v>
      </c>
    </row>
    <row r="46" spans="1:17" ht="18" x14ac:dyDescent="0.25">
      <c r="A46" s="113" t="str">
        <f>VLOOKUP(E46,'LISTADO ATM'!$A$2:$C$897,3,0)</f>
        <v>DISTRITO NACIONAL</v>
      </c>
      <c r="B46" s="107" t="s">
        <v>2542</v>
      </c>
      <c r="C46" s="99">
        <v>44238.253391203703</v>
      </c>
      <c r="D46" s="113" t="s">
        <v>2189</v>
      </c>
      <c r="E46" s="97">
        <v>507</v>
      </c>
      <c r="F46" s="84" t="str">
        <f>VLOOKUP(E46,VIP!$A$2:$O11365,2,0)</f>
        <v>DRBR507</v>
      </c>
      <c r="G46" s="96" t="str">
        <f>VLOOKUP(E46,'LISTADO ATM'!$A$2:$B$896,2,0)</f>
        <v>ATM Estación Sigma Boca Chica</v>
      </c>
      <c r="H46" s="96" t="str">
        <f>VLOOKUP(E46,VIP!$A$2:$O16286,7,FALSE)</f>
        <v>Si</v>
      </c>
      <c r="I46" s="96" t="str">
        <f>VLOOKUP(E46,VIP!$A$2:$O8251,8,FALSE)</f>
        <v>Si</v>
      </c>
      <c r="J46" s="96" t="str">
        <f>VLOOKUP(E46,VIP!$A$2:$O8201,8,FALSE)</f>
        <v>Si</v>
      </c>
      <c r="K46" s="96" t="str">
        <f>VLOOKUP(E46,VIP!$A$2:$O11775,6,0)</f>
        <v>NO</v>
      </c>
      <c r="L46" s="102" t="s">
        <v>2254</v>
      </c>
      <c r="M46" s="101" t="s">
        <v>2472</v>
      </c>
      <c r="N46" s="100" t="s">
        <v>2510</v>
      </c>
      <c r="O46" s="113" t="s">
        <v>2482</v>
      </c>
      <c r="P46" s="116"/>
      <c r="Q46" s="101" t="s">
        <v>2254</v>
      </c>
    </row>
    <row r="47" spans="1:17" s="117" customFormat="1" ht="18" x14ac:dyDescent="0.25">
      <c r="A47" s="113" t="str">
        <f>VLOOKUP(E47,'LISTADO ATM'!$A$2:$C$897,3,0)</f>
        <v>DISTRITO NACIONAL</v>
      </c>
      <c r="B47" s="107" t="s">
        <v>2545</v>
      </c>
      <c r="C47" s="99">
        <v>44238.301817129628</v>
      </c>
      <c r="D47" s="113" t="s">
        <v>2189</v>
      </c>
      <c r="E47" s="97">
        <v>248</v>
      </c>
      <c r="F47" s="84" t="str">
        <f>VLOOKUP(E47,VIP!$A$2:$O11359,2,0)</f>
        <v>DRBR248</v>
      </c>
      <c r="G47" s="96" t="str">
        <f>VLOOKUP(E47,'LISTADO ATM'!$A$2:$B$896,2,0)</f>
        <v xml:space="preserve">ATM Shell Paraiso </v>
      </c>
      <c r="H47" s="96" t="str">
        <f>VLOOKUP(E47,VIP!$A$2:$O16280,7,FALSE)</f>
        <v>Si</v>
      </c>
      <c r="I47" s="96" t="str">
        <f>VLOOKUP(E47,VIP!$A$2:$O8245,8,FALSE)</f>
        <v>Si</v>
      </c>
      <c r="J47" s="96" t="str">
        <f>VLOOKUP(E47,VIP!$A$2:$O8195,8,FALSE)</f>
        <v>Si</v>
      </c>
      <c r="K47" s="96" t="str">
        <f>VLOOKUP(E47,VIP!$A$2:$O11769,6,0)</f>
        <v>NO</v>
      </c>
      <c r="L47" s="102" t="s">
        <v>2228</v>
      </c>
      <c r="M47" s="101" t="s">
        <v>2472</v>
      </c>
      <c r="N47" s="100" t="s">
        <v>2480</v>
      </c>
      <c r="O47" s="113" t="s">
        <v>2482</v>
      </c>
      <c r="P47" s="116"/>
      <c r="Q47" s="101" t="s">
        <v>2228</v>
      </c>
    </row>
    <row r="48" spans="1:17" s="117" customFormat="1" ht="18" x14ac:dyDescent="0.25">
      <c r="A48" s="113" t="str">
        <f>VLOOKUP(E48,'LISTADO ATM'!$A$2:$C$897,3,0)</f>
        <v>DISTRITO NACIONAL</v>
      </c>
      <c r="B48" s="107" t="s">
        <v>2544</v>
      </c>
      <c r="C48" s="99">
        <v>44238.304768518516</v>
      </c>
      <c r="D48" s="113" t="s">
        <v>2189</v>
      </c>
      <c r="E48" s="97">
        <v>939</v>
      </c>
      <c r="F48" s="84" t="str">
        <f>VLOOKUP(E48,VIP!$A$2:$O11358,2,0)</f>
        <v>DRBR939</v>
      </c>
      <c r="G48" s="96" t="str">
        <f>VLOOKUP(E48,'LISTADO ATM'!$A$2:$B$896,2,0)</f>
        <v xml:space="preserve">ATM Estación Texaco Máximo Gómez </v>
      </c>
      <c r="H48" s="96" t="str">
        <f>VLOOKUP(E48,VIP!$A$2:$O16279,7,FALSE)</f>
        <v>Si</v>
      </c>
      <c r="I48" s="96" t="str">
        <f>VLOOKUP(E48,VIP!$A$2:$O8244,8,FALSE)</f>
        <v>Si</v>
      </c>
      <c r="J48" s="96" t="str">
        <f>VLOOKUP(E48,VIP!$A$2:$O8194,8,FALSE)</f>
        <v>Si</v>
      </c>
      <c r="K48" s="96" t="str">
        <f>VLOOKUP(E48,VIP!$A$2:$O11768,6,0)</f>
        <v>NO</v>
      </c>
      <c r="L48" s="102" t="s">
        <v>2254</v>
      </c>
      <c r="M48" s="116" t="s">
        <v>2546</v>
      </c>
      <c r="N48" s="100" t="s">
        <v>2480</v>
      </c>
      <c r="O48" s="113" t="s">
        <v>2482</v>
      </c>
      <c r="P48" s="116"/>
      <c r="Q48" s="127">
        <v>44238.297939814816</v>
      </c>
    </row>
    <row r="49" spans="1:17" s="117" customFormat="1" ht="18" x14ac:dyDescent="0.25">
      <c r="A49" s="113" t="str">
        <f>VLOOKUP(E49,'LISTADO ATM'!$A$2:$C$897,3,0)</f>
        <v>DISTRITO NACIONAL</v>
      </c>
      <c r="B49" s="107">
        <v>335788977</v>
      </c>
      <c r="C49" s="99">
        <v>44238.318749999999</v>
      </c>
      <c r="D49" s="113" t="s">
        <v>2491</v>
      </c>
      <c r="E49" s="97">
        <v>264</v>
      </c>
      <c r="F49" s="84" t="str">
        <f>VLOOKUP(E49,VIP!$A$2:$O11360,2,0)</f>
        <v>DRBR264</v>
      </c>
      <c r="G49" s="96" t="str">
        <f>VLOOKUP(E49,'LISTADO ATM'!$A$2:$B$896,2,0)</f>
        <v xml:space="preserve">ATM S/M Nacional Independencia </v>
      </c>
      <c r="H49" s="96" t="str">
        <f>VLOOKUP(E49,VIP!$A$2:$O16281,7,FALSE)</f>
        <v>Si</v>
      </c>
      <c r="I49" s="96" t="str">
        <f>VLOOKUP(E49,VIP!$A$2:$O8246,8,FALSE)</f>
        <v>Si</v>
      </c>
      <c r="J49" s="96" t="str">
        <f>VLOOKUP(E49,VIP!$A$2:$O8196,8,FALSE)</f>
        <v>Si</v>
      </c>
      <c r="K49" s="96" t="str">
        <f>VLOOKUP(E49,VIP!$A$2:$O11770,6,0)</f>
        <v>SI</v>
      </c>
      <c r="L49" s="102" t="s">
        <v>2485</v>
      </c>
      <c r="M49" s="116" t="s">
        <v>2546</v>
      </c>
      <c r="N49" s="116" t="s">
        <v>2547</v>
      </c>
      <c r="O49" s="113" t="s">
        <v>2548</v>
      </c>
      <c r="P49" s="116" t="s">
        <v>2549</v>
      </c>
      <c r="Q49" s="116" t="s">
        <v>2546</v>
      </c>
    </row>
    <row r="50" spans="1:17" s="117" customFormat="1" ht="18" x14ac:dyDescent="0.25">
      <c r="A50" s="113" t="str">
        <f>VLOOKUP(E50,'LISTADO ATM'!$A$2:$C$897,3,0)</f>
        <v>DISTRITO NACIONAL</v>
      </c>
      <c r="B50" s="107" t="s">
        <v>2557</v>
      </c>
      <c r="C50" s="99">
        <v>44238.348680555559</v>
      </c>
      <c r="D50" s="113" t="s">
        <v>2491</v>
      </c>
      <c r="E50" s="97">
        <v>85</v>
      </c>
      <c r="F50" s="84" t="str">
        <f>VLOOKUP(E50,VIP!$A$2:$O11368,2,0)</f>
        <v>DRBR085</v>
      </c>
      <c r="G50" s="96" t="str">
        <f>VLOOKUP(E50,'LISTADO ATM'!$A$2:$B$896,2,0)</f>
        <v xml:space="preserve">ATM Oficina San Isidro (Fuerza Aérea) </v>
      </c>
      <c r="H50" s="96" t="str">
        <f>VLOOKUP(E50,VIP!$A$2:$O16289,7,FALSE)</f>
        <v>Si</v>
      </c>
      <c r="I50" s="96" t="str">
        <f>VLOOKUP(E50,VIP!$A$2:$O8254,8,FALSE)</f>
        <v>Si</v>
      </c>
      <c r="J50" s="96" t="str">
        <f>VLOOKUP(E50,VIP!$A$2:$O8204,8,FALSE)</f>
        <v>Si</v>
      </c>
      <c r="K50" s="96" t="str">
        <f>VLOOKUP(E50,VIP!$A$2:$O11778,6,0)</f>
        <v>NO</v>
      </c>
      <c r="L50" s="102" t="s">
        <v>2430</v>
      </c>
      <c r="M50" s="101" t="s">
        <v>2472</v>
      </c>
      <c r="N50" s="100" t="s">
        <v>2480</v>
      </c>
      <c r="O50" s="113" t="s">
        <v>2497</v>
      </c>
      <c r="P50" s="116"/>
      <c r="Q50" s="101" t="s">
        <v>2430</v>
      </c>
    </row>
    <row r="51" spans="1:17" s="117" customFormat="1" ht="18" x14ac:dyDescent="0.25">
      <c r="A51" s="113" t="str">
        <f>VLOOKUP(E51,'LISTADO ATM'!$A$2:$C$897,3,0)</f>
        <v>NORTE</v>
      </c>
      <c r="B51" s="107" t="s">
        <v>2556</v>
      </c>
      <c r="C51" s="99">
        <v>44238.391828703701</v>
      </c>
      <c r="D51" s="113" t="s">
        <v>2190</v>
      </c>
      <c r="E51" s="97">
        <v>747</v>
      </c>
      <c r="F51" s="84" t="str">
        <f>VLOOKUP(E51,VIP!$A$2:$O11367,2,0)</f>
        <v>DRBR200</v>
      </c>
      <c r="G51" s="96" t="str">
        <f>VLOOKUP(E51,'LISTADO ATM'!$A$2:$B$896,2,0)</f>
        <v xml:space="preserve">ATM Club BR (Santiago) </v>
      </c>
      <c r="H51" s="96" t="str">
        <f>VLOOKUP(E51,VIP!$A$2:$O16288,7,FALSE)</f>
        <v>Si</v>
      </c>
      <c r="I51" s="96" t="str">
        <f>VLOOKUP(E51,VIP!$A$2:$O8253,8,FALSE)</f>
        <v>Si</v>
      </c>
      <c r="J51" s="96" t="str">
        <f>VLOOKUP(E51,VIP!$A$2:$O8203,8,FALSE)</f>
        <v>Si</v>
      </c>
      <c r="K51" s="96" t="str">
        <f>VLOOKUP(E51,VIP!$A$2:$O11777,6,0)</f>
        <v>SI</v>
      </c>
      <c r="L51" s="102" t="s">
        <v>2441</v>
      </c>
      <c r="M51" s="101" t="s">
        <v>2472</v>
      </c>
      <c r="N51" s="100" t="s">
        <v>2480</v>
      </c>
      <c r="O51" s="113" t="s">
        <v>2541</v>
      </c>
      <c r="P51" s="116"/>
      <c r="Q51" s="101" t="s">
        <v>2441</v>
      </c>
    </row>
    <row r="52" spans="1:17" s="117" customFormat="1" ht="18" x14ac:dyDescent="0.25">
      <c r="A52" s="113" t="str">
        <f>VLOOKUP(E52,'LISTADO ATM'!$A$2:$C$897,3,0)</f>
        <v>NORTE</v>
      </c>
      <c r="B52" s="107" t="s">
        <v>2555</v>
      </c>
      <c r="C52" s="99">
        <v>44238.398460648146</v>
      </c>
      <c r="D52" s="113" t="s">
        <v>2491</v>
      </c>
      <c r="E52" s="97">
        <v>944</v>
      </c>
      <c r="F52" s="84" t="str">
        <f>VLOOKUP(E52,VIP!$A$2:$O11366,2,0)</f>
        <v>DRBR944</v>
      </c>
      <c r="G52" s="96" t="str">
        <f>VLOOKUP(E52,'LISTADO ATM'!$A$2:$B$896,2,0)</f>
        <v xml:space="preserve">ATM UNP Mao </v>
      </c>
      <c r="H52" s="96" t="str">
        <f>VLOOKUP(E52,VIP!$A$2:$O16287,7,FALSE)</f>
        <v>Si</v>
      </c>
      <c r="I52" s="96" t="str">
        <f>VLOOKUP(E52,VIP!$A$2:$O8252,8,FALSE)</f>
        <v>Si</v>
      </c>
      <c r="J52" s="96" t="str">
        <f>VLOOKUP(E52,VIP!$A$2:$O8202,8,FALSE)</f>
        <v>Si</v>
      </c>
      <c r="K52" s="96" t="str">
        <f>VLOOKUP(E52,VIP!$A$2:$O11776,6,0)</f>
        <v>NO</v>
      </c>
      <c r="L52" s="102" t="s">
        <v>2430</v>
      </c>
      <c r="M52" s="101" t="s">
        <v>2472</v>
      </c>
      <c r="N52" s="100" t="s">
        <v>2480</v>
      </c>
      <c r="O52" s="113" t="s">
        <v>2497</v>
      </c>
      <c r="P52" s="116"/>
      <c r="Q52" s="101" t="s">
        <v>2430</v>
      </c>
    </row>
    <row r="53" spans="1:17" s="117" customFormat="1" ht="18" x14ac:dyDescent="0.25">
      <c r="A53" s="113" t="str">
        <f>VLOOKUP(E53,'LISTADO ATM'!$A$2:$C$897,3,0)</f>
        <v>ESTE</v>
      </c>
      <c r="B53" s="107" t="s">
        <v>2554</v>
      </c>
      <c r="C53" s="99">
        <v>44238.429548611108</v>
      </c>
      <c r="D53" s="113" t="s">
        <v>2189</v>
      </c>
      <c r="E53" s="97">
        <v>899</v>
      </c>
      <c r="F53" s="84" t="str">
        <f>VLOOKUP(E53,VIP!$A$2:$O11365,2,0)</f>
        <v>DRBR899</v>
      </c>
      <c r="G53" s="96" t="str">
        <f>VLOOKUP(E53,'LISTADO ATM'!$A$2:$B$896,2,0)</f>
        <v xml:space="preserve">ATM Oficina Punta Cana </v>
      </c>
      <c r="H53" s="96" t="str">
        <f>VLOOKUP(E53,VIP!$A$2:$O16286,7,FALSE)</f>
        <v>Si</v>
      </c>
      <c r="I53" s="96" t="str">
        <f>VLOOKUP(E53,VIP!$A$2:$O8251,8,FALSE)</f>
        <v>Si</v>
      </c>
      <c r="J53" s="96" t="str">
        <f>VLOOKUP(E53,VIP!$A$2:$O8201,8,FALSE)</f>
        <v>Si</v>
      </c>
      <c r="K53" s="96" t="str">
        <f>VLOOKUP(E53,VIP!$A$2:$O11775,6,0)</f>
        <v>NO</v>
      </c>
      <c r="L53" s="102" t="s">
        <v>2254</v>
      </c>
      <c r="M53" s="101" t="s">
        <v>2472</v>
      </c>
      <c r="N53" s="100" t="s">
        <v>2480</v>
      </c>
      <c r="O53" s="113" t="s">
        <v>2482</v>
      </c>
      <c r="P53" s="116"/>
      <c r="Q53" s="101" t="s">
        <v>2254</v>
      </c>
    </row>
    <row r="54" spans="1:17" s="117" customFormat="1" ht="18" x14ac:dyDescent="0.25">
      <c r="A54" s="113" t="str">
        <f>VLOOKUP(E54,'LISTADO ATM'!$A$2:$C$897,3,0)</f>
        <v>SUR</v>
      </c>
      <c r="B54" s="107" t="s">
        <v>2553</v>
      </c>
      <c r="C54" s="99">
        <v>44238.43136574074</v>
      </c>
      <c r="D54" s="113" t="s">
        <v>2189</v>
      </c>
      <c r="E54" s="97">
        <v>891</v>
      </c>
      <c r="F54" s="84" t="str">
        <f>VLOOKUP(E54,VIP!$A$2:$O11364,2,0)</f>
        <v>DRBR891</v>
      </c>
      <c r="G54" s="96" t="str">
        <f>VLOOKUP(E54,'LISTADO ATM'!$A$2:$B$896,2,0)</f>
        <v xml:space="preserve">ATM Estación Texaco (Barahona) </v>
      </c>
      <c r="H54" s="96" t="str">
        <f>VLOOKUP(E54,VIP!$A$2:$O16285,7,FALSE)</f>
        <v>Si</v>
      </c>
      <c r="I54" s="96" t="str">
        <f>VLOOKUP(E54,VIP!$A$2:$O8250,8,FALSE)</f>
        <v>Si</v>
      </c>
      <c r="J54" s="96" t="str">
        <f>VLOOKUP(E54,VIP!$A$2:$O8200,8,FALSE)</f>
        <v>Si</v>
      </c>
      <c r="K54" s="96" t="str">
        <f>VLOOKUP(E54,VIP!$A$2:$O11774,6,0)</f>
        <v>NO</v>
      </c>
      <c r="L54" s="102" t="s">
        <v>2254</v>
      </c>
      <c r="M54" s="101" t="s">
        <v>2472</v>
      </c>
      <c r="N54" s="100" t="s">
        <v>2480</v>
      </c>
      <c r="O54" s="113" t="s">
        <v>2482</v>
      </c>
      <c r="P54" s="116"/>
      <c r="Q54" s="101" t="s">
        <v>2254</v>
      </c>
    </row>
    <row r="55" spans="1:17" s="117" customFormat="1" ht="18" x14ac:dyDescent="0.25">
      <c r="A55" s="113" t="str">
        <f>VLOOKUP(E55,'LISTADO ATM'!$A$2:$C$897,3,0)</f>
        <v>NORTE</v>
      </c>
      <c r="B55" s="107" t="s">
        <v>2552</v>
      </c>
      <c r="C55" s="99">
        <v>44238.432523148149</v>
      </c>
      <c r="D55" s="113" t="s">
        <v>2190</v>
      </c>
      <c r="E55" s="97">
        <v>511</v>
      </c>
      <c r="F55" s="84" t="str">
        <f>VLOOKUP(E55,VIP!$A$2:$O11363,2,0)</f>
        <v>DRBR511</v>
      </c>
      <c r="G55" s="96" t="str">
        <f>VLOOKUP(E55,'LISTADO ATM'!$A$2:$B$896,2,0)</f>
        <v xml:space="preserve">ATM UNP Río San Juan (Nagua) </v>
      </c>
      <c r="H55" s="96" t="str">
        <f>VLOOKUP(E55,VIP!$A$2:$O16284,7,FALSE)</f>
        <v>Si</v>
      </c>
      <c r="I55" s="96" t="str">
        <f>VLOOKUP(E55,VIP!$A$2:$O8249,8,FALSE)</f>
        <v>Si</v>
      </c>
      <c r="J55" s="96" t="str">
        <f>VLOOKUP(E55,VIP!$A$2:$O8199,8,FALSE)</f>
        <v>Si</v>
      </c>
      <c r="K55" s="96" t="str">
        <f>VLOOKUP(E55,VIP!$A$2:$O11773,6,0)</f>
        <v>NO</v>
      </c>
      <c r="L55" s="102" t="s">
        <v>2254</v>
      </c>
      <c r="M55" s="101" t="s">
        <v>2472</v>
      </c>
      <c r="N55" s="100" t="s">
        <v>2480</v>
      </c>
      <c r="O55" s="113" t="s">
        <v>2558</v>
      </c>
      <c r="P55" s="116"/>
      <c r="Q55" s="101" t="s">
        <v>2254</v>
      </c>
    </row>
    <row r="56" spans="1:17" s="117" customFormat="1" ht="18" x14ac:dyDescent="0.25">
      <c r="A56" s="113" t="str">
        <f>VLOOKUP(E56,'LISTADO ATM'!$A$2:$C$897,3,0)</f>
        <v>DISTRITO NACIONAL</v>
      </c>
      <c r="B56" s="107" t="s">
        <v>2551</v>
      </c>
      <c r="C56" s="99">
        <v>44238.435208333336</v>
      </c>
      <c r="D56" s="113" t="s">
        <v>2491</v>
      </c>
      <c r="E56" s="97">
        <v>410</v>
      </c>
      <c r="F56" s="84" t="str">
        <f>VLOOKUP(E56,VIP!$A$2:$O11362,2,0)</f>
        <v>DRBR410</v>
      </c>
      <c r="G56" s="96" t="str">
        <f>VLOOKUP(E56,'LISTADO ATM'!$A$2:$B$896,2,0)</f>
        <v xml:space="preserve">ATM Oficina Las Palmas de Herrera II </v>
      </c>
      <c r="H56" s="96" t="str">
        <f>VLOOKUP(E56,VIP!$A$2:$O16283,7,FALSE)</f>
        <v>Si</v>
      </c>
      <c r="I56" s="96" t="str">
        <f>VLOOKUP(E56,VIP!$A$2:$O8248,8,FALSE)</f>
        <v>Si</v>
      </c>
      <c r="J56" s="96" t="str">
        <f>VLOOKUP(E56,VIP!$A$2:$O8198,8,FALSE)</f>
        <v>Si</v>
      </c>
      <c r="K56" s="96" t="str">
        <f>VLOOKUP(E56,VIP!$A$2:$O11772,6,0)</f>
        <v>NO</v>
      </c>
      <c r="L56" s="102" t="s">
        <v>2559</v>
      </c>
      <c r="M56" s="101" t="s">
        <v>2472</v>
      </c>
      <c r="N56" s="100" t="s">
        <v>2480</v>
      </c>
      <c r="O56" s="113" t="s">
        <v>2497</v>
      </c>
      <c r="P56" s="116"/>
      <c r="Q56" s="101" t="s">
        <v>2559</v>
      </c>
    </row>
    <row r="57" spans="1:17" s="117" customFormat="1" ht="18" x14ac:dyDescent="0.25">
      <c r="A57" s="113" t="str">
        <f>VLOOKUP(E57,'LISTADO ATM'!$A$2:$C$897,3,0)</f>
        <v>NORTE</v>
      </c>
      <c r="B57" s="107" t="s">
        <v>2550</v>
      </c>
      <c r="C57" s="99">
        <v>44238.440104166664</v>
      </c>
      <c r="D57" s="113" t="s">
        <v>2190</v>
      </c>
      <c r="E57" s="97">
        <v>142</v>
      </c>
      <c r="F57" s="84" t="str">
        <f>VLOOKUP(E57,VIP!$A$2:$O11361,2,0)</f>
        <v>DRBR142</v>
      </c>
      <c r="G57" s="96" t="str">
        <f>VLOOKUP(E57,'LISTADO ATM'!$A$2:$B$896,2,0)</f>
        <v xml:space="preserve">ATM Centro de Caja Galerías Bonao </v>
      </c>
      <c r="H57" s="96" t="str">
        <f>VLOOKUP(E57,VIP!$A$2:$O16282,7,FALSE)</f>
        <v>Si</v>
      </c>
      <c r="I57" s="96" t="str">
        <f>VLOOKUP(E57,VIP!$A$2:$O8247,8,FALSE)</f>
        <v>Si</v>
      </c>
      <c r="J57" s="96" t="str">
        <f>VLOOKUP(E57,VIP!$A$2:$O8197,8,FALSE)</f>
        <v>Si</v>
      </c>
      <c r="K57" s="96" t="str">
        <f>VLOOKUP(E57,VIP!$A$2:$O11771,6,0)</f>
        <v>SI</v>
      </c>
      <c r="L57" s="102" t="s">
        <v>2228</v>
      </c>
      <c r="M57" s="101" t="s">
        <v>2472</v>
      </c>
      <c r="N57" s="100" t="s">
        <v>2480</v>
      </c>
      <c r="O57" s="113" t="s">
        <v>2558</v>
      </c>
      <c r="P57" s="116"/>
      <c r="Q57" s="101" t="s">
        <v>2228</v>
      </c>
    </row>
    <row r="58" spans="1:17" s="117" customFormat="1" ht="18" x14ac:dyDescent="0.25">
      <c r="A58" s="113" t="str">
        <f>VLOOKUP(E58,'LISTADO ATM'!$A$2:$C$897,3,0)</f>
        <v>NORTE</v>
      </c>
      <c r="B58" s="107" t="s">
        <v>2566</v>
      </c>
      <c r="C58" s="99">
        <v>44238.443159722221</v>
      </c>
      <c r="D58" s="113" t="s">
        <v>2491</v>
      </c>
      <c r="E58" s="97">
        <v>599</v>
      </c>
      <c r="F58" s="84" t="str">
        <f>VLOOKUP(E58,VIP!$A$2:$O11375,2,0)</f>
        <v>DRBR258</v>
      </c>
      <c r="G58" s="96" t="str">
        <f>VLOOKUP(E58,'LISTADO ATM'!$A$2:$B$896,2,0)</f>
        <v xml:space="preserve">ATM Oficina Plaza Internacional (Santiago) </v>
      </c>
      <c r="H58" s="96" t="str">
        <f>VLOOKUP(E58,VIP!$A$2:$O16296,7,FALSE)</f>
        <v>Si</v>
      </c>
      <c r="I58" s="96" t="str">
        <f>VLOOKUP(E58,VIP!$A$2:$O8261,8,FALSE)</f>
        <v>Si</v>
      </c>
      <c r="J58" s="96" t="str">
        <f>VLOOKUP(E58,VIP!$A$2:$O8211,8,FALSE)</f>
        <v>Si</v>
      </c>
      <c r="K58" s="96" t="str">
        <f>VLOOKUP(E58,VIP!$A$2:$O11785,6,0)</f>
        <v>NO</v>
      </c>
      <c r="L58" s="102" t="s">
        <v>2485</v>
      </c>
      <c r="M58" s="116" t="s">
        <v>2546</v>
      </c>
      <c r="N58" s="127" t="s">
        <v>2567</v>
      </c>
      <c r="O58" s="113" t="s">
        <v>2569</v>
      </c>
      <c r="P58" s="116" t="s">
        <v>2549</v>
      </c>
      <c r="Q58" s="116" t="s">
        <v>2546</v>
      </c>
    </row>
    <row r="59" spans="1:17" s="117" customFormat="1" ht="18" x14ac:dyDescent="0.25">
      <c r="A59" s="113" t="str">
        <f>VLOOKUP(E59,'LISTADO ATM'!$A$2:$C$897,3,0)</f>
        <v>DISTRITO NACIONAL</v>
      </c>
      <c r="B59" s="107" t="s">
        <v>2565</v>
      </c>
      <c r="C59" s="99">
        <v>44238.445069444446</v>
      </c>
      <c r="D59" s="113" t="s">
        <v>2491</v>
      </c>
      <c r="E59" s="97">
        <v>264</v>
      </c>
      <c r="F59" s="84" t="str">
        <f>VLOOKUP(E59,VIP!$A$2:$O11374,2,0)</f>
        <v>DRBR264</v>
      </c>
      <c r="G59" s="96" t="str">
        <f>VLOOKUP(E59,'LISTADO ATM'!$A$2:$B$896,2,0)</f>
        <v xml:space="preserve">ATM S/M Nacional Independencia </v>
      </c>
      <c r="H59" s="96" t="str">
        <f>VLOOKUP(E59,VIP!$A$2:$O16295,7,FALSE)</f>
        <v>Si</v>
      </c>
      <c r="I59" s="96" t="str">
        <f>VLOOKUP(E59,VIP!$A$2:$O8260,8,FALSE)</f>
        <v>Si</v>
      </c>
      <c r="J59" s="96" t="str">
        <f>VLOOKUP(E59,VIP!$A$2:$O8210,8,FALSE)</f>
        <v>Si</v>
      </c>
      <c r="K59" s="96" t="str">
        <f>VLOOKUP(E59,VIP!$A$2:$O11784,6,0)</f>
        <v>SI</v>
      </c>
      <c r="L59" s="102" t="s">
        <v>2485</v>
      </c>
      <c r="M59" s="116" t="s">
        <v>2546</v>
      </c>
      <c r="N59" s="127" t="s">
        <v>2567</v>
      </c>
      <c r="O59" s="113" t="s">
        <v>2568</v>
      </c>
      <c r="P59" s="116" t="s">
        <v>2549</v>
      </c>
      <c r="Q59" s="116" t="s">
        <v>2546</v>
      </c>
    </row>
    <row r="60" spans="1:17" s="117" customFormat="1" ht="18" x14ac:dyDescent="0.25">
      <c r="A60" s="113" t="str">
        <f>VLOOKUP(E60,'LISTADO ATM'!$A$2:$C$897,3,0)</f>
        <v>SUR</v>
      </c>
      <c r="B60" s="107" t="s">
        <v>2564</v>
      </c>
      <c r="C60" s="99">
        <v>44238.446423611109</v>
      </c>
      <c r="D60" s="113" t="s">
        <v>2491</v>
      </c>
      <c r="E60" s="97">
        <v>881</v>
      </c>
      <c r="F60" s="84" t="str">
        <f>VLOOKUP(E60,VIP!$A$2:$O11373,2,0)</f>
        <v>DRBR881</v>
      </c>
      <c r="G60" s="96" t="str">
        <f>VLOOKUP(E60,'LISTADO ATM'!$A$2:$B$896,2,0)</f>
        <v xml:space="preserve">ATM UNP Yaguate (San Cristóbal) </v>
      </c>
      <c r="H60" s="96" t="str">
        <f>VLOOKUP(E60,VIP!$A$2:$O16294,7,FALSE)</f>
        <v>Si</v>
      </c>
      <c r="I60" s="96" t="str">
        <f>VLOOKUP(E60,VIP!$A$2:$O8259,8,FALSE)</f>
        <v>Si</v>
      </c>
      <c r="J60" s="96" t="str">
        <f>VLOOKUP(E60,VIP!$A$2:$O8209,8,FALSE)</f>
        <v>Si</v>
      </c>
      <c r="K60" s="96" t="str">
        <f>VLOOKUP(E60,VIP!$A$2:$O11783,6,0)</f>
        <v>NO</v>
      </c>
      <c r="L60" s="102" t="s">
        <v>2485</v>
      </c>
      <c r="M60" s="116" t="s">
        <v>2546</v>
      </c>
      <c r="N60" s="127" t="s">
        <v>2567</v>
      </c>
      <c r="O60" s="113" t="s">
        <v>2568</v>
      </c>
      <c r="P60" s="116" t="s">
        <v>2549</v>
      </c>
      <c r="Q60" s="116" t="s">
        <v>2546</v>
      </c>
    </row>
    <row r="61" spans="1:17" s="117" customFormat="1" ht="18" x14ac:dyDescent="0.25">
      <c r="A61" s="113" t="str">
        <f>VLOOKUP(E61,'LISTADO ATM'!$A$2:$C$897,3,0)</f>
        <v>NORTE</v>
      </c>
      <c r="B61" s="107" t="s">
        <v>2563</v>
      </c>
      <c r="C61" s="99">
        <v>44238.44803240741</v>
      </c>
      <c r="D61" s="113" t="s">
        <v>2491</v>
      </c>
      <c r="E61" s="97">
        <v>779</v>
      </c>
      <c r="F61" s="84" t="str">
        <f>VLOOKUP(E61,VIP!$A$2:$O11372,2,0)</f>
        <v>DRBR206</v>
      </c>
      <c r="G61" s="96" t="str">
        <f>VLOOKUP(E61,'LISTADO ATM'!$A$2:$B$896,2,0)</f>
        <v xml:space="preserve">ATM Zona Franca Esperanza I (Mao) </v>
      </c>
      <c r="H61" s="96" t="str">
        <f>VLOOKUP(E61,VIP!$A$2:$O16293,7,FALSE)</f>
        <v>Si</v>
      </c>
      <c r="I61" s="96" t="str">
        <f>VLOOKUP(E61,VIP!$A$2:$O8258,8,FALSE)</f>
        <v>Si</v>
      </c>
      <c r="J61" s="96" t="str">
        <f>VLOOKUP(E61,VIP!$A$2:$O8208,8,FALSE)</f>
        <v>Si</v>
      </c>
      <c r="K61" s="96" t="str">
        <f>VLOOKUP(E61,VIP!$A$2:$O11782,6,0)</f>
        <v>NO</v>
      </c>
      <c r="L61" s="102" t="s">
        <v>2485</v>
      </c>
      <c r="M61" s="116" t="s">
        <v>2546</v>
      </c>
      <c r="N61" s="127" t="s">
        <v>2567</v>
      </c>
      <c r="O61" s="113" t="s">
        <v>2568</v>
      </c>
      <c r="P61" s="116" t="s">
        <v>2549</v>
      </c>
      <c r="Q61" s="116" t="s">
        <v>2546</v>
      </c>
    </row>
    <row r="62" spans="1:17" s="117" customFormat="1" ht="18" x14ac:dyDescent="0.25">
      <c r="A62" s="113" t="str">
        <f>VLOOKUP(E62,'LISTADO ATM'!$A$2:$C$897,3,0)</f>
        <v>NORTE</v>
      </c>
      <c r="B62" s="107" t="s">
        <v>2562</v>
      </c>
      <c r="C62" s="99">
        <v>44238.449583333335</v>
      </c>
      <c r="D62" s="113" t="s">
        <v>2491</v>
      </c>
      <c r="E62" s="97">
        <v>944</v>
      </c>
      <c r="F62" s="84" t="str">
        <f>VLOOKUP(E62,VIP!$A$2:$O11371,2,0)</f>
        <v>DRBR944</v>
      </c>
      <c r="G62" s="96" t="str">
        <f>VLOOKUP(E62,'LISTADO ATM'!$A$2:$B$896,2,0)</f>
        <v xml:space="preserve">ATM UNP Mao </v>
      </c>
      <c r="H62" s="96" t="str">
        <f>VLOOKUP(E62,VIP!$A$2:$O16292,7,FALSE)</f>
        <v>Si</v>
      </c>
      <c r="I62" s="96" t="str">
        <f>VLOOKUP(E62,VIP!$A$2:$O8257,8,FALSE)</f>
        <v>Si</v>
      </c>
      <c r="J62" s="96" t="str">
        <f>VLOOKUP(E62,VIP!$A$2:$O8207,8,FALSE)</f>
        <v>Si</v>
      </c>
      <c r="K62" s="96" t="str">
        <f>VLOOKUP(E62,VIP!$A$2:$O11781,6,0)</f>
        <v>NO</v>
      </c>
      <c r="L62" s="102" t="s">
        <v>2485</v>
      </c>
      <c r="M62" s="116" t="s">
        <v>2546</v>
      </c>
      <c r="N62" s="127" t="s">
        <v>2567</v>
      </c>
      <c r="O62" s="113" t="s">
        <v>2568</v>
      </c>
      <c r="P62" s="116" t="s">
        <v>2549</v>
      </c>
      <c r="Q62" s="116" t="s">
        <v>2546</v>
      </c>
    </row>
    <row r="63" spans="1:17" s="117" customFormat="1" ht="18" x14ac:dyDescent="0.25">
      <c r="A63" s="113" t="str">
        <f>VLOOKUP(E63,'LISTADO ATM'!$A$2:$C$897,3,0)</f>
        <v>ESTE</v>
      </c>
      <c r="B63" s="107" t="s">
        <v>2561</v>
      </c>
      <c r="C63" s="99">
        <v>44238.450671296298</v>
      </c>
      <c r="D63" s="113" t="s">
        <v>2491</v>
      </c>
      <c r="E63" s="97">
        <v>838</v>
      </c>
      <c r="F63" s="84" t="str">
        <f>VLOOKUP(E63,VIP!$A$2:$O11370,2,0)</f>
        <v>DRBR838</v>
      </c>
      <c r="G63" s="96" t="str">
        <f>VLOOKUP(E63,'LISTADO ATM'!$A$2:$B$896,2,0)</f>
        <v xml:space="preserve">ATM UNP Consuelo </v>
      </c>
      <c r="H63" s="96" t="str">
        <f>VLOOKUP(E63,VIP!$A$2:$O16291,7,FALSE)</f>
        <v>Si</v>
      </c>
      <c r="I63" s="96" t="str">
        <f>VLOOKUP(E63,VIP!$A$2:$O8256,8,FALSE)</f>
        <v>Si</v>
      </c>
      <c r="J63" s="96" t="str">
        <f>VLOOKUP(E63,VIP!$A$2:$O8206,8,FALSE)</f>
        <v>Si</v>
      </c>
      <c r="K63" s="96" t="str">
        <f>VLOOKUP(E63,VIP!$A$2:$O11780,6,0)</f>
        <v>NO</v>
      </c>
      <c r="L63" s="102" t="s">
        <v>2485</v>
      </c>
      <c r="M63" s="116" t="s">
        <v>2546</v>
      </c>
      <c r="N63" s="127" t="s">
        <v>2567</v>
      </c>
      <c r="O63" s="113" t="s">
        <v>2568</v>
      </c>
      <c r="P63" s="116" t="s">
        <v>2549</v>
      </c>
      <c r="Q63" s="116" t="s">
        <v>2546</v>
      </c>
    </row>
    <row r="64" spans="1:17" s="117" customFormat="1" ht="18" x14ac:dyDescent="0.25">
      <c r="A64" s="113" t="str">
        <f>VLOOKUP(E64,'LISTADO ATM'!$A$2:$C$897,3,0)</f>
        <v>NORTE</v>
      </c>
      <c r="B64" s="107" t="s">
        <v>2560</v>
      </c>
      <c r="C64" s="99">
        <v>44238.451481481483</v>
      </c>
      <c r="D64" s="113" t="s">
        <v>2491</v>
      </c>
      <c r="E64" s="97">
        <v>832</v>
      </c>
      <c r="F64" s="84" t="str">
        <f>VLOOKUP(E64,VIP!$A$2:$O11369,2,0)</f>
        <v>DRBR832</v>
      </c>
      <c r="G64" s="96" t="str">
        <f>VLOOKUP(E64,'LISTADO ATM'!$A$2:$B$896,2,0)</f>
        <v xml:space="preserve">ATM Hospital Traumatológico La Vega </v>
      </c>
      <c r="H64" s="96" t="str">
        <f>VLOOKUP(E64,VIP!$A$2:$O16290,7,FALSE)</f>
        <v>Si</v>
      </c>
      <c r="I64" s="96" t="str">
        <f>VLOOKUP(E64,VIP!$A$2:$O8255,8,FALSE)</f>
        <v>Si</v>
      </c>
      <c r="J64" s="96" t="str">
        <f>VLOOKUP(E64,VIP!$A$2:$O8205,8,FALSE)</f>
        <v>Si</v>
      </c>
      <c r="K64" s="96" t="str">
        <f>VLOOKUP(E64,VIP!$A$2:$O11779,6,0)</f>
        <v>NO</v>
      </c>
      <c r="L64" s="102" t="s">
        <v>2485</v>
      </c>
      <c r="M64" s="116" t="s">
        <v>2546</v>
      </c>
      <c r="N64" s="127" t="s">
        <v>2567</v>
      </c>
      <c r="O64" s="113" t="s">
        <v>2568</v>
      </c>
      <c r="P64" s="116" t="s">
        <v>2549</v>
      </c>
      <c r="Q64" s="116" t="s">
        <v>2546</v>
      </c>
    </row>
    <row r="65" spans="2:2" x14ac:dyDescent="0.25">
      <c r="B65" s="86"/>
    </row>
    <row r="66" spans="2:2" x14ac:dyDescent="0.25">
      <c r="B66" s="86"/>
    </row>
    <row r="67" spans="2:2" x14ac:dyDescent="0.25">
      <c r="B67" s="86"/>
    </row>
    <row r="68" spans="2:2" x14ac:dyDescent="0.25">
      <c r="B68" s="86"/>
    </row>
    <row r="69" spans="2:2" x14ac:dyDescent="0.25">
      <c r="B69" s="86"/>
    </row>
    <row r="70" spans="2:2" x14ac:dyDescent="0.25">
      <c r="B70" s="86"/>
    </row>
    <row r="71" spans="2:2" x14ac:dyDescent="0.25">
      <c r="B71" s="86"/>
    </row>
    <row r="72" spans="2:2" x14ac:dyDescent="0.25">
      <c r="B72" s="86"/>
    </row>
    <row r="73" spans="2:2" x14ac:dyDescent="0.25">
      <c r="B73" s="86"/>
    </row>
    <row r="74" spans="2:2" x14ac:dyDescent="0.25">
      <c r="B74" s="86"/>
    </row>
    <row r="75" spans="2:2" x14ac:dyDescent="0.25">
      <c r="B75" s="86"/>
    </row>
    <row r="76" spans="2:2" x14ac:dyDescent="0.25">
      <c r="B76" s="86"/>
    </row>
    <row r="77" spans="2:2" x14ac:dyDescent="0.25">
      <c r="B77" s="86"/>
    </row>
    <row r="78" spans="2:2" x14ac:dyDescent="0.25">
      <c r="B78" s="86"/>
    </row>
    <row r="79" spans="2:2" x14ac:dyDescent="0.25">
      <c r="B79" s="86"/>
    </row>
    <row r="80" spans="2:2" x14ac:dyDescent="0.25">
      <c r="B80" s="86"/>
    </row>
    <row r="81" spans="2:2" x14ac:dyDescent="0.25">
      <c r="B81" s="86"/>
    </row>
    <row r="82" spans="2:2" x14ac:dyDescent="0.25">
      <c r="B82" s="86"/>
    </row>
    <row r="83" spans="2:2" x14ac:dyDescent="0.25">
      <c r="B83" s="86"/>
    </row>
    <row r="84" spans="2:2" x14ac:dyDescent="0.25">
      <c r="B84" s="86"/>
    </row>
    <row r="85" spans="2:2" x14ac:dyDescent="0.25">
      <c r="B85" s="86"/>
    </row>
    <row r="86" spans="2:2" x14ac:dyDescent="0.25">
      <c r="B86" s="86"/>
    </row>
    <row r="87" spans="2:2" x14ac:dyDescent="0.25">
      <c r="B87" s="86"/>
    </row>
    <row r="88" spans="2:2" x14ac:dyDescent="0.25">
      <c r="B88" s="86"/>
    </row>
    <row r="89" spans="2:2" x14ac:dyDescent="0.25">
      <c r="B89" s="86"/>
    </row>
    <row r="90" spans="2:2" x14ac:dyDescent="0.25">
      <c r="B90" s="86"/>
    </row>
    <row r="91" spans="2:2" x14ac:dyDescent="0.25">
      <c r="B91" s="86"/>
    </row>
    <row r="92" spans="2:2" x14ac:dyDescent="0.25">
      <c r="B92" s="86"/>
    </row>
    <row r="93" spans="2:2" x14ac:dyDescent="0.25">
      <c r="B93" s="86"/>
    </row>
    <row r="94" spans="2:2" x14ac:dyDescent="0.25">
      <c r="B94" s="86"/>
    </row>
    <row r="95" spans="2:2" x14ac:dyDescent="0.25">
      <c r="B95" s="86"/>
    </row>
    <row r="96" spans="2:2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</sheetData>
  <autoFilter ref="A4:Q27">
    <sortState ref="A5:Q64">
      <sortCondition ref="C4:C2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65:B1048576 B1:B4 B37:B46">
    <cfRule type="duplicateValues" dxfId="262" priority="372796"/>
  </conditionalFormatting>
  <conditionalFormatting sqref="B65:B1048576 B37:B46">
    <cfRule type="duplicateValues" dxfId="261" priority="372800"/>
  </conditionalFormatting>
  <conditionalFormatting sqref="B65:B1048576 B1:B4 B37:B46">
    <cfRule type="duplicateValues" dxfId="260" priority="372804"/>
    <cfRule type="duplicateValues" dxfId="259" priority="372805"/>
    <cfRule type="duplicateValues" dxfId="258" priority="372806"/>
  </conditionalFormatting>
  <conditionalFormatting sqref="B65:B1048576 B1:B4 B37:B46">
    <cfRule type="duplicateValues" dxfId="257" priority="372816"/>
    <cfRule type="duplicateValues" dxfId="256" priority="372817"/>
  </conditionalFormatting>
  <conditionalFormatting sqref="B65:B1048576 B37:B46">
    <cfRule type="duplicateValues" dxfId="255" priority="372824"/>
    <cfRule type="duplicateValues" dxfId="254" priority="372825"/>
    <cfRule type="duplicateValues" dxfId="253" priority="372826"/>
  </conditionalFormatting>
  <conditionalFormatting sqref="B65:B1048576 B37:B46">
    <cfRule type="duplicateValues" dxfId="252" priority="372836"/>
    <cfRule type="duplicateValues" dxfId="251" priority="372837"/>
  </conditionalFormatting>
  <conditionalFormatting sqref="E65:E1048576 E1:E4">
    <cfRule type="duplicateValues" dxfId="250" priority="372844"/>
  </conditionalFormatting>
  <conditionalFormatting sqref="E65:E1048576">
    <cfRule type="duplicateValues" dxfId="249" priority="372848"/>
  </conditionalFormatting>
  <conditionalFormatting sqref="E65:E1048576 E1:E4">
    <cfRule type="duplicateValues" dxfId="248" priority="372852"/>
    <cfRule type="duplicateValues" dxfId="247" priority="372853"/>
  </conditionalFormatting>
  <conditionalFormatting sqref="E65:E1048576 E1:E4">
    <cfRule type="duplicateValues" dxfId="246" priority="372860"/>
    <cfRule type="duplicateValues" dxfId="245" priority="372861"/>
    <cfRule type="duplicateValues" dxfId="244" priority="372862"/>
  </conditionalFormatting>
  <conditionalFormatting sqref="E65:E1048576">
    <cfRule type="duplicateValues" dxfId="243" priority="307"/>
    <cfRule type="duplicateValues" dxfId="242" priority="309"/>
  </conditionalFormatting>
  <conditionalFormatting sqref="E7:E10">
    <cfRule type="duplicateValues" dxfId="241" priority="186"/>
  </conditionalFormatting>
  <conditionalFormatting sqref="E7:E10">
    <cfRule type="duplicateValues" dxfId="240" priority="184"/>
    <cfRule type="duplicateValues" dxfId="239" priority="185"/>
  </conditionalFormatting>
  <conditionalFormatting sqref="E7:E10">
    <cfRule type="duplicateValues" dxfId="238" priority="181"/>
    <cfRule type="duplicateValues" dxfId="237" priority="182"/>
    <cfRule type="duplicateValues" dxfId="236" priority="183"/>
  </conditionalFormatting>
  <conditionalFormatting sqref="B7:B10">
    <cfRule type="duplicateValues" dxfId="235" priority="180"/>
  </conditionalFormatting>
  <conditionalFormatting sqref="B7:B10">
    <cfRule type="duplicateValues" dxfId="234" priority="177"/>
    <cfRule type="duplicateValues" dxfId="233" priority="178"/>
    <cfRule type="duplicateValues" dxfId="232" priority="179"/>
  </conditionalFormatting>
  <conditionalFormatting sqref="B7:B10">
    <cfRule type="duplicateValues" dxfId="231" priority="175"/>
    <cfRule type="duplicateValues" dxfId="230" priority="176"/>
  </conditionalFormatting>
  <conditionalFormatting sqref="E14">
    <cfRule type="duplicateValues" dxfId="229" priority="138"/>
  </conditionalFormatting>
  <conditionalFormatting sqref="E14">
    <cfRule type="duplicateValues" dxfId="228" priority="136"/>
    <cfRule type="duplicateValues" dxfId="227" priority="137"/>
  </conditionalFormatting>
  <conditionalFormatting sqref="E14">
    <cfRule type="duplicateValues" dxfId="226" priority="133"/>
    <cfRule type="duplicateValues" dxfId="225" priority="134"/>
    <cfRule type="duplicateValues" dxfId="224" priority="135"/>
  </conditionalFormatting>
  <conditionalFormatting sqref="B14">
    <cfRule type="duplicateValues" dxfId="223" priority="132"/>
  </conditionalFormatting>
  <conditionalFormatting sqref="B14">
    <cfRule type="duplicateValues" dxfId="222" priority="129"/>
    <cfRule type="duplicateValues" dxfId="221" priority="130"/>
    <cfRule type="duplicateValues" dxfId="220" priority="131"/>
  </conditionalFormatting>
  <conditionalFormatting sqref="B14">
    <cfRule type="duplicateValues" dxfId="219" priority="127"/>
    <cfRule type="duplicateValues" dxfId="218" priority="128"/>
  </conditionalFormatting>
  <conditionalFormatting sqref="E5:E6">
    <cfRule type="duplicateValues" dxfId="217" priority="376876"/>
  </conditionalFormatting>
  <conditionalFormatting sqref="E5:E6">
    <cfRule type="duplicateValues" dxfId="216" priority="376877"/>
    <cfRule type="duplicateValues" dxfId="215" priority="376878"/>
  </conditionalFormatting>
  <conditionalFormatting sqref="E5:E6">
    <cfRule type="duplicateValues" dxfId="214" priority="376879"/>
    <cfRule type="duplicateValues" dxfId="213" priority="376880"/>
    <cfRule type="duplicateValues" dxfId="212" priority="376881"/>
  </conditionalFormatting>
  <conditionalFormatting sqref="B5:B6">
    <cfRule type="duplicateValues" dxfId="211" priority="376882"/>
  </conditionalFormatting>
  <conditionalFormatting sqref="B5:B6">
    <cfRule type="duplicateValues" dxfId="210" priority="376883"/>
    <cfRule type="duplicateValues" dxfId="209" priority="376884"/>
    <cfRule type="duplicateValues" dxfId="208" priority="376885"/>
  </conditionalFormatting>
  <conditionalFormatting sqref="B5:B6">
    <cfRule type="duplicateValues" dxfId="207" priority="376886"/>
    <cfRule type="duplicateValues" dxfId="206" priority="376887"/>
  </conditionalFormatting>
  <conditionalFormatting sqref="E12:E13">
    <cfRule type="duplicateValues" dxfId="205" priority="376924"/>
  </conditionalFormatting>
  <conditionalFormatting sqref="E12:E13">
    <cfRule type="duplicateValues" dxfId="204" priority="376926"/>
    <cfRule type="duplicateValues" dxfId="203" priority="376927"/>
  </conditionalFormatting>
  <conditionalFormatting sqref="E12:E13">
    <cfRule type="duplicateValues" dxfId="202" priority="376930"/>
    <cfRule type="duplicateValues" dxfId="201" priority="376931"/>
    <cfRule type="duplicateValues" dxfId="200" priority="376932"/>
  </conditionalFormatting>
  <conditionalFormatting sqref="B12:B13">
    <cfRule type="duplicateValues" dxfId="199" priority="376936"/>
  </conditionalFormatting>
  <conditionalFormatting sqref="B12:B13">
    <cfRule type="duplicateValues" dxfId="198" priority="376938"/>
    <cfRule type="duplicateValues" dxfId="197" priority="376939"/>
    <cfRule type="duplicateValues" dxfId="196" priority="376940"/>
  </conditionalFormatting>
  <conditionalFormatting sqref="B12:B13">
    <cfRule type="duplicateValues" dxfId="195" priority="376944"/>
    <cfRule type="duplicateValues" dxfId="194" priority="376945"/>
  </conditionalFormatting>
  <conditionalFormatting sqref="E11">
    <cfRule type="duplicateValues" dxfId="193" priority="376970"/>
  </conditionalFormatting>
  <conditionalFormatting sqref="E11">
    <cfRule type="duplicateValues" dxfId="192" priority="376971"/>
    <cfRule type="duplicateValues" dxfId="191" priority="376972"/>
  </conditionalFormatting>
  <conditionalFormatting sqref="E11">
    <cfRule type="duplicateValues" dxfId="190" priority="376973"/>
    <cfRule type="duplicateValues" dxfId="189" priority="376974"/>
    <cfRule type="duplicateValues" dxfId="188" priority="376975"/>
  </conditionalFormatting>
  <conditionalFormatting sqref="B11">
    <cfRule type="duplicateValues" dxfId="187" priority="376976"/>
  </conditionalFormatting>
  <conditionalFormatting sqref="B11">
    <cfRule type="duplicateValues" dxfId="186" priority="376977"/>
    <cfRule type="duplicateValues" dxfId="185" priority="376978"/>
    <cfRule type="duplicateValues" dxfId="184" priority="376979"/>
  </conditionalFormatting>
  <conditionalFormatting sqref="B11">
    <cfRule type="duplicateValues" dxfId="183" priority="376980"/>
    <cfRule type="duplicateValues" dxfId="182" priority="376981"/>
  </conditionalFormatting>
  <conditionalFormatting sqref="E36:E42">
    <cfRule type="duplicateValues" dxfId="181" priority="114"/>
  </conditionalFormatting>
  <conditionalFormatting sqref="E36:E42">
    <cfRule type="duplicateValues" dxfId="180" priority="112"/>
    <cfRule type="duplicateValues" dxfId="179" priority="113"/>
  </conditionalFormatting>
  <conditionalFormatting sqref="E36:E42">
    <cfRule type="duplicateValues" dxfId="178" priority="109"/>
    <cfRule type="duplicateValues" dxfId="177" priority="110"/>
    <cfRule type="duplicateValues" dxfId="176" priority="111"/>
  </conditionalFormatting>
  <conditionalFormatting sqref="B44:B46">
    <cfRule type="duplicateValues" dxfId="175" priority="108"/>
  </conditionalFormatting>
  <conditionalFormatting sqref="B44:B46">
    <cfRule type="duplicateValues" dxfId="174" priority="105"/>
    <cfRule type="duplicateValues" dxfId="173" priority="106"/>
    <cfRule type="duplicateValues" dxfId="172" priority="107"/>
  </conditionalFormatting>
  <conditionalFormatting sqref="B44:B46">
    <cfRule type="duplicateValues" dxfId="171" priority="103"/>
    <cfRule type="duplicateValues" dxfId="170" priority="104"/>
  </conditionalFormatting>
  <conditionalFormatting sqref="E43:E46">
    <cfRule type="duplicateValues" dxfId="169" priority="102"/>
  </conditionalFormatting>
  <conditionalFormatting sqref="E43:E46">
    <cfRule type="duplicateValues" dxfId="168" priority="100"/>
    <cfRule type="duplicateValues" dxfId="167" priority="101"/>
  </conditionalFormatting>
  <conditionalFormatting sqref="E43:E46">
    <cfRule type="duplicateValues" dxfId="166" priority="97"/>
    <cfRule type="duplicateValues" dxfId="165" priority="98"/>
    <cfRule type="duplicateValues" dxfId="164" priority="99"/>
  </conditionalFormatting>
  <conditionalFormatting sqref="B47:B48">
    <cfRule type="duplicateValues" dxfId="163" priority="96"/>
  </conditionalFormatting>
  <conditionalFormatting sqref="B47:B48">
    <cfRule type="duplicateValues" dxfId="162" priority="95"/>
  </conditionalFormatting>
  <conditionalFormatting sqref="B47:B48">
    <cfRule type="duplicateValues" dxfId="161" priority="92"/>
    <cfRule type="duplicateValues" dxfId="160" priority="93"/>
    <cfRule type="duplicateValues" dxfId="159" priority="94"/>
  </conditionalFormatting>
  <conditionalFormatting sqref="B47:B48">
    <cfRule type="duplicateValues" dxfId="158" priority="90"/>
    <cfRule type="duplicateValues" dxfId="157" priority="91"/>
  </conditionalFormatting>
  <conditionalFormatting sqref="B47:B48">
    <cfRule type="duplicateValues" dxfId="156" priority="87"/>
    <cfRule type="duplicateValues" dxfId="155" priority="88"/>
    <cfRule type="duplicateValues" dxfId="154" priority="89"/>
  </conditionalFormatting>
  <conditionalFormatting sqref="B47:B48">
    <cfRule type="duplicateValues" dxfId="153" priority="85"/>
    <cfRule type="duplicateValues" dxfId="152" priority="86"/>
  </conditionalFormatting>
  <conditionalFormatting sqref="B47:B48">
    <cfRule type="duplicateValues" dxfId="151" priority="84"/>
  </conditionalFormatting>
  <conditionalFormatting sqref="B47:B48">
    <cfRule type="duplicateValues" dxfId="150" priority="81"/>
    <cfRule type="duplicateValues" dxfId="149" priority="82"/>
    <cfRule type="duplicateValues" dxfId="148" priority="83"/>
  </conditionalFormatting>
  <conditionalFormatting sqref="B47:B48">
    <cfRule type="duplicateValues" dxfId="147" priority="79"/>
    <cfRule type="duplicateValues" dxfId="146" priority="80"/>
  </conditionalFormatting>
  <conditionalFormatting sqref="E47:E48">
    <cfRule type="duplicateValues" dxfId="145" priority="78"/>
  </conditionalFormatting>
  <conditionalFormatting sqref="E47:E48">
    <cfRule type="duplicateValues" dxfId="144" priority="76"/>
    <cfRule type="duplicateValues" dxfId="143" priority="77"/>
  </conditionalFormatting>
  <conditionalFormatting sqref="E47:E48">
    <cfRule type="duplicateValues" dxfId="142" priority="73"/>
    <cfRule type="duplicateValues" dxfId="141" priority="74"/>
    <cfRule type="duplicateValues" dxfId="140" priority="75"/>
  </conditionalFormatting>
  <conditionalFormatting sqref="B49">
    <cfRule type="duplicateValues" dxfId="139" priority="72"/>
  </conditionalFormatting>
  <conditionalFormatting sqref="B49">
    <cfRule type="duplicateValues" dxfId="138" priority="71"/>
  </conditionalFormatting>
  <conditionalFormatting sqref="B49">
    <cfRule type="duplicateValues" dxfId="137" priority="68"/>
    <cfRule type="duplicateValues" dxfId="136" priority="69"/>
    <cfRule type="duplicateValues" dxfId="135" priority="70"/>
  </conditionalFormatting>
  <conditionalFormatting sqref="B49">
    <cfRule type="duplicateValues" dxfId="134" priority="66"/>
    <cfRule type="duplicateValues" dxfId="133" priority="67"/>
  </conditionalFormatting>
  <conditionalFormatting sqref="B49">
    <cfRule type="duplicateValues" dxfId="132" priority="63"/>
    <cfRule type="duplicateValues" dxfId="131" priority="64"/>
    <cfRule type="duplicateValues" dxfId="130" priority="65"/>
  </conditionalFormatting>
  <conditionalFormatting sqref="B49">
    <cfRule type="duplicateValues" dxfId="129" priority="61"/>
    <cfRule type="duplicateValues" dxfId="128" priority="62"/>
  </conditionalFormatting>
  <conditionalFormatting sqref="B49">
    <cfRule type="duplicateValues" dxfId="127" priority="60"/>
  </conditionalFormatting>
  <conditionalFormatting sqref="B49">
    <cfRule type="duplicateValues" dxfId="126" priority="57"/>
    <cfRule type="duplicateValues" dxfId="125" priority="58"/>
    <cfRule type="duplicateValues" dxfId="124" priority="59"/>
  </conditionalFormatting>
  <conditionalFormatting sqref="B49">
    <cfRule type="duplicateValues" dxfId="123" priority="55"/>
    <cfRule type="duplicateValues" dxfId="122" priority="56"/>
  </conditionalFormatting>
  <conditionalFormatting sqref="E49">
    <cfRule type="duplicateValues" dxfId="121" priority="54"/>
  </conditionalFormatting>
  <conditionalFormatting sqref="E49">
    <cfRule type="duplicateValues" dxfId="120" priority="52"/>
    <cfRule type="duplicateValues" dxfId="119" priority="53"/>
  </conditionalFormatting>
  <conditionalFormatting sqref="E49">
    <cfRule type="duplicateValues" dxfId="118" priority="49"/>
    <cfRule type="duplicateValues" dxfId="117" priority="50"/>
    <cfRule type="duplicateValues" dxfId="116" priority="51"/>
  </conditionalFormatting>
  <conditionalFormatting sqref="B50:B57">
    <cfRule type="duplicateValues" dxfId="115" priority="48"/>
  </conditionalFormatting>
  <conditionalFormatting sqref="B50:B57">
    <cfRule type="duplicateValues" dxfId="114" priority="47"/>
  </conditionalFormatting>
  <conditionalFormatting sqref="B50:B57">
    <cfRule type="duplicateValues" dxfId="113" priority="44"/>
    <cfRule type="duplicateValues" dxfId="112" priority="45"/>
    <cfRule type="duplicateValues" dxfId="111" priority="46"/>
  </conditionalFormatting>
  <conditionalFormatting sqref="B50:B57">
    <cfRule type="duplicateValues" dxfId="110" priority="42"/>
    <cfRule type="duplicateValues" dxfId="109" priority="43"/>
  </conditionalFormatting>
  <conditionalFormatting sqref="B50:B57">
    <cfRule type="duplicateValues" dxfId="108" priority="39"/>
    <cfRule type="duplicateValues" dxfId="107" priority="40"/>
    <cfRule type="duplicateValues" dxfId="106" priority="41"/>
  </conditionalFormatting>
  <conditionalFormatting sqref="B50:B57">
    <cfRule type="duplicateValues" dxfId="105" priority="37"/>
    <cfRule type="duplicateValues" dxfId="104" priority="38"/>
  </conditionalFormatting>
  <conditionalFormatting sqref="B50:B57">
    <cfRule type="duplicateValues" dxfId="103" priority="36"/>
  </conditionalFormatting>
  <conditionalFormatting sqref="B50:B57">
    <cfRule type="duplicateValues" dxfId="102" priority="33"/>
    <cfRule type="duplicateValues" dxfId="101" priority="34"/>
    <cfRule type="duplicateValues" dxfId="100" priority="35"/>
  </conditionalFormatting>
  <conditionalFormatting sqref="B50:B57">
    <cfRule type="duplicateValues" dxfId="99" priority="31"/>
    <cfRule type="duplicateValues" dxfId="98" priority="32"/>
  </conditionalFormatting>
  <conditionalFormatting sqref="E50:E57">
    <cfRule type="duplicateValues" dxfId="97" priority="30"/>
  </conditionalFormatting>
  <conditionalFormatting sqref="E50:E57">
    <cfRule type="duplicateValues" dxfId="96" priority="28"/>
    <cfRule type="duplicateValues" dxfId="95" priority="29"/>
  </conditionalFormatting>
  <conditionalFormatting sqref="E50:E57">
    <cfRule type="duplicateValues" dxfId="94" priority="25"/>
    <cfRule type="duplicateValues" dxfId="93" priority="26"/>
    <cfRule type="duplicateValues" dxfId="92" priority="27"/>
  </conditionalFormatting>
  <conditionalFormatting sqref="B58:B64">
    <cfRule type="duplicateValues" dxfId="91" priority="377006"/>
  </conditionalFormatting>
  <conditionalFormatting sqref="B58:B64">
    <cfRule type="duplicateValues" dxfId="90" priority="377008"/>
    <cfRule type="duplicateValues" dxfId="89" priority="377009"/>
    <cfRule type="duplicateValues" dxfId="88" priority="377010"/>
  </conditionalFormatting>
  <conditionalFormatting sqref="B58:B64">
    <cfRule type="duplicateValues" dxfId="87" priority="377011"/>
    <cfRule type="duplicateValues" dxfId="86" priority="377012"/>
  </conditionalFormatting>
  <conditionalFormatting sqref="E58:E64">
    <cfRule type="duplicateValues" dxfId="85" priority="377024"/>
  </conditionalFormatting>
  <conditionalFormatting sqref="E58:E64">
    <cfRule type="duplicateValues" dxfId="84" priority="377025"/>
    <cfRule type="duplicateValues" dxfId="83" priority="377026"/>
  </conditionalFormatting>
  <conditionalFormatting sqref="E58:E64">
    <cfRule type="duplicateValues" dxfId="82" priority="377027"/>
    <cfRule type="duplicateValues" dxfId="81" priority="377028"/>
    <cfRule type="duplicateValues" dxfId="80" priority="377029"/>
  </conditionalFormatting>
  <conditionalFormatting sqref="E15:E35">
    <cfRule type="duplicateValues" dxfId="11" priority="377054"/>
  </conditionalFormatting>
  <conditionalFormatting sqref="E15:E35">
    <cfRule type="duplicateValues" dxfId="10" priority="377056"/>
    <cfRule type="duplicateValues" dxfId="9" priority="377057"/>
  </conditionalFormatting>
  <conditionalFormatting sqref="E15:E35">
    <cfRule type="duplicateValues" dxfId="8" priority="377060"/>
    <cfRule type="duplicateValues" dxfId="7" priority="377061"/>
    <cfRule type="duplicateValues" dxfId="6" priority="377062"/>
  </conditionalFormatting>
  <conditionalFormatting sqref="B15:B43">
    <cfRule type="duplicateValues" dxfId="5" priority="377066"/>
  </conditionalFormatting>
  <conditionalFormatting sqref="B15:B43">
    <cfRule type="duplicateValues" dxfId="4" priority="377068"/>
    <cfRule type="duplicateValues" dxfId="3" priority="377069"/>
    <cfRule type="duplicateValues" dxfId="2" priority="377070"/>
  </conditionalFormatting>
  <conditionalFormatting sqref="B15:B43">
    <cfRule type="duplicateValues" dxfId="1" priority="377074"/>
    <cfRule type="duplicateValues" dxfId="0" priority="377075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6" zoomScale="80" zoomScaleNormal="80" workbookViewId="0">
      <selection sqref="A1:E1"/>
    </sheetView>
  </sheetViews>
  <sheetFormatPr baseColWidth="10"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61.85546875" style="86" customWidth="1"/>
    <col min="4" max="4" width="39.28515625" style="86" bestFit="1" customWidth="1"/>
    <col min="5" max="5" width="12.42578125" style="86" bestFit="1" customWidth="1"/>
    <col min="6" max="16384" width="52.85546875" style="86"/>
  </cols>
  <sheetData>
    <row r="1" spans="1:5" ht="22.5" customHeight="1" x14ac:dyDescent="0.25">
      <c r="A1" s="134" t="s">
        <v>2478</v>
      </c>
      <c r="B1" s="135"/>
      <c r="C1" s="135"/>
      <c r="D1" s="135"/>
      <c r="E1" s="136"/>
    </row>
    <row r="2" spans="1:5" ht="22.5" customHeight="1" x14ac:dyDescent="0.25">
      <c r="A2" s="134" t="s">
        <v>2158</v>
      </c>
      <c r="B2" s="135"/>
      <c r="C2" s="135"/>
      <c r="D2" s="135"/>
      <c r="E2" s="136"/>
    </row>
    <row r="3" spans="1:5" ht="25.5" customHeight="1" x14ac:dyDescent="0.25">
      <c r="A3" s="142" t="s">
        <v>2478</v>
      </c>
      <c r="B3" s="143"/>
      <c r="C3" s="143"/>
      <c r="D3" s="143"/>
      <c r="E3" s="144"/>
    </row>
    <row r="4" spans="1:5" x14ac:dyDescent="0.25">
      <c r="A4" s="117"/>
      <c r="B4" s="104"/>
      <c r="C4" s="117"/>
      <c r="D4" s="117"/>
      <c r="E4" s="104"/>
    </row>
    <row r="5" spans="1:5" ht="18.75" thickBot="1" x14ac:dyDescent="0.3">
      <c r="A5" s="87" t="s">
        <v>2423</v>
      </c>
      <c r="B5" s="103">
        <v>44238.25</v>
      </c>
      <c r="C5" s="88"/>
      <c r="D5" s="89"/>
      <c r="E5" s="90"/>
    </row>
    <row r="6" spans="1:5" ht="18.75" thickBot="1" x14ac:dyDescent="0.3">
      <c r="A6" s="87" t="s">
        <v>2424</v>
      </c>
      <c r="B6" s="103">
        <v>44238.708333333336</v>
      </c>
      <c r="C6" s="88"/>
      <c r="D6" s="89"/>
      <c r="E6" s="90"/>
    </row>
    <row r="7" spans="1:5" ht="15.75" thickBot="1" x14ac:dyDescent="0.3">
      <c r="A7" s="117"/>
      <c r="B7" s="104"/>
      <c r="C7" s="117"/>
      <c r="D7" s="117"/>
      <c r="E7" s="104"/>
    </row>
    <row r="8" spans="1:5" ht="18.75" customHeight="1" thickBot="1" x14ac:dyDescent="0.3">
      <c r="A8" s="137" t="s">
        <v>2425</v>
      </c>
      <c r="B8" s="138"/>
      <c r="C8" s="138"/>
      <c r="D8" s="138"/>
      <c r="E8" s="139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8" t="str">
        <f>VLOOKUP(B10,'[1]LISTADO ATM'!$A$2:$C$817,3,0)</f>
        <v>NORTE</v>
      </c>
      <c r="B10" s="118">
        <v>645</v>
      </c>
      <c r="C10" s="118" t="str">
        <f>VLOOKUP(B10,'[1]LISTADO ATM'!$A$2:$B$816,2,0)</f>
        <v xml:space="preserve">ATM UNP Cabrera </v>
      </c>
      <c r="D10" s="122" t="s">
        <v>2496</v>
      </c>
      <c r="E10" s="126">
        <v>335788932</v>
      </c>
    </row>
    <row r="11" spans="1:5" ht="18.75" customHeight="1" x14ac:dyDescent="0.25">
      <c r="A11" s="118" t="e">
        <f>VLOOKUP(B11,'[1]LISTADO ATM'!$A$2:$C$817,3,0)</f>
        <v>#N/A</v>
      </c>
      <c r="B11" s="118">
        <v>600</v>
      </c>
      <c r="C11" s="118" t="e">
        <f>VLOOKUP(B11,'[1]LISTADO ATM'!$A$2:$B$816,2,0)</f>
        <v>#N/A</v>
      </c>
      <c r="D11" s="122" t="s">
        <v>2496</v>
      </c>
      <c r="E11" s="126">
        <v>335787514</v>
      </c>
    </row>
    <row r="12" spans="1:5" ht="18" x14ac:dyDescent="0.25">
      <c r="A12" s="118" t="e">
        <f>VLOOKUP(B12,'[1]LISTADO ATM'!$A$2:$C$817,3,0)</f>
        <v>#N/A</v>
      </c>
      <c r="B12" s="118"/>
      <c r="C12" s="118" t="e">
        <f>VLOOKUP(B12,'[1]LISTADO ATM'!$A$2:$B$816,2,0)</f>
        <v>#N/A</v>
      </c>
      <c r="D12" s="122" t="s">
        <v>2496</v>
      </c>
      <c r="E12" s="126"/>
    </row>
    <row r="13" spans="1:5" ht="18.75" thickBot="1" x14ac:dyDescent="0.3">
      <c r="A13" s="93" t="s">
        <v>2428</v>
      </c>
      <c r="B13" s="121">
        <f>COUNT(B10:B11)</f>
        <v>2</v>
      </c>
      <c r="C13" s="145"/>
      <c r="D13" s="147"/>
      <c r="E13" s="146"/>
    </row>
    <row r="14" spans="1:5" ht="15.75" thickBot="1" x14ac:dyDescent="0.3">
      <c r="A14" s="117"/>
      <c r="B14" s="104"/>
      <c r="C14" s="117"/>
      <c r="D14" s="117"/>
      <c r="E14" s="104"/>
    </row>
    <row r="15" spans="1:5" ht="18.75" thickBot="1" x14ac:dyDescent="0.3">
      <c r="A15" s="137" t="s">
        <v>2430</v>
      </c>
      <c r="B15" s="138"/>
      <c r="C15" s="138"/>
      <c r="D15" s="138"/>
      <c r="E15" s="139"/>
    </row>
    <row r="16" spans="1:5" s="117" customFormat="1" ht="18.75" customHeight="1" x14ac:dyDescent="0.25">
      <c r="A16" s="91" t="s">
        <v>15</v>
      </c>
      <c r="B16" s="91" t="s">
        <v>2426</v>
      </c>
      <c r="C16" s="92" t="s">
        <v>46</v>
      </c>
      <c r="D16" s="92" t="s">
        <v>2433</v>
      </c>
      <c r="E16" s="91" t="s">
        <v>2427</v>
      </c>
    </row>
    <row r="17" spans="1:5" s="117" customFormat="1" ht="18.75" customHeight="1" x14ac:dyDescent="0.25">
      <c r="A17" s="118" t="str">
        <f>VLOOKUP(B17,'[1]LISTADO ATM'!$A$2:$C$817,3,0)</f>
        <v>NORTE</v>
      </c>
      <c r="B17" s="118">
        <v>154</v>
      </c>
      <c r="C17" s="119" t="str">
        <f>VLOOKUP(B17,'[1]LISTADO ATM'!$A$2:$B$816,2,0)</f>
        <v xml:space="preserve">ATM Oficina Sánchez </v>
      </c>
      <c r="D17" s="120" t="s">
        <v>2455</v>
      </c>
      <c r="E17" s="126">
        <v>335788700</v>
      </c>
    </row>
    <row r="18" spans="1:5" s="117" customFormat="1" ht="18.75" customHeight="1" x14ac:dyDescent="0.25">
      <c r="A18" s="118" t="str">
        <f>VLOOKUP(B18,'[1]LISTADO ATM'!$A$2:$C$817,3,0)</f>
        <v>DISTRITO NACIONAL</v>
      </c>
      <c r="B18" s="118">
        <v>231</v>
      </c>
      <c r="C18" s="119" t="str">
        <f>VLOOKUP(B18,'[1]LISTADO ATM'!$A$2:$B$816,2,0)</f>
        <v xml:space="preserve">ATM Oficina Zona Oriental </v>
      </c>
      <c r="D18" s="120" t="s">
        <v>2455</v>
      </c>
      <c r="E18" s="126">
        <v>335788899</v>
      </c>
    </row>
    <row r="19" spans="1:5" ht="18.75" customHeight="1" x14ac:dyDescent="0.25">
      <c r="A19" s="118" t="str">
        <f>VLOOKUP(B19,'[1]LISTADO ATM'!$A$2:$C$817,3,0)</f>
        <v>DISTRITO NACIONAL</v>
      </c>
      <c r="B19" s="118">
        <v>835</v>
      </c>
      <c r="C19" s="119" t="str">
        <f>VLOOKUP(B19,'[1]LISTADO ATM'!$A$2:$B$816,2,0)</f>
        <v xml:space="preserve">ATM UNP Megacentro </v>
      </c>
      <c r="D19" s="120" t="s">
        <v>2455</v>
      </c>
      <c r="E19" s="126">
        <v>335788781</v>
      </c>
    </row>
    <row r="20" spans="1:5" ht="18" x14ac:dyDescent="0.25">
      <c r="A20" s="118" t="str">
        <f>VLOOKUP(B20,'[1]LISTADO ATM'!$A$2:$C$817,3,0)</f>
        <v>DISTRITO NACIONAL</v>
      </c>
      <c r="B20" s="118">
        <v>85</v>
      </c>
      <c r="C20" s="119" t="str">
        <f>VLOOKUP(B20,'[1]LISTADO ATM'!$A$2:$B$816,2,0)</f>
        <v xml:space="preserve">ATM Oficina San Isidro (Fuerza Aérea) </v>
      </c>
      <c r="D20" s="120" t="s">
        <v>2455</v>
      </c>
      <c r="E20" s="126" t="s">
        <v>2570</v>
      </c>
    </row>
    <row r="21" spans="1:5" ht="18" x14ac:dyDescent="0.25">
      <c r="A21" s="118" t="e">
        <f>VLOOKUP(B21,'[1]LISTADO ATM'!$A$2:$C$817,3,0)</f>
        <v>#N/A</v>
      </c>
      <c r="B21" s="118"/>
      <c r="C21" s="119" t="e">
        <f>VLOOKUP(B21,'[1]LISTADO ATM'!$A$2:$B$816,2,0)</f>
        <v>#N/A</v>
      </c>
      <c r="D21" s="120" t="s">
        <v>2455</v>
      </c>
      <c r="E21" s="126"/>
    </row>
    <row r="22" spans="1:5" ht="18.75" customHeight="1" thickBot="1" x14ac:dyDescent="0.3">
      <c r="A22" s="114" t="s">
        <v>2428</v>
      </c>
      <c r="B22" s="121">
        <f>COUNT(B17:B21)</f>
        <v>4</v>
      </c>
      <c r="C22" s="115"/>
      <c r="D22" s="115"/>
      <c r="E22" s="115"/>
    </row>
    <row r="23" spans="1:5" ht="15.75" thickBot="1" x14ac:dyDescent="0.3">
      <c r="A23" s="117"/>
      <c r="B23" s="104"/>
      <c r="C23" s="117"/>
      <c r="D23" s="117"/>
      <c r="E23" s="104"/>
    </row>
    <row r="24" spans="1:5" ht="18.75" customHeight="1" thickBot="1" x14ac:dyDescent="0.3">
      <c r="A24" s="137" t="s">
        <v>2431</v>
      </c>
      <c r="B24" s="138"/>
      <c r="C24" s="138"/>
      <c r="D24" s="138"/>
      <c r="E24" s="139"/>
    </row>
    <row r="25" spans="1:5" ht="18" x14ac:dyDescent="0.25">
      <c r="A25" s="91" t="s">
        <v>15</v>
      </c>
      <c r="B25" s="91" t="s">
        <v>2426</v>
      </c>
      <c r="C25" s="92" t="s">
        <v>46</v>
      </c>
      <c r="D25" s="92" t="s">
        <v>2433</v>
      </c>
      <c r="E25" s="91" t="s">
        <v>2427</v>
      </c>
    </row>
    <row r="26" spans="1:5" ht="18" x14ac:dyDescent="0.25">
      <c r="A26" s="119" t="str">
        <f>VLOOKUP(B26,'[1]LISTADO ATM'!$A$2:$C$817,3,0)</f>
        <v>SUR</v>
      </c>
      <c r="B26" s="118">
        <v>817</v>
      </c>
      <c r="C26" s="119" t="str">
        <f>VLOOKUP(B26,'[1]LISTADO ATM'!$A$2:$B$816,2,0)</f>
        <v xml:space="preserve">ATM Ayuntamiento Sabana Larga (San José de Ocoa) </v>
      </c>
      <c r="D26" s="119" t="s">
        <v>2459</v>
      </c>
      <c r="E26" s="126">
        <v>335788350</v>
      </c>
    </row>
    <row r="27" spans="1:5" ht="18" x14ac:dyDescent="0.25">
      <c r="A27" s="119" t="e">
        <f>VLOOKUP(B27,'[1]LISTADO ATM'!$A$2:$C$817,3,0)</f>
        <v>#N/A</v>
      </c>
      <c r="B27" s="118"/>
      <c r="C27" s="119" t="e">
        <f>VLOOKUP(B27,'[1]LISTADO ATM'!$A$2:$B$816,2,0)</f>
        <v>#N/A</v>
      </c>
      <c r="D27" s="119" t="s">
        <v>2459</v>
      </c>
      <c r="E27" s="126"/>
    </row>
    <row r="28" spans="1:5" ht="18.75" customHeight="1" thickBot="1" x14ac:dyDescent="0.3">
      <c r="A28" s="93" t="s">
        <v>2428</v>
      </c>
      <c r="B28" s="121">
        <f>COUNT(B26:B27)</f>
        <v>1</v>
      </c>
      <c r="C28" s="115"/>
      <c r="D28" s="123"/>
      <c r="E28" s="124"/>
    </row>
    <row r="29" spans="1:5" ht="18.75" customHeight="1" thickBot="1" x14ac:dyDescent="0.3">
      <c r="A29" s="117"/>
      <c r="B29" s="104"/>
      <c r="C29" s="117"/>
      <c r="D29" s="117"/>
      <c r="E29" s="104"/>
    </row>
    <row r="30" spans="1:5" ht="18.75" thickBot="1" x14ac:dyDescent="0.3">
      <c r="A30" s="152" t="s">
        <v>2429</v>
      </c>
      <c r="B30" s="153"/>
      <c r="C30" s="117"/>
      <c r="D30" s="117"/>
      <c r="E30" s="104"/>
    </row>
    <row r="31" spans="1:5" ht="18.75" customHeight="1" thickBot="1" x14ac:dyDescent="0.3">
      <c r="A31" s="148">
        <f>+B22+B28</f>
        <v>5</v>
      </c>
      <c r="B31" s="149"/>
      <c r="C31" s="117"/>
      <c r="D31" s="117"/>
      <c r="E31" s="104"/>
    </row>
    <row r="32" spans="1:5" ht="18.75" customHeight="1" thickBot="1" x14ac:dyDescent="0.3">
      <c r="A32" s="117"/>
      <c r="B32" s="104"/>
      <c r="C32" s="117"/>
      <c r="D32" s="117"/>
      <c r="E32" s="104"/>
    </row>
    <row r="33" spans="1:5" ht="18.75" thickBot="1" x14ac:dyDescent="0.3">
      <c r="A33" s="137" t="s">
        <v>2432</v>
      </c>
      <c r="B33" s="138"/>
      <c r="C33" s="138"/>
      <c r="D33" s="138"/>
      <c r="E33" s="139"/>
    </row>
    <row r="34" spans="1:5" ht="18" x14ac:dyDescent="0.25">
      <c r="A34" s="91" t="s">
        <v>15</v>
      </c>
      <c r="B34" s="91" t="s">
        <v>2426</v>
      </c>
      <c r="C34" s="94" t="s">
        <v>46</v>
      </c>
      <c r="D34" s="140" t="s">
        <v>2433</v>
      </c>
      <c r="E34" s="141"/>
    </row>
    <row r="35" spans="1:5" ht="18" x14ac:dyDescent="0.25">
      <c r="A35" s="118" t="str">
        <f>VLOOKUP(B35,'[1]LISTADO ATM'!$A$2:$C$817,3,0)</f>
        <v>ESTE</v>
      </c>
      <c r="B35" s="118">
        <v>651</v>
      </c>
      <c r="C35" s="119" t="str">
        <f>VLOOKUP(B35,'[1]LISTADO ATM'!$A$2:$B$816,2,0)</f>
        <v>ATM Eco Petroleo Romana</v>
      </c>
      <c r="D35" s="150" t="s">
        <v>2475</v>
      </c>
      <c r="E35" s="151"/>
    </row>
    <row r="36" spans="1:5" ht="18" x14ac:dyDescent="0.25">
      <c r="A36" s="118" t="str">
        <f>VLOOKUP(B36,'[1]LISTADO ATM'!$A$2:$C$817,3,0)</f>
        <v>DISTRITO NACIONAL</v>
      </c>
      <c r="B36" s="118">
        <v>382</v>
      </c>
      <c r="C36" s="119" t="str">
        <f>VLOOKUP(B36,'[1]LISTADO ATM'!$A$2:$B$816,2,0)</f>
        <v>ATM Estación del Metro María Montés</v>
      </c>
      <c r="D36" s="150" t="s">
        <v>2475</v>
      </c>
      <c r="E36" s="151"/>
    </row>
    <row r="37" spans="1:5" ht="18" x14ac:dyDescent="0.25">
      <c r="A37" s="118" t="str">
        <f>VLOOKUP(B37,'[1]LISTADO ATM'!$A$2:$C$817,3,0)</f>
        <v>DISTRITO NACIONAL</v>
      </c>
      <c r="B37" s="118">
        <v>410</v>
      </c>
      <c r="C37" s="119" t="str">
        <f>VLOOKUP(B37,'[1]LISTADO ATM'!$A$2:$B$816,2,0)</f>
        <v xml:space="preserve">ATM Oficina Las Palmas de Herrera II </v>
      </c>
      <c r="D37" s="150" t="s">
        <v>2475</v>
      </c>
      <c r="E37" s="151"/>
    </row>
    <row r="38" spans="1:5" ht="18" x14ac:dyDescent="0.25">
      <c r="A38" s="118" t="str">
        <f>VLOOKUP(B38,'[1]LISTADO ATM'!$A$2:$C$817,3,0)</f>
        <v>DISTRITO NACIONAL</v>
      </c>
      <c r="B38" s="118">
        <v>734</v>
      </c>
      <c r="C38" s="119" t="str">
        <f>VLOOKUP(B38,'[1]LISTADO ATM'!$A$2:$B$816,2,0)</f>
        <v xml:space="preserve">ATM Oficina Independencia I </v>
      </c>
      <c r="D38" s="150" t="s">
        <v>2571</v>
      </c>
      <c r="E38" s="151"/>
    </row>
    <row r="39" spans="1:5" ht="18" x14ac:dyDescent="0.25">
      <c r="A39" s="118" t="e">
        <f>VLOOKUP(B39,'[1]LISTADO ATM'!$A$2:$C$817,3,0)</f>
        <v>#N/A</v>
      </c>
      <c r="B39" s="118"/>
      <c r="C39" s="119" t="e">
        <f>VLOOKUP(B39,'[1]LISTADO ATM'!$A$2:$B$816,2,0)</f>
        <v>#N/A</v>
      </c>
      <c r="D39" s="150"/>
      <c r="E39" s="151"/>
    </row>
    <row r="40" spans="1:5" ht="18.75" thickBot="1" x14ac:dyDescent="0.3">
      <c r="A40" s="93" t="s">
        <v>2428</v>
      </c>
      <c r="B40" s="121">
        <f>COUNT(B35:B39)</f>
        <v>4</v>
      </c>
      <c r="C40" s="115"/>
      <c r="D40" s="145"/>
      <c r="E40" s="146"/>
    </row>
  </sheetData>
  <mergeCells count="17">
    <mergeCell ref="D40:E40"/>
    <mergeCell ref="A30:B30"/>
    <mergeCell ref="D37:E37"/>
    <mergeCell ref="D38:E38"/>
    <mergeCell ref="D39:E39"/>
    <mergeCell ref="D34:E34"/>
    <mergeCell ref="D35:E35"/>
    <mergeCell ref="D36:E36"/>
    <mergeCell ref="C13:E13"/>
    <mergeCell ref="A15:E15"/>
    <mergeCell ref="A24:E24"/>
    <mergeCell ref="A1:E1"/>
    <mergeCell ref="A8:E8"/>
    <mergeCell ref="A2:E2"/>
    <mergeCell ref="A3:E3"/>
    <mergeCell ref="A31:B31"/>
    <mergeCell ref="A33:E33"/>
  </mergeCells>
  <phoneticPr fontId="47" type="noConversion"/>
  <conditionalFormatting sqref="B27:B40 B22:B24 B1:B8 B17:B19 B10:B15">
    <cfRule type="duplicateValues" dxfId="79" priority="9"/>
  </conditionalFormatting>
  <conditionalFormatting sqref="E36">
    <cfRule type="duplicateValues" dxfId="78" priority="8"/>
  </conditionalFormatting>
  <conditionalFormatting sqref="E37">
    <cfRule type="duplicateValues" dxfId="77" priority="7"/>
  </conditionalFormatting>
  <conditionalFormatting sqref="B27:B40 B1:B8 B10:B15 B17:B24">
    <cfRule type="duplicateValues" dxfId="76" priority="6"/>
  </conditionalFormatting>
  <conditionalFormatting sqref="B26">
    <cfRule type="duplicateValues" dxfId="75" priority="4"/>
  </conditionalFormatting>
  <conditionalFormatting sqref="B26">
    <cfRule type="duplicateValues" dxfId="74" priority="3"/>
  </conditionalFormatting>
  <conditionalFormatting sqref="E26">
    <cfRule type="duplicateValues" dxfId="73" priority="5"/>
  </conditionalFormatting>
  <conditionalFormatting sqref="E10">
    <cfRule type="duplicateValues" dxfId="72" priority="2"/>
  </conditionalFormatting>
  <conditionalFormatting sqref="B1:B8 B17:B24 B26:B40 B10:B15">
    <cfRule type="duplicateValues" dxfId="71" priority="1"/>
  </conditionalFormatting>
  <conditionalFormatting sqref="B20:B21">
    <cfRule type="duplicateValues" dxfId="70" priority="10"/>
  </conditionalFormatting>
  <conditionalFormatting sqref="E20:E21">
    <cfRule type="duplicateValues" dxfId="69" priority="11"/>
  </conditionalFormatting>
  <conditionalFormatting sqref="E22:E24 E1:E8 E17:E19 E27:E35 E11:E15 E38:E40">
    <cfRule type="duplicateValues" dxfId="68" priority="12"/>
  </conditionalFormatting>
  <conditionalFormatting sqref="E1:E15 E26:E40 E17:E24">
    <cfRule type="duplicateValues" dxfId="67" priority="1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5"/>
  <sheetViews>
    <sheetView topLeftCell="A603" zoomScale="110" zoomScaleNormal="110" workbookViewId="0">
      <selection activeCell="A636" sqref="A63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8">
        <v>384</v>
      </c>
      <c r="B268" s="108" t="s">
        <v>2492</v>
      </c>
      <c r="C268" s="10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2488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5">
        <v>581</v>
      </c>
      <c r="B431" s="95" t="s">
        <v>1606</v>
      </c>
      <c r="C431" s="95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2">
        <v>600</v>
      </c>
      <c r="B450" s="112" t="s">
        <v>2495</v>
      </c>
      <c r="C450" s="112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2">
        <v>797</v>
      </c>
      <c r="B635" s="112" t="s">
        <v>2499</v>
      </c>
      <c r="C635" s="112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125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125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124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84.5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83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83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89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5">
        <v>576</v>
      </c>
      <c r="B407" s="106" t="s">
        <v>2489</v>
      </c>
      <c r="C407" s="106" t="s">
        <v>2490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25">
        <v>600</v>
      </c>
      <c r="B792" s="32" t="s">
        <v>2505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2021-02-11T18:06:40Z</dcterms:modified>
</cp:coreProperties>
</file>