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11\"/>
    </mc:Choice>
  </mc:AlternateContent>
  <xr:revisionPtr revIDLastSave="0" documentId="13_ncr:1_{0D16FA64-CF8C-4B56-9F80-160349B5471F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7" i="1" l="1"/>
  <c r="F77" i="1"/>
  <c r="G77" i="1"/>
  <c r="H77" i="1"/>
  <c r="I77" i="1"/>
  <c r="J77" i="1"/>
  <c r="K77" i="1"/>
  <c r="A70" i="1"/>
  <c r="F70" i="1"/>
  <c r="G70" i="1"/>
  <c r="H70" i="1"/>
  <c r="I70" i="1"/>
  <c r="J70" i="1"/>
  <c r="K70" i="1"/>
  <c r="A78" i="1"/>
  <c r="F78" i="1"/>
  <c r="G78" i="1"/>
  <c r="H78" i="1"/>
  <c r="I78" i="1"/>
  <c r="J78" i="1"/>
  <c r="K78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79" i="1"/>
  <c r="F79" i="1"/>
  <c r="G79" i="1"/>
  <c r="H79" i="1"/>
  <c r="I79" i="1"/>
  <c r="J79" i="1"/>
  <c r="K79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B47" i="16" l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2" i="16"/>
  <c r="C31" i="16"/>
  <c r="A31" i="16"/>
  <c r="C30" i="16"/>
  <c r="A30" i="16"/>
  <c r="C29" i="16"/>
  <c r="A29" i="16"/>
  <c r="C28" i="16"/>
  <c r="A28" i="16"/>
  <c r="C27" i="16"/>
  <c r="A27" i="16"/>
  <c r="B23" i="16"/>
  <c r="A35" i="16" s="1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F72" i="1" l="1"/>
  <c r="G72" i="1"/>
  <c r="H72" i="1"/>
  <c r="I72" i="1"/>
  <c r="J72" i="1"/>
  <c r="K72" i="1"/>
  <c r="F71" i="1"/>
  <c r="G71" i="1"/>
  <c r="H71" i="1"/>
  <c r="I71" i="1"/>
  <c r="J71" i="1"/>
  <c r="K71" i="1"/>
  <c r="F60" i="1"/>
  <c r="G60" i="1"/>
  <c r="H60" i="1"/>
  <c r="I60" i="1"/>
  <c r="J60" i="1"/>
  <c r="K60" i="1"/>
  <c r="F69" i="1"/>
  <c r="G69" i="1"/>
  <c r="H69" i="1"/>
  <c r="I69" i="1"/>
  <c r="J69" i="1"/>
  <c r="K69" i="1"/>
  <c r="F65" i="1"/>
  <c r="G65" i="1"/>
  <c r="H65" i="1"/>
  <c r="I65" i="1"/>
  <c r="J65" i="1"/>
  <c r="K65" i="1"/>
  <c r="F64" i="1"/>
  <c r="G64" i="1"/>
  <c r="H64" i="1"/>
  <c r="I64" i="1"/>
  <c r="J64" i="1"/>
  <c r="K64" i="1"/>
  <c r="F56" i="1"/>
  <c r="G56" i="1"/>
  <c r="H56" i="1"/>
  <c r="I56" i="1"/>
  <c r="J56" i="1"/>
  <c r="K56" i="1"/>
  <c r="A72" i="1"/>
  <c r="A71" i="1"/>
  <c r="A60" i="1"/>
  <c r="A69" i="1"/>
  <c r="A65" i="1"/>
  <c r="A64" i="1"/>
  <c r="A56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A12" i="1"/>
  <c r="A11" i="1"/>
  <c r="A10" i="1"/>
  <c r="A9" i="1"/>
  <c r="A8" i="1"/>
  <c r="A7" i="1"/>
  <c r="A6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33" i="1"/>
  <c r="G33" i="1"/>
  <c r="H33" i="1"/>
  <c r="I33" i="1"/>
  <c r="J33" i="1"/>
  <c r="K33" i="1"/>
  <c r="F39" i="1"/>
  <c r="G39" i="1"/>
  <c r="H39" i="1"/>
  <c r="I39" i="1"/>
  <c r="J39" i="1"/>
  <c r="K39" i="1"/>
  <c r="F48" i="1"/>
  <c r="G48" i="1"/>
  <c r="H48" i="1"/>
  <c r="I48" i="1"/>
  <c r="J48" i="1"/>
  <c r="K48" i="1"/>
  <c r="F44" i="1"/>
  <c r="G44" i="1"/>
  <c r="H44" i="1"/>
  <c r="I44" i="1"/>
  <c r="J44" i="1"/>
  <c r="K44" i="1"/>
  <c r="F53" i="1"/>
  <c r="G53" i="1"/>
  <c r="H53" i="1"/>
  <c r="I53" i="1"/>
  <c r="J53" i="1"/>
  <c r="K53" i="1"/>
  <c r="A49" i="1"/>
  <c r="A50" i="1"/>
  <c r="A51" i="1"/>
  <c r="A33" i="1"/>
  <c r="A39" i="1"/>
  <c r="A48" i="1"/>
  <c r="A44" i="1"/>
  <c r="A53" i="1"/>
  <c r="F5" i="1" l="1"/>
  <c r="G5" i="1"/>
  <c r="H5" i="1"/>
  <c r="I5" i="1"/>
  <c r="J5" i="1"/>
  <c r="K5" i="1"/>
  <c r="A5" i="1"/>
  <c r="F14" i="1"/>
  <c r="G14" i="1"/>
  <c r="H14" i="1"/>
  <c r="I14" i="1"/>
  <c r="J14" i="1"/>
  <c r="K14" i="1"/>
  <c r="F43" i="1"/>
  <c r="G43" i="1"/>
  <c r="H43" i="1"/>
  <c r="I43" i="1"/>
  <c r="J43" i="1"/>
  <c r="K43" i="1"/>
  <c r="A14" i="1"/>
  <c r="A43" i="1"/>
  <c r="F47" i="1" l="1"/>
  <c r="G47" i="1"/>
  <c r="H47" i="1"/>
  <c r="I47" i="1"/>
  <c r="J47" i="1"/>
  <c r="K47" i="1"/>
  <c r="F13" i="1"/>
  <c r="G13" i="1"/>
  <c r="H13" i="1"/>
  <c r="I13" i="1"/>
  <c r="J13" i="1"/>
  <c r="K13" i="1"/>
  <c r="A47" i="1"/>
  <c r="A13" i="1"/>
  <c r="F68" i="1" l="1"/>
  <c r="G68" i="1"/>
  <c r="H68" i="1"/>
  <c r="I68" i="1"/>
  <c r="J68" i="1"/>
  <c r="K68" i="1"/>
  <c r="F15" i="1"/>
  <c r="G15" i="1"/>
  <c r="H15" i="1"/>
  <c r="I15" i="1"/>
  <c r="J15" i="1"/>
  <c r="K15" i="1"/>
  <c r="F45" i="1"/>
  <c r="G45" i="1"/>
  <c r="H45" i="1"/>
  <c r="I45" i="1"/>
  <c r="J45" i="1"/>
  <c r="K45" i="1"/>
  <c r="F42" i="1"/>
  <c r="G42" i="1"/>
  <c r="H42" i="1"/>
  <c r="I42" i="1"/>
  <c r="J42" i="1"/>
  <c r="K42" i="1"/>
  <c r="F46" i="1"/>
  <c r="G46" i="1"/>
  <c r="H46" i="1"/>
  <c r="I46" i="1"/>
  <c r="J46" i="1"/>
  <c r="K46" i="1"/>
  <c r="F27" i="1"/>
  <c r="G27" i="1"/>
  <c r="H27" i="1"/>
  <c r="I27" i="1"/>
  <c r="J27" i="1"/>
  <c r="K27" i="1"/>
  <c r="F63" i="1"/>
  <c r="G63" i="1"/>
  <c r="H63" i="1"/>
  <c r="I63" i="1"/>
  <c r="J63" i="1"/>
  <c r="K63" i="1"/>
  <c r="A68" i="1"/>
  <c r="A15" i="1"/>
  <c r="A45" i="1"/>
  <c r="A42" i="1"/>
  <c r="A46" i="1"/>
  <c r="A27" i="1"/>
  <c r="A63" i="1"/>
  <c r="A29" i="1" l="1"/>
  <c r="F29" i="1"/>
  <c r="G29" i="1"/>
  <c r="H29" i="1"/>
  <c r="I29" i="1"/>
  <c r="J29" i="1"/>
  <c r="K29" i="1"/>
  <c r="A17" i="1"/>
  <c r="F17" i="1"/>
  <c r="G17" i="1"/>
  <c r="H17" i="1"/>
  <c r="I17" i="1"/>
  <c r="J17" i="1"/>
  <c r="K17" i="1"/>
  <c r="A41" i="1"/>
  <c r="F41" i="1"/>
  <c r="G41" i="1"/>
  <c r="H41" i="1"/>
  <c r="I41" i="1"/>
  <c r="J41" i="1"/>
  <c r="K41" i="1"/>
  <c r="A34" i="1"/>
  <c r="F34" i="1"/>
  <c r="G34" i="1"/>
  <c r="H34" i="1"/>
  <c r="I34" i="1"/>
  <c r="J34" i="1"/>
  <c r="K34" i="1"/>
  <c r="A54" i="1"/>
  <c r="F54" i="1"/>
  <c r="G54" i="1"/>
  <c r="H54" i="1"/>
  <c r="I54" i="1"/>
  <c r="J54" i="1"/>
  <c r="K54" i="1"/>
  <c r="A58" i="1"/>
  <c r="F58" i="1"/>
  <c r="G58" i="1"/>
  <c r="H58" i="1"/>
  <c r="I58" i="1"/>
  <c r="J58" i="1"/>
  <c r="K58" i="1"/>
  <c r="A31" i="1"/>
  <c r="F31" i="1"/>
  <c r="G31" i="1"/>
  <c r="H31" i="1"/>
  <c r="I31" i="1"/>
  <c r="J31" i="1"/>
  <c r="K31" i="1"/>
  <c r="A40" i="1"/>
  <c r="F40" i="1"/>
  <c r="G40" i="1"/>
  <c r="H40" i="1"/>
  <c r="I40" i="1"/>
  <c r="J40" i="1"/>
  <c r="K40" i="1"/>
  <c r="A74" i="1"/>
  <c r="F74" i="1"/>
  <c r="G74" i="1"/>
  <c r="H74" i="1"/>
  <c r="I74" i="1"/>
  <c r="J74" i="1"/>
  <c r="K74" i="1"/>
  <c r="K38" i="1"/>
  <c r="J38" i="1"/>
  <c r="I38" i="1"/>
  <c r="H38" i="1"/>
  <c r="G38" i="1"/>
  <c r="F38" i="1"/>
  <c r="A38" i="1"/>
  <c r="A55" i="1" l="1"/>
  <c r="F55" i="1"/>
  <c r="G55" i="1"/>
  <c r="H55" i="1"/>
  <c r="I55" i="1"/>
  <c r="J55" i="1"/>
  <c r="K55" i="1"/>
  <c r="A37" i="1"/>
  <c r="F37" i="1"/>
  <c r="G37" i="1"/>
  <c r="H37" i="1"/>
  <c r="I37" i="1"/>
  <c r="J37" i="1"/>
  <c r="K37" i="1"/>
  <c r="A35" i="1"/>
  <c r="F35" i="1"/>
  <c r="G35" i="1"/>
  <c r="H35" i="1"/>
  <c r="I35" i="1"/>
  <c r="J35" i="1"/>
  <c r="K35" i="1"/>
  <c r="A32" i="1"/>
  <c r="F32" i="1"/>
  <c r="G32" i="1"/>
  <c r="H32" i="1"/>
  <c r="I32" i="1"/>
  <c r="J32" i="1"/>
  <c r="K32" i="1"/>
  <c r="A36" i="1"/>
  <c r="F36" i="1"/>
  <c r="G36" i="1"/>
  <c r="H36" i="1"/>
  <c r="I36" i="1"/>
  <c r="J36" i="1"/>
  <c r="K36" i="1"/>
  <c r="A21" i="1"/>
  <c r="F21" i="1"/>
  <c r="G21" i="1"/>
  <c r="H21" i="1"/>
  <c r="I21" i="1"/>
  <c r="J21" i="1"/>
  <c r="K21" i="1"/>
  <c r="A30" i="1"/>
  <c r="F30" i="1"/>
  <c r="G30" i="1"/>
  <c r="H30" i="1"/>
  <c r="I30" i="1"/>
  <c r="J30" i="1"/>
  <c r="K30" i="1"/>
  <c r="A28" i="1"/>
  <c r="F28" i="1"/>
  <c r="G28" i="1"/>
  <c r="H28" i="1"/>
  <c r="I28" i="1"/>
  <c r="J28" i="1"/>
  <c r="K28" i="1"/>
  <c r="A16" i="1"/>
  <c r="F16" i="1"/>
  <c r="G16" i="1"/>
  <c r="H16" i="1"/>
  <c r="I16" i="1"/>
  <c r="J16" i="1"/>
  <c r="K16" i="1"/>
  <c r="A26" i="1"/>
  <c r="F26" i="1"/>
  <c r="G26" i="1"/>
  <c r="H26" i="1"/>
  <c r="I26" i="1"/>
  <c r="J26" i="1"/>
  <c r="K26" i="1"/>
  <c r="A24" i="1"/>
  <c r="F24" i="1"/>
  <c r="G24" i="1"/>
  <c r="H24" i="1"/>
  <c r="I24" i="1"/>
  <c r="J24" i="1"/>
  <c r="K24" i="1"/>
  <c r="A73" i="1"/>
  <c r="F73" i="1"/>
  <c r="G73" i="1"/>
  <c r="H73" i="1"/>
  <c r="I73" i="1"/>
  <c r="J73" i="1"/>
  <c r="K73" i="1"/>
  <c r="F18" i="1" l="1"/>
  <c r="G18" i="1"/>
  <c r="H18" i="1"/>
  <c r="I18" i="1"/>
  <c r="J18" i="1"/>
  <c r="K18" i="1"/>
  <c r="A18" i="1"/>
  <c r="F25" i="1" l="1"/>
  <c r="G25" i="1"/>
  <c r="H25" i="1"/>
  <c r="I25" i="1"/>
  <c r="J25" i="1"/>
  <c r="K25" i="1"/>
  <c r="F57" i="1"/>
  <c r="G57" i="1"/>
  <c r="H57" i="1"/>
  <c r="I57" i="1"/>
  <c r="J57" i="1"/>
  <c r="K57" i="1"/>
  <c r="F59" i="1"/>
  <c r="G59" i="1"/>
  <c r="H59" i="1"/>
  <c r="I59" i="1"/>
  <c r="J59" i="1"/>
  <c r="K59" i="1"/>
  <c r="A25" i="1"/>
  <c r="A57" i="1"/>
  <c r="A59" i="1"/>
  <c r="C792" i="4" l="1"/>
  <c r="A20" i="1" l="1"/>
  <c r="F20" i="1"/>
  <c r="G20" i="1"/>
  <c r="H20" i="1"/>
  <c r="I20" i="1"/>
  <c r="J20" i="1"/>
  <c r="K20" i="1"/>
  <c r="F62" i="1" l="1"/>
  <c r="G62" i="1"/>
  <c r="H62" i="1"/>
  <c r="I62" i="1"/>
  <c r="J62" i="1"/>
  <c r="K62" i="1"/>
  <c r="A62" i="1"/>
  <c r="F52" i="1" l="1"/>
  <c r="G52" i="1"/>
  <c r="H52" i="1"/>
  <c r="I52" i="1"/>
  <c r="J52" i="1"/>
  <c r="K52" i="1"/>
  <c r="F22" i="1"/>
  <c r="G22" i="1"/>
  <c r="H22" i="1"/>
  <c r="I22" i="1"/>
  <c r="J22" i="1"/>
  <c r="K22" i="1"/>
  <c r="A52" i="1"/>
  <c r="A22" i="1"/>
  <c r="A23" i="1" l="1"/>
  <c r="F23" i="1"/>
  <c r="G23" i="1"/>
  <c r="H23" i="1"/>
  <c r="I23" i="1"/>
  <c r="J23" i="1"/>
  <c r="K23" i="1"/>
  <c r="F19" i="1" l="1"/>
  <c r="G19" i="1"/>
  <c r="H19" i="1"/>
  <c r="I19" i="1"/>
  <c r="J19" i="1"/>
  <c r="K19" i="1"/>
  <c r="A19" i="1"/>
  <c r="F61" i="1" l="1"/>
  <c r="A61" i="1" l="1"/>
  <c r="H61" i="1"/>
  <c r="I61" i="1"/>
  <c r="J61" i="1"/>
  <c r="K61" i="1"/>
  <c r="G6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<sst xmlns="http://schemas.openxmlformats.org/spreadsheetml/2006/main" count="13218" uniqueCount="2590">
  <si>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</si>
  <si>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</si>
  <si>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</si>
  <si>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</si>
  <si>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</si>
  <si>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</si>
  <si>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</si>
  <si>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</si>
  <si>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</si>
  <si>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</si>
  <si>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</si>
  <si>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</si>
  <si>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</si>
  <si>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</si>
  <si>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</si>
  <si>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</si>
  <si>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</si>
  <si>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</si>
  <si>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</si>
  <si>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</si>
  <si>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</si>
  <si>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</si>
  <si>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</si>
  <si>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</si>
  <si>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</si>
  <si>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</si>
  <si>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</si>
  <si>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</si>
  <si>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</si>
  <si>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</si>
  <si>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</si>
  <si>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</si>
  <si>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</si>
  <si>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</si>
  <si>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</si>
  <si>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</si>
  <si>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</si>
  <si>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</si>
  <si>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</si>
  <si>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</si>
  <si>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</si>
  <si>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</si>
  <si>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</si>
  <si>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</si>
  <si>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</si>
  <si>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</si>
  <si>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</si>
  <si>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</si>
  <si>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</si>
  <si>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</si>
  <si>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</si>
  <si>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</si>
  <si>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</si>
  <si>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</si>
  <si>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</si>
  <si>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</si>
  <si>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</si>
  <si>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</si>
  <si>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</si>
  <si>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</si>
  <si>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</si>
  <si>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</si>
  <si>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</si>
  <si>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</si>
  <si>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</si>
  <si>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</si>
  <si>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</si>
  <si>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</si>
  <si>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</si>
  <si>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</si>
  <si>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</si>
  <si>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</si>
  <si>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</si>
  <si>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</si>
  <si>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</si>
  <si>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</si>
  <si>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</si>
  <si>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</si>
  <si>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</si>
  <si>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</si>
  <si>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</si>
  <si>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</si>
  <si>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</si>
  <si>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</si>
  <si>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</si>
  <si>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</si>
  <si>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</si>
  <si>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</si>
  <si>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</si>
  <si>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</si>
  <si>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</si>
  <si>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</si>
  <si>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</si>
  <si>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</si>
  <si>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</si>
  <si>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</si>
  <si>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</si>
  <si>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</si>
  <si>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</si>
  <si>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</si>
  <si>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</si>
  <si>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</si>
  <si>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</si>
  <si>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</si>
  <si>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</si>
  <si>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</si>
  <si>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</si>
  <si>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</si>
  <si>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</si>
  <si>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</si>
  <si>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</si>
  <si>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</si>
  <si>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</si>
  <si>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</si>
  <si>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</si>
  <si>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</si>
  <si>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</si>
  <si>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</si>
  <si>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</si>
  <si>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</si>
  <si>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</si>
  <si>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</si>
  <si>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</si>
  <si>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</si>
  <si>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</si>
  <si>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</si>
  <si>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</si>
  <si>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</si>
  <si>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</si>
  <si>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</si>
  <si>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</si>
  <si>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</si>
  <si>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</si>
  <si>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</si>
  <si>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</si>
  <si>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</si>
  <si>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</si>
  <si>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</si>
  <si>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</si>
  <si>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</si>
  <si>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</si>
  <si>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</si>
  <si>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</si>
  <si>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</si>
  <si>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</si>
  <si>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</si>
  <si>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</si>
  <si>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</si>
  <si>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</si>
  <si>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</si>
  <si>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</si>
  <si>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</si>
  <si>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</si>
  <si>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</si>
  <si>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</si>
  <si>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</si>
  <si>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</si>
  <si>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</si>
  <si>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</si>
  <si>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</si>
  <si>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</si>
  <si>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</si>
  <si>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</si>
  <si>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</si>
  <si>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</si>
  <si>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</si>
  <si>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</si>
  <si>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</si>
  <si>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</si>
  <si>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</si>
  <si>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</si>
  <si>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</si>
  <si>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</si>
  <si>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</si>
  <si>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</si>
  <si>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</si>
  <si>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</si>
  <si>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</si>
  <si>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</si>
  <si>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</si>
  <si>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</si>
  <si>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</si>
  <si>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</si>
  <si>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</si>
  <si>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</si>
  <si>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</si>
  <si>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</si>
  <si>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</si>
  <si>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</si>
  <si>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</si>
  <si>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</si>
  <si>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</si>
  <si>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</si>
  <si>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</si>
  <si>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</si>
  <si>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</si>
  <si>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</si>
  <si>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</si>
  <si>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</si>
  <si>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</si>
  <si>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</si>
  <si>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</si>
  <si>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</si>
  <si>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</si>
  <si>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</si>
  <si>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</si>
  <si>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</si>
  <si>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</si>
  <si>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</si>
  <si>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</si>
  <si>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</si>
  <si>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</si>
  <si>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</si>
  <si>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</si>
  <si>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</si>
  <si>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</si>
  <si>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</si>
  <si>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</si>
  <si>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</si>
  <si>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</si>
  <si>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</si>
  <si>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</si>
  <si>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</si>
  <si>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</si>
  <si>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</si>
  <si>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</si>
  <si>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</si>
  <si>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</si>
  <si>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</si>
  <si>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</si>
  <si>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</si>
  <si>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</si>
  <si>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</si>
  <si>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</si>
  <si>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</si>
  <si>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</si>
  <si>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</si>
  <si>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</si>
  <si>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</si>
  <si>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</si>
  <si>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</si>
  <si>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</si>
  <si>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</si>
  <si>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</si>
  <si>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</si>
  <si>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</si>
  <si>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</si>
  <si>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</si>
  <si>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</si>
  <si>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</si>
  <si>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</si>
  <si>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</si>
  <si>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</si>
  <si>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</si>
  <si>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</si>
  <si>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</si>
  <si>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</si>
  <si>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</si>
  <si>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</si>
  <si>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</si>
  <si>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</si>
  <si>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</si>
  <si>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</si>
  <si>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</si>
  <si>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</si>
  <si>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</si>
  <si>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</si>
  <si>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</si>
  <si>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</si>
  <si>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</si>
  <si>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</si>
  <si>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</si>
  <si>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</si>
  <si>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</si>
  <si>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</si>
  <si>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</si>
  <si>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</si>
  <si>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</si>
  <si>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</si>
  <si>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</si>
  <si>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</si>
  <si>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</si>
  <si>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</si>
  <si>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</si>
  <si>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</si>
  <si>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</si>
  <si>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</si>
  <si>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</si>
  <si>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</si>
  <si>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</si>
  <si>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</si>
  <si>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</si>
  <si>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</si>
  <si>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</si>
  <si>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</si>
  <si>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</si>
  <si>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</si>
  <si>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</si>
  <si>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</si>
  <si>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</si>
  <si>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</si>
  <si>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</si>
  <si>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</si>
  <si>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</si>
  <si>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</si>
  <si>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</si>
  <si>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</si>
  <si>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</si>
  <si>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</si>
  <si>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</si>
  <si>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</si>
  <si>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</si>
  <si>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</si>
  <si>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</si>
  <si>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</si>
  <si>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</si>
  <si>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</si>
  <si>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</si>
  <si>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</si>
  <si>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</si>
  <si>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</si>
  <si>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</si>
  <si>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</si>
  <si>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</si>
  <si>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</si>
  <si>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</si>
  <si>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</si>
  <si>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</si>
  <si>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</si>
  <si>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</si>
  <si>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</si>
  <si>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</si>
  <si>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</si>
  <si>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</si>
  <si>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</si>
  <si>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</si>
  <si>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</si>
  <si>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</si>
  <si>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</si>
  <si>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</si>
  <si>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</si>
  <si>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</si>
  <si>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</si>
  <si>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</si>
  <si>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</si>
  <si>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</si>
  <si>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</si>
  <si>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</si>
  <si>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</si>
  <si>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</si>
  <si>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</si>
  <si>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</si>
  <si>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</si>
  <si>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</si>
  <si>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</si>
  <si>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</si>
  <si>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</si>
  <si>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</si>
  <si>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</si>
  <si>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</si>
  <si>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</si>
  <si>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</si>
  <si>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</si>
  <si>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</si>
  <si>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</si>
  <si>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</si>
  <si>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</si>
  <si>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</si>
  <si>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</si>
  <si>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</si>
  <si>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</si>
  <si>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</si>
  <si>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</si>
  <si>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</si>
  <si>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</si>
  <si>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</si>
  <si>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</si>
  <si>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</si>
  <si>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</si>
  <si>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</si>
  <si>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</si>
  <si>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</si>
  <si>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</si>
  <si>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</si>
  <si>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</si>
  <si>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</si>
  <si>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</si>
  <si>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</si>
  <si>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</si>
  <si>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</si>
  <si>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</si>
  <si>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</si>
  <si>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</si>
  <si>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</si>
  <si>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</si>
  <si>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</si>
  <si>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</si>
  <si>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</si>
  <si>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</si>
  <si>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</si>
  <si>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</si>
  <si>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</si>
  <si>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</si>
  <si>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</si>
  <si>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</si>
  <si>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</si>
  <si>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</si>
  <si>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</si>
  <si>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</si>
  <si>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</si>
  <si>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</si>
  <si>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</si>
  <si>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</si>
  <si>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</si>
  <si>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</si>
  <si>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</si>
  <si>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</si>
  <si>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</si>
  <si>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</si>
  <si>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</si>
  <si>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</si>
  <si>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</si>
  <si>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</si>
  <si>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</si>
  <si>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</si>
  <si>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</si>
  <si>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</si>
  <si>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</si>
  <si>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</si>
  <si>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</si>
  <si>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</si>
  <si>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</si>
  <si>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</si>
  <si>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</si>
  <si>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</si>
  <si>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</si>
  <si>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</si>
  <si>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</si>
  <si>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</si>
  <si>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</si>
  <si>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</si>
  <si>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</si>
  <si>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</si>
  <si>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</si>
  <si>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</si>
  <si>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</si>
  <si>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</si>
  <si>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</si>
  <si>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</si>
  <si>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</si>
  <si>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</si>
  <si>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</si>
  <si>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</si>
  <si>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</si>
  <si>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</si>
  <si>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</si>
  <si>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</si>
  <si>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</si>
  <si>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</si>
  <si>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</si>
  <si>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</si>
  <si>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</si>
  <si>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</si>
  <si>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</si>
  <si>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</si>
  <si>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</si>
  <si>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</si>
  <si>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</si>
  <si>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</si>
  <si>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</si>
  <si>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</si>
  <si>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</si>
  <si>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</si>
  <si>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</si>
  <si>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</si>
  <si>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</si>
  <si>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</si>
  <si>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</si>
  <si>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</si>
  <si>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</si>
  <si>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</si>
  <si>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</si>
  <si>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</si>
  <si>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</si>
  <si>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</si>
  <si>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</si>
  <si>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</si>
  <si>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</si>
  <si>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</si>
  <si>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</si>
  <si>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</si>
  <si>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</si>
  <si>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</si>
  <si>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</si>
  <si>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</si>
  <si>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</si>
  <si>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</si>
  <si>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</si>
  <si>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</si>
  <si>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</si>
  <si>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</si>
  <si>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</si>
  <si>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</si>
  <si>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</si>
  <si>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</si>
  <si>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</si>
  <si>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</si>
  <si>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</si>
  <si>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</si>
  <si>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</si>
  <si>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</si>
  <si>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</si>
  <si>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</si>
  <si>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</si>
  <si>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</si>
  <si>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</si>
  <si>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</si>
  <si>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</si>
  <si>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</si>
  <si>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</si>
  <si>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</si>
  <si>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</si>
  <si>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</si>
  <si>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</si>
  <si>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</si>
  <si>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</si>
  <si>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</si>
  <si>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</si>
  <si>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</si>
  <si>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</si>
  <si>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</si>
  <si>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</si>
  <si>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</si>
  <si>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</si>
  <si>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</si>
  <si>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</si>
  <si>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</si>
  <si>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</si>
  <si>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</si>
  <si>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</si>
  <si>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</si>
  <si>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</si>
  <si>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</si>
  <si>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</si>
  <si>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</si>
  <si>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</si>
  <si>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</si>
  <si>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</si>
  <si>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</si>
  <si>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</si>
  <si>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</si>
  <si>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</si>
  <si>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</si>
  <si>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</si>
  <si>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</si>
  <si>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</si>
  <si>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</si>
  <si>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</si>
  <si>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</si>
  <si>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</si>
  <si>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</si>
  <si>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</si>
  <si>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</si>
  <si>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</si>
  <si>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</si>
  <si>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</si>
  <si>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</si>
  <si>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</si>
  <si>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</si>
  <si>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</si>
  <si>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</si>
  <si>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</si>
  <si>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</si>
  <si>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</si>
  <si>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</si>
  <si>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</si>
  <si>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</si>
  <si>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</si>
  <si>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</si>
  <si>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</si>
  <si>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</si>
  <si>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</si>
  <si>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</si>
  <si>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</si>
  <si>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</si>
  <si>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</si>
  <si>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</si>
  <si>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</si>
  <si>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</si>
  <si>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</si>
  <si>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</si>
  <si>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</si>
  <si>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</si>
  <si>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</si>
  <si>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</si>
  <si>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</si>
  <si>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</si>
  <si>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</si>
  <si>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</si>
  <si>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</si>
  <si>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</si>
  <si>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</si>
  <si>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</si>
  <si>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</si>
  <si>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</si>
  <si>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</si>
  <si>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</si>
  <si>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</si>
  <si>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</si>
  <si>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</si>
  <si>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</si>
  <si>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</si>
  <si>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</si>
  <si>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</si>
  <si>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</si>
  <si>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</si>
  <si>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</si>
  <si>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</si>
  <si>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</si>
  <si>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</si>
  <si>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</si>
  <si>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</si>
  <si>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</si>
  <si>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</si>
  <si>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</si>
  <si>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</si>
  <si>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</si>
  <si>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</si>
  <si>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</si>
  <si>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</si>
  <si>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</si>
  <si>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</si>
  <si>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</si>
  <si>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</si>
  <si>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</si>
  <si>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</si>
  <si>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</si>
  <si>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</si>
  <si>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</si>
  <si>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</si>
  <si>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</si>
  <si>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</si>
  <si>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</si>
  <si>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</si>
  <si>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</si>
  <si>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</si>
  <si>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</si>
  <si>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</si>
  <si>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</si>
  <si>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</si>
  <si>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</si>
  <si>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</si>
  <si>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</si>
  <si>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</si>
  <si>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</si>
  <si>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</si>
  <si>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</si>
  <si>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</si>
  <si>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</si>
  <si>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</si>
  <si>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</si>
  <si>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</si>
  <si>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</si>
  <si>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</si>
  <si>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</si>
  <si>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</si>
  <si>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</si>
  <si>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</si>
  <si>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</si>
  <si>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</si>
  <si>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</si>
  <si>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</si>
  <si>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</si>
  <si>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</si>
  <si>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</si>
  <si>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</si>
  <si>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</si>
  <si>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</si>
  <si>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</si>
  <si>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</si>
  <si>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</si>
  <si>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</si>
  <si>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</si>
  <si>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</si>
  <si>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</si>
  <si>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</si>
  <si>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</si>
  <si>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</si>
  <si>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</si>
  <si>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</si>
  <si>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</si>
  <si>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</si>
  <si>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</si>
  <si>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</si>
  <si>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</si>
  <si>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</si>
  <si>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</si>
  <si>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</si>
  <si>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</si>
  <si>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</si>
  <si>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</si>
  <si>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</si>
  <si>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</si>
  <si>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</si>
  <si>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</si>
  <si>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</si>
  <si>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</si>
  <si>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</si>
  <si>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</si>
  <si>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</si>
  <si>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</si>
  <si>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</si>
  <si>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</si>
  <si>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</si>
  <si>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</si>
  <si>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</si>
  <si>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</si>
  <si>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</si>
  <si>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</si>
  <si>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</si>
  <si>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</si>
  <si>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</si>
  <si>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</si>
  <si>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</si>
  <si>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</si>
  <si>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</si>
  <si>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</si>
  <si>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</si>
  <si>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</si>
  <si>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</si>
  <si>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</si>
  <si>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</si>
  <si>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</si>
  <si>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</si>
  <si>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</si>
  <si>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</si>
  <si>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</si>
  <si>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</si>
  <si>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</si>
  <si>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</si>
  <si>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</si>
  <si>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</si>
  <si>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</si>
  <si>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</si>
  <si>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</si>
  <si>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</si>
  <si>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</si>
  <si>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</si>
  <si>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</si>
  <si>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</si>
  <si>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</si>
  <si>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</si>
  <si>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</si>
  <si>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</si>
  <si>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</si>
  <si>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</si>
  <si>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</si>
  <si>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</si>
  <si>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</si>
  <si>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</si>
  <si>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</si>
  <si>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</si>
  <si>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</si>
  <si>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</si>
  <si>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</si>
  <si>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</si>
  <si>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</si>
  <si>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</si>
  <si>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</si>
  <si>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</si>
  <si>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</si>
  <si>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</si>
  <si>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</si>
  <si>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</si>
  <si>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</si>
  <si>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</si>
  <si>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</si>
  <si>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</si>
  <si>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</si>
  <si>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</si>
  <si>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</si>
  <si>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</si>
  <si>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</si>
  <si>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</si>
  <si>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</si>
  <si>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</si>
  <si>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</si>
  <si>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</si>
  <si>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</si>
  <si>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</si>
  <si>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</si>
  <si>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</si>
  <si>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</si>
  <si>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</si>
  <si>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</si>
  <si>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</si>
  <si>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</si>
  <si>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</si>
  <si>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</si>
  <si>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</si>
  <si>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</si>
  <si>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</si>
  <si>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</si>
  <si>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</si>
  <si>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</si>
  <si>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</si>
  <si>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</si>
  <si>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</si>
  <si>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</si>
  <si>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</si>
  <si>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</si>
  <si>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</si>
  <si>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</si>
  <si>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</si>
  <si>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</si>
  <si>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</si>
  <si>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</si>
  <si>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</si>
  <si>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</si>
  <si>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</si>
  <si>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</si>
  <si>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</si>
  <si>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</si>
  <si>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</si>
  <si>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</si>
  <si>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</si>
  <si>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</si>
  <si>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</si>
  <si>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</si>
  <si>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</si>
  <si>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</si>
  <si>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</si>
  <si>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</si>
  <si>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</si>
  <si>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</si>
  <si>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</si>
  <si>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</si>
  <si>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</si>
  <si>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</si>
  <si>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</si>
  <si>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</si>
  <si>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</si>
  <si>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</si>
  <si>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</si>
  <si>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</si>
  <si>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</si>
  <si>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</si>
  <si>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</si>
  <si>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</si>
  <si>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</si>
  <si>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</si>
  <si>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</si>
  <si>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</si>
  <si>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</si>
  <si>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</si>
  <si>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</si>
  <si>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</si>
  <si>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</si>
  <si>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</si>
  <si>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</si>
  <si>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</si>
  <si>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</si>
  <si>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</si>
  <si>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</si>
  <si>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</si>
  <si>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</si>
  <si>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</si>
  <si>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</si>
  <si>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</si>
  <si>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</si>
  <si>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</si>
  <si>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</si>
  <si>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</si>
  <si>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</si>
  <si>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</si>
  <si>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</si>
  <si>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</si>
  <si>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</si>
  <si>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</si>
  <si>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</si>
  <si>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</si>
  <si>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</si>
  <si>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</si>
  <si>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</si>
  <si>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</si>
  <si>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</si>
  <si>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</si>
  <si>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</si>
  <si>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</si>
  <si>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</si>
  <si>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</si>
  <si>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</si>
  <si>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</si>
  <si>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</si>
  <si>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</si>
  <si>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</si>
  <si>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</si>
  <si>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</si>
  <si>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</si>
  <si>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</si>
  <si>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</si>
  <si>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</si>
  <si>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</si>
  <si>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</si>
  <si>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</si>
  <si>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</si>
  <si>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</si>
  <si>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</si>
  <si>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</si>
  <si>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</si>
  <si>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</si>
  <si>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</si>
  <si>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</si>
  <si>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</si>
  <si>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</si>
  <si>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</si>
  <si>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</si>
  <si>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</si>
  <si>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</si>
  <si>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</si>
  <si>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</si>
  <si>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</si>
  <si>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</si>
  <si>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</si>
  <si>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</si>
  <si>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</si>
  <si>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</si>
  <si>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</si>
  <si>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</si>
  <si>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</si>
  <si>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</si>
  <si>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</si>
  <si>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</si>
  <si>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</si>
  <si>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</si>
  <si>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</si>
  <si>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</si>
  <si>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</si>
  <si>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</si>
  <si>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</si>
  <si>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</si>
  <si>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</si>
  <si>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</si>
  <si>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</si>
  <si>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</si>
  <si>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</si>
  <si>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</si>
  <si>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</si>
  <si>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</si>
  <si>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</si>
  <si>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</si>
  <si>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</si>
  <si>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</si>
  <si>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</si>
  <si>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</si>
  <si>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</si>
  <si>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</si>
  <si>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</si>
  <si>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</si>
  <si>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</si>
  <si>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</si>
  <si>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</si>
  <si>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</si>
  <si>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</si>
  <si>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</si>
  <si>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</si>
  <si>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</si>
  <si>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</si>
  <si>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</si>
  <si>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</si>
  <si>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</si>
  <si>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</si>
  <si>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</si>
  <si>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</si>
  <si>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</si>
  <si>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</si>
  <si>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</si>
  <si>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</si>
  <si>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</si>
  <si>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</si>
  <si>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</si>
  <si>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</si>
  <si>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</si>
  <si>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</si>
  <si>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</si>
  <si>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</si>
  <si>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</si>
  <si>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</si>
  <si>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</si>
  <si>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</si>
  <si>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</si>
  <si>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</si>
  <si>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</si>
  <si>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</si>
  <si>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</si>
  <si>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</si>
  <si>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</si>
  <si>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</si>
  <si>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</si>
  <si>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</si>
  <si>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</si>
  <si>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</si>
  <si>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</si>
  <si>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</si>
  <si>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</si>
  <si>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</si>
  <si>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</si>
  <si>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</si>
  <si>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</si>
  <si>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</si>
  <si>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</si>
  <si>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</si>
  <si>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</si>
  <si>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</si>
  <si>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</si>
  <si>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</si>
  <si>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</si>
  <si>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</si>
  <si>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</si>
  <si>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</si>
  <si>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</si>
  <si>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</si>
  <si>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</si>
  <si>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</si>
  <si>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</si>
  <si>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</si>
  <si>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</si>
  <si>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</si>
  <si>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</si>
  <si>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</si>
  <si>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</si>
  <si>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</si>
  <si>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</si>
  <si>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</si>
  <si>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</si>
  <si>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</si>
  <si>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</si>
  <si>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</si>
  <si>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</si>
  <si>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</si>
  <si>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</si>
  <si>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</si>
  <si>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</si>
  <si>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</si>
  <si>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</si>
  <si>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</si>
  <si>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</si>
  <si>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</si>
  <si>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</si>
  <si>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</si>
  <si>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</si>
  <si>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</si>
  <si>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</si>
  <si>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</si>
  <si>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</si>
  <si>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</si>
  <si>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</si>
  <si>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</si>
  <si>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</si>
  <si>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</si>
  <si>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</si>
  <si>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</si>
  <si>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</si>
  <si>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</si>
  <si>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</si>
  <si>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</si>
  <si>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</si>
  <si>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</si>
  <si>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</si>
  <si>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</si>
  <si>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</si>
  <si>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</si>
  <si>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</si>
  <si>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</si>
  <si>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</si>
  <si>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</si>
  <si>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</si>
  <si>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</si>
  <si>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</si>
  <si>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</si>
  <si>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</si>
  <si>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</si>
  <si>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</si>
  <si>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</si>
  <si>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</si>
  <si>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</si>
  <si>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</si>
  <si>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</si>
  <si>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</si>
  <si>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</si>
  <si>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</si>
  <si>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</si>
  <si>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</si>
  <si>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</si>
  <si>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</si>
  <si>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</si>
  <si>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</si>
  <si>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</si>
  <si>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</si>
  <si>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</si>
  <si>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</si>
  <si>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</si>
  <si>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</si>
  <si>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</si>
  <si>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</si>
  <si>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</si>
  <si>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</si>
  <si>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</si>
  <si>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</si>
  <si>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</si>
  <si>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</si>
  <si>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</si>
  <si>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</si>
  <si>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</si>
  <si>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</si>
  <si>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</si>
  <si>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</si>
  <si>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</si>
  <si>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</si>
  <si>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</si>
  <si>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</si>
  <si>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</si>
  <si>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</si>
  <si>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</si>
  <si>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</si>
  <si>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</si>
  <si>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</si>
  <si>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</si>
  <si>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</si>
  <si>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</si>
  <si>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</si>
  <si>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</si>
  <si>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</si>
  <si>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</si>
  <si>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</si>
  <si>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</si>
  <si>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</si>
  <si>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</si>
  <si>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</si>
  <si>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</si>
  <si>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</si>
  <si>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</si>
  <si>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</si>
  <si>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</si>
  <si>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</si>
  <si>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</si>
  <si>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</si>
  <si>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</si>
  <si>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</si>
  <si>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</si>
  <si>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</si>
  <si>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</si>
  <si>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</si>
  <si>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</si>
  <si>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</si>
  <si>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</si>
  <si>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</si>
  <si>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</si>
  <si>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</si>
  <si>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</si>
  <si>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</si>
  <si>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</si>
  <si>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</si>
  <si>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</si>
  <si>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</si>
  <si>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</si>
  <si>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</si>
  <si>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</si>
  <si>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</si>
  <si>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</si>
  <si>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</si>
  <si>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</si>
  <si>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</si>
  <si>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</si>
  <si>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</si>
  <si>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</si>
  <si>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</si>
  <si>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</si>
  <si>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</si>
  <si>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</si>
  <si>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</si>
  <si>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</si>
  <si>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</si>
  <si>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</si>
  <si>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</si>
  <si>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</si>
  <si>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</si>
  <si>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</si>
  <si>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</si>
  <si>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</si>
  <si>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</si>
  <si>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</si>
  <si>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</si>
  <si>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</si>
  <si>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</si>
  <si>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</si>
  <si>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</si>
  <si>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</si>
  <si>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</si>
  <si>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</si>
  <si>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</si>
  <si>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</si>
  <si>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</si>
  <si>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</si>
  <si>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</si>
  <si>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</si>
  <si>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</si>
  <si>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</si>
  <si>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</si>
  <si>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</si>
  <si>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</si>
  <si>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</si>
  <si>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</si>
  <si>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</si>
  <si>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</si>
  <si>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</si>
  <si>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</si>
  <si>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</si>
  <si>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</si>
  <si>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</si>
  <si>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</si>
  <si>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</si>
  <si>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</si>
  <si>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</si>
  <si>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</si>
  <si>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</si>
  <si>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</si>
  <si>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</si>
  <si>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</si>
  <si>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</si>
  <si>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</si>
  <si>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</si>
  <si>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</si>
  <si>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</si>
  <si>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</si>
  <si>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</si>
  <si>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</si>
  <si>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</si>
  <si>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</si>
  <si>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</si>
  <si>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</si>
  <si>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</si>
  <si>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</si>
  <si>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</si>
  <si>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</si>
  <si>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</si>
  <si>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</si>
  <si>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</si>
  <si>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</si>
  <si>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</si>
  <si>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</si>
  <si>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</si>
  <si>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</si>
  <si>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</si>
  <si>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</si>
  <si>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</si>
  <si>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</si>
  <si>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</si>
  <si>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</si>
  <si>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</si>
  <si>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</si>
  <si>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</si>
  <si>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</si>
  <si>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</si>
  <si>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</si>
  <si>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</si>
  <si>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</si>
  <si>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</si>
  <si>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</si>
  <si>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</si>
  <si>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</si>
  <si>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</si>
  <si>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</si>
  <si>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</si>
  <si>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</si>
  <si>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</si>
  <si>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</si>
  <si>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</si>
  <si>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</si>
  <si>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</si>
  <si>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</si>
  <si>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</si>
  <si>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</si>
  <si>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</si>
  <si>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</si>
  <si>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</si>
  <si>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</si>
  <si>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</si>
  <si>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</si>
  <si>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</si>
  <si>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</si>
  <si>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</si>
  <si>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</si>
  <si>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</si>
  <si>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</si>
  <si>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</si>
  <si>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</si>
  <si>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</si>
  <si>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</si>
  <si>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</si>
  <si>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</si>
  <si>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</si>
  <si>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</si>
  <si>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</si>
  <si>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</si>
  <si>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</si>
  <si>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</si>
  <si>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</si>
  <si>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</si>
  <si>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</si>
  <si>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</si>
  <si>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</si>
  <si>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</si>
  <si>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</si>
  <si>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</si>
  <si>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</si>
  <si>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</si>
  <si>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</si>
  <si>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</si>
  <si>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</si>
  <si>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</si>
  <si>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</si>
  <si>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</si>
  <si>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</si>
  <si>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</si>
  <si>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</si>
  <si>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</si>
  <si>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</si>
  <si>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</si>
  <si>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</si>
  <si>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</si>
  <si>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</si>
  <si>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</si>
  <si>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</si>
  <si>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</si>
  <si>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</si>
  <si>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</si>
  <si>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</si>
  <si>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</si>
  <si>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</si>
  <si>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</si>
  <si>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</si>
  <si>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</si>
  <si>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</si>
  <si>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</si>
  <si>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</si>
  <si>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</si>
  <si>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</si>
  <si>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</si>
  <si>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</si>
  <si>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</si>
  <si>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</si>
  <si>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</si>
  <si>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</si>
  <si>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</si>
  <si>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</si>
  <si>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</si>
  <si>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</si>
  <si>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</si>
  <si>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</si>
  <si>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</si>
  <si>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</si>
  <si>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</si>
  <si>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</si>
  <si>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</si>
  <si>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</si>
  <si>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</si>
  <si>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</si>
  <si>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</si>
  <si>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</si>
  <si>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</si>
  <si>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</si>
  <si>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</si>
  <si>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</si>
  <si>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</si>
  <si>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</si>
  <si>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</si>
  <si>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</si>
  <si>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</si>
  <si>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</si>
  <si>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</si>
  <si>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</si>
  <si>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</si>
  <si>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</si>
  <si>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</si>
  <si>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</si>
  <si>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</si>
  <si>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</si>
  <si>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</si>
  <si>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</si>
  <si>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</si>
  <si>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</si>
  <si>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</si>
  <si>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</si>
  <si>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</si>
  <si>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</si>
  <si>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</si>
  <si>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</si>
  <si>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</si>
  <si>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</si>
  <si>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</si>
  <si>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</si>
  <si>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</si>
  <si>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</si>
  <si>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</si>
  <si>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</si>
  <si>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</si>
  <si>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</si>
  <si>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</si>
  <si>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</si>
  <si>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</si>
  <si>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</si>
  <si>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</si>
  <si>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</si>
  <si>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</si>
  <si>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</si>
  <si>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</si>
  <si>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</si>
  <si>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</si>
  <si>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</si>
  <si>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</si>
  <si>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</si>
  <si>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</si>
  <si>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</si>
  <si>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</si>
  <si>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</si>
  <si>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</si>
  <si>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</si>
  <si>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</si>
  <si>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</si>
  <si>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</si>
  <si>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</si>
  <si>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</si>
  <si>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</si>
  <si>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</si>
  <si>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</si>
  <si>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</si>
  <si>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</si>
  <si>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</si>
  <si>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</si>
  <si>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</si>
  <si>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</si>
  <si>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</si>
  <si>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</si>
  <si>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</si>
  <si>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</si>
  <si>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</si>
  <si>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</si>
  <si>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</si>
  <si>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</si>
  <si>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</si>
  <si>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</si>
  <si>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</si>
  <si>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</si>
  <si>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</si>
  <si>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</si>
  <si>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</si>
  <si>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</si>
  <si>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</si>
  <si>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</si>
  <si>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</si>
  <si>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</si>
  <si>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</si>
  <si>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</si>
  <si>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</si>
  <si>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</si>
  <si>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</si>
  <si>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</si>
  <si>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</si>
  <si>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</si>
  <si>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</si>
  <si>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</si>
  <si>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</si>
  <si>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</si>
  <si>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</si>
  <si>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</si>
  <si>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</si>
  <si>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</si>
  <si>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</si>
  <si>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</si>
  <si>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</si>
  <si>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</si>
  <si>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</si>
  <si>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</si>
  <si>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</si>
  <si>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</si>
  <si>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</si>
  <si>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</si>
  <si>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</si>
  <si>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</si>
  <si>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</si>
  <si>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</si>
  <si>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</si>
  <si>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</si>
  <si>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</si>
  <si>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</si>
  <si>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</si>
  <si>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</si>
  <si>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</si>
  <si>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</si>
  <si>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</si>
  <si>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</si>
  <si>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</si>
  <si>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</si>
  <si>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</si>
  <si>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</si>
  <si>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</si>
  <si>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</si>
  <si>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</si>
  <si>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</si>
  <si>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</si>
  <si>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</si>
  <si>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</si>
  <si>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</si>
  <si>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</si>
  <si>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</si>
  <si>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</si>
  <si>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</si>
  <si>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</si>
  <si>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</si>
  <si>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</si>
  <si>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</si>
  <si>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</si>
  <si>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</si>
  <si>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</si>
  <si>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</si>
  <si>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</si>
  <si>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</si>
  <si>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</si>
  <si>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</si>
  <si>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</si>
  <si>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</si>
  <si>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</si>
  <si>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</si>
  <si>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</si>
  <si>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</si>
  <si>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</si>
  <si>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</si>
  <si>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</si>
  <si>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</si>
  <si>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</si>
  <si>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</si>
  <si>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</si>
  <si>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</si>
  <si>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</si>
  <si>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</si>
  <si>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</si>
  <si>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</si>
  <si>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</si>
  <si>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</si>
  <si>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</si>
  <si>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</si>
  <si>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</si>
  <si>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</si>
  <si>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</si>
  <si>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</si>
  <si>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</si>
  <si>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</si>
  <si>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</si>
  <si>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</si>
  <si>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</si>
  <si>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</si>
  <si>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</si>
  <si>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</si>
  <si>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</si>
  <si>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</si>
  <si>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</si>
  <si>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</si>
  <si>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</si>
  <si>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</si>
  <si>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</si>
  <si>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</si>
  <si>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</si>
  <si>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</si>
  <si>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</si>
  <si>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</si>
  <si>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</si>
  <si>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</si>
  <si>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</si>
  <si>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</si>
  <si>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</si>
  <si>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</si>
  <si>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</si>
  <si>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</si>
  <si>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</si>
  <si>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</si>
  <si>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</si>
  <si>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</si>
  <si>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</si>
  <si>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</si>
  <si>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</si>
  <si>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</si>
  <si>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</si>
  <si>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</si>
  <si>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</si>
  <si>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</si>
  <si>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</si>
  <si>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</si>
  <si>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</si>
  <si>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</si>
  <si>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</si>
  <si>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</si>
  <si>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</si>
  <si>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</si>
  <si>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</si>
  <si>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</si>
  <si>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</si>
  <si>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</si>
  <si>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</si>
  <si>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</si>
  <si>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</si>
  <si>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</si>
  <si>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</si>
  <si>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</si>
  <si>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</si>
  <si>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</si>
  <si>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</si>
  <si>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</si>
  <si>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</si>
  <si>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</si>
  <si>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</si>
  <si>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</si>
  <si>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</si>
  <si>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</si>
  <si>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</si>
  <si>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</si>
  <si>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</si>
  <si>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</si>
  <si>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</si>
  <si>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</si>
  <si>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</si>
  <si>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</si>
  <si>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</si>
  <si>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</si>
  <si>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</si>
  <si>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</si>
  <si>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</si>
  <si>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</si>
  <si>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</si>
  <si>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</si>
  <si>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</si>
  <si>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</si>
  <si>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</si>
  <si>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</si>
  <si>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</si>
  <si>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</si>
  <si>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</si>
  <si>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</si>
  <si>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</si>
  <si>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</si>
  <si>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</si>
  <si>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</si>
  <si>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</si>
  <si>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</si>
  <si>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</si>
  <si>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</si>
  <si>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</si>
  <si>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</si>
  <si>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</si>
  <si>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</si>
  <si>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</si>
  <si>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</si>
  <si>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</si>
  <si>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</si>
  <si>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</si>
  <si>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</si>
  <si>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</si>
  <si>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</si>
  <si>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</si>
  <si>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</si>
  <si>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</si>
  <si>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</si>
  <si>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</si>
  <si>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</si>
  <si>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</si>
  <si>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</si>
  <si>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</si>
  <si>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</si>
  <si>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</si>
  <si>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</si>
  <si>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</si>
  <si>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</si>
  <si>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</si>
  <si>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</si>
  <si>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</si>
  <si>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</si>
  <si>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</si>
  <si>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</si>
  <si>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</si>
  <si>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</si>
  <si>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</si>
  <si>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</si>
  <si>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</si>
  <si>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</si>
  <si>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</si>
  <si>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</si>
  <si>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</si>
  <si>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</si>
  <si>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</si>
  <si>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</si>
  <si>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</si>
  <si>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</si>
  <si>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</si>
  <si>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</si>
  <si>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</si>
  <si>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</si>
  <si>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</si>
  <si>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</si>
  <si>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</si>
  <si>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</si>
  <si>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</si>
  <si>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</si>
  <si>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</si>
  <si>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</si>
  <si>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</si>
  <si>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</si>
  <si>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</si>
  <si>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</si>
  <si>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</si>
  <si>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</si>
  <si>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</si>
  <si>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</si>
  <si>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</si>
  <si>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</si>
  <si>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</si>
  <si>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</si>
  <si>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</si>
  <si>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</si>
  <si>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</si>
  <si>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</si>
  <si>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</si>
  <si>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</si>
  <si>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</si>
  <si>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</si>
  <si>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</si>
  <si>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</si>
  <si>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</si>
  <si>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</si>
  <si>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</si>
  <si>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</si>
  <si>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</si>
  <si>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</si>
  <si>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</si>
  <si>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</si>
  <si>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</si>
  <si>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</si>
  <si>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</si>
  <si>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</si>
  <si>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</si>
  <si>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</si>
  <si>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</si>
  <si>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</si>
  <si>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</si>
  <si>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</si>
  <si>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</si>
  <si>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</si>
  <si>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</si>
  <si>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</si>
  <si>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</si>
  <si>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</si>
  <si>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</si>
  <si>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</si>
  <si>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</si>
  <si>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</si>
  <si>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</si>
  <si>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</si>
  <si>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</si>
  <si>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</si>
  <si>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</si>
  <si>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</si>
  <si>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</si>
  <si>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</si>
  <si>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</si>
  <si>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</si>
  <si>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</si>
  <si>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</si>
  <si>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</si>
  <si>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</si>
  <si>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</si>
  <si>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</si>
  <si>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</si>
  <si>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</si>
  <si>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</si>
  <si>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</si>
  <si>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</si>
  <si>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</si>
  <si>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</si>
  <si>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</si>
  <si>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</si>
  <si>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</si>
  <si>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</si>
  <si>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</si>
  <si>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</si>
  <si>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</si>
  <si>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</si>
  <si>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</si>
  <si>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</si>
  <si>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</si>
  <si>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</si>
  <si>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</si>
  <si>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</si>
  <si>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</si>
  <si>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</si>
  <si>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</si>
  <si>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</si>
  <si>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</si>
  <si>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</si>
  <si>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</si>
  <si>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</si>
  <si>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</si>
  <si>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</si>
  <si>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</si>
  <si>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</si>
  <si>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</si>
  <si>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</si>
  <si>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</si>
  <si>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</si>
  <si>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</si>
  <si>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</si>
  <si>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</si>
  <si>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</si>
  <si>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</si>
  <si>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</si>
  <si>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</si>
  <si>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</si>
  <si>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</si>
  <si>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</si>
  <si>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</si>
  <si>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</si>
  <si>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</si>
  <si>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</si>
  <si>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</si>
  <si>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</si>
  <si>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</si>
  <si>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</si>
  <si>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</si>
  <si>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</si>
  <si>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</si>
  <si>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</si>
  <si>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</si>
  <si>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</si>
  <si>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</si>
  <si>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</si>
  <si>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</si>
  <si>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</si>
  <si>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</si>
  <si>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</si>
  <si>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</si>
  <si>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</si>
  <si>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</si>
  <si>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</si>
  <si>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</si>
  <si>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</si>
  <si>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</si>
  <si>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</si>
  <si>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</si>
  <si>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</si>
  <si>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</si>
  <si>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</si>
  <si>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</si>
  <si>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</si>
  <si>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</si>
  <si>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</si>
  <si>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</si>
  <si>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</si>
  <si>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</si>
  <si>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</si>
  <si>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</si>
  <si>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</si>
  <si>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</si>
  <si>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</si>
  <si>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</si>
  <si>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</si>
  <si>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</si>
  <si>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</si>
  <si>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</si>
  <si>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</si>
  <si>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</si>
  <si>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</si>
  <si>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</si>
  <si>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</si>
  <si>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</si>
  <si>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</si>
  <si>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</si>
  <si>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</si>
  <si>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</si>
  <si>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</si>
  <si>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</si>
  <si>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</si>
  <si>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</si>
  <si>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</si>
  <si>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</si>
  <si>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</si>
  <si>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</si>
  <si>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</si>
  <si>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</si>
  <si>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</si>
  <si>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</si>
  <si>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</si>
  <si>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</si>
  <si>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</si>
  <si>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</si>
  <si>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</si>
  <si>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</si>
  <si>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</si>
  <si>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</si>
  <si>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</si>
  <si>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</si>
  <si>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</si>
  <si>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</si>
  <si>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</si>
  <si>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</si>
  <si>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</si>
  <si>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</si>
  <si>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</si>
  <si>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</si>
  <si>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</si>
  <si>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</si>
  <si>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</si>
  <si>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</si>
  <si>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</si>
  <si>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</si>
  <si>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</si>
  <si>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</si>
  <si>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</si>
  <si>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</si>
  <si>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</si>
  <si>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</si>
  <si>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</si>
  <si>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</si>
  <si>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</si>
  <si>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</si>
  <si>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</si>
  <si>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</si>
  <si>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</si>
  <si>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</si>
  <si>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</si>
  <si>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</si>
  <si>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</si>
  <si>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</si>
  <si>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</si>
  <si>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</si>
  <si>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</si>
  <si>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</si>
  <si>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</si>
  <si>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</si>
  <si>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</si>
  <si>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</si>
  <si>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</si>
  <si>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</si>
  <si>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</si>
  <si>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</si>
  <si>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</si>
  <si>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</si>
  <si>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</si>
  <si>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</si>
  <si>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</si>
  <si>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</si>
  <si>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</si>
  <si>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</si>
  <si>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</si>
  <si>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</si>
  <si>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</si>
  <si>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</si>
  <si>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</si>
  <si>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</si>
  <si>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</si>
  <si>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</si>
  <si>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</si>
  <si>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</si>
  <si>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</si>
  <si>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</si>
  <si>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</si>
  <si>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</si>
  <si>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</si>
  <si>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</si>
  <si>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</si>
  <si>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</si>
  <si>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</si>
  <si>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</si>
  <si>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</si>
  <si>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</si>
  <si>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</si>
  <si>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</si>
  <si>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</si>
  <si>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</si>
  <si>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</si>
  <si>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</si>
  <si>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</si>
  <si>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</si>
  <si>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</si>
  <si>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</si>
  <si>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</si>
  <si>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</si>
  <si>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</si>
  <si>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</si>
  <si>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</si>
  <si>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</si>
  <si>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</si>
  <si>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</si>
  <si>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</si>
  <si>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</si>
  <si>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</si>
  <si>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</si>
  <si>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</si>
  <si>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</si>
  <si>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</si>
  <si>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</si>
  <si>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</si>
  <si>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</si>
  <si>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</si>
  <si>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</si>
  <si>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</si>
  <si>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</si>
  <si>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</si>
  <si>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</si>
  <si>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</si>
  <si>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</si>
  <si>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</si>
  <si>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</si>
  <si>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</si>
  <si>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</si>
  <si>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</si>
  <si>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</si>
  <si>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</si>
  <si>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</si>
  <si>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</si>
  <si>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</si>
  <si>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</si>
  <si>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</si>
  <si>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</si>
  <si>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</si>
  <si>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</si>
  <si>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</si>
  <si>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</si>
  <si>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</si>
  <si>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</si>
  <si>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</si>
  <si>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</si>
  <si>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</si>
  <si>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</si>
  <si>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</si>
  <si>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</si>
  <si>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</si>
  <si>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</si>
  <si>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</si>
  <si>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</si>
  <si>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</si>
  <si>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</si>
  <si>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</si>
  <si>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</si>
  <si>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</si>
  <si>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</si>
  <si>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</si>
  <si>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</si>
  <si>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</si>
  <si>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</si>
  <si>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</si>
  <si>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</si>
  <si>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</si>
  <si>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</si>
  <si>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</si>
  <si>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</si>
  <si>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</si>
  <si>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</si>
  <si>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</si>
  <si>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</si>
  <si>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</si>
  <si>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</si>
  <si>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</si>
  <si>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</si>
  <si>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</si>
  <si>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</si>
  <si>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</si>
  <si>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</si>
  <si>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</si>
  <si>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</si>
  <si>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</si>
  <si>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</si>
  <si>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</si>
  <si>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</si>
  <si>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</si>
  <si>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</si>
  <si>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</si>
  <si>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</si>
  <si>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</si>
  <si>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</si>
  <si>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</si>
  <si>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</si>
  <si>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</si>
  <si>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</si>
  <si>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</si>
  <si>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</si>
  <si>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</si>
  <si>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</si>
  <si>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</si>
  <si>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</si>
  <si>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</si>
  <si>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</si>
  <si>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</si>
  <si>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</si>
  <si>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</si>
  <si>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</si>
  <si>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</si>
  <si>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</si>
  <si>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</si>
  <si>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</si>
  <si>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</si>
  <si>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</si>
  <si>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</si>
  <si>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</si>
  <si>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</si>
  <si>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</si>
  <si>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</si>
  <si>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</si>
  <si>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</si>
  <si>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</si>
  <si>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</si>
  <si>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</si>
  <si>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</si>
  <si>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</si>
  <si>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</si>
  <si>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</si>
  <si>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</si>
  <si>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</si>
  <si>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</si>
  <si>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</si>
  <si>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</si>
  <si>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</si>
  <si>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</si>
  <si>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</si>
  <si>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</si>
  <si>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</si>
  <si>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</si>
  <si>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</si>
  <si>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</si>
  <si>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</si>
  <si>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</si>
  <si>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</si>
  <si>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</si>
  <si>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</si>
  <si>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</si>
  <si>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</si>
  <si>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</si>
  <si>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</si>
  <si>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</si>
  <si>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</si>
  <si>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</si>
  <si>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</si>
  <si>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</si>
  <si>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</si>
  <si>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</si>
  <si>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</si>
  <si>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</si>
  <si>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</si>
  <si>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</si>
  <si>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</si>
  <si>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</si>
  <si>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</si>
  <si>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</si>
  <si>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</si>
  <si>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</si>
  <si>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</si>
  <si>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</si>
  <si>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</si>
  <si>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</si>
  <si>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</si>
  <si>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</si>
  <si>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</si>
  <si>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</si>
  <si>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</si>
  <si>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</si>
  <si>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</si>
  <si>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</si>
  <si>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</si>
  <si>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</si>
  <si>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</si>
  <si>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</si>
  <si>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</si>
  <si>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</si>
  <si>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</si>
  <si>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</si>
  <si>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</si>
  <si>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</si>
  <si>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</si>
  <si>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</si>
  <si>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</si>
  <si>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</si>
  <si>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</si>
  <si>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</si>
  <si>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</si>
  <si>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</si>
  <si>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</si>
  <si>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</si>
  <si>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</si>
  <si>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</si>
  <si>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</si>
  <si>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</si>
  <si>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</si>
  <si>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</si>
  <si>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</si>
  <si>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</si>
  <si>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</si>
  <si>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</si>
  <si>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</si>
  <si>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</si>
  <si>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</si>
  <si>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</si>
  <si>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</si>
  <si>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</si>
  <si>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</si>
  <si>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</si>
  <si>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</si>
  <si>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</si>
  <si>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</si>
  <si>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</si>
  <si>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</si>
  <si>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</si>
  <si>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</si>
  <si>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</si>
  <si>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</si>
  <si>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</si>
  <si>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</si>
  <si>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</si>
  <si>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</si>
  <si>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</si>
  <si>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</si>
  <si>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</si>
  <si>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</si>
  <si>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</si>
  <si>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</si>
  <si>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</si>
  <si>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</si>
  <si>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</si>
  <si>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</si>
  <si>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</si>
  <si>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</si>
  <si>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</si>
  <si>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</si>
  <si>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</si>
  <si>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</si>
  <si>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</si>
  <si>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</si>
  <si>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</si>
  <si>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</si>
  <si>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</si>
  <si>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</si>
  <si>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</si>
  <si>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</si>
  <si>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</si>
  <si>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</si>
  <si>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</si>
  <si>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</si>
  <si>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</si>
  <si>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</si>
  <si>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</si>
  <si>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</si>
  <si>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</si>
  <si>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</si>
  <si>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</si>
  <si>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</si>
  <si>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</si>
  <si>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</si>
  <si>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</si>
  <si>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</si>
  <si>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</si>
  <si>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</si>
  <si>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</si>
  <si>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</si>
  <si>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</si>
  <si>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</si>
  <si>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</si>
  <si>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</si>
  <si>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</si>
  <si>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</si>
  <si>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</si>
  <si>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</si>
  <si>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</si>
  <si>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</si>
  <si>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</si>
  <si>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</si>
  <si>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</si>
  <si>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</si>
  <si>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</si>
  <si>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</si>
  <si>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</si>
  <si>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</si>
  <si>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</si>
  <si>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</si>
  <si>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</si>
  <si>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</si>
  <si>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</si>
  <si>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</si>
  <si>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</si>
  <si>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</si>
  <si>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</si>
  <si>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</si>
  <si>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</si>
  <si>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</si>
  <si>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</si>
  <si>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</si>
  <si>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</si>
  <si>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</si>
  <si>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</si>
  <si>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</si>
  <si>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</si>
  <si>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</si>
  <si>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</si>
  <si>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</si>
  <si>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</si>
  <si>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</si>
  <si>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</si>
  <si>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</si>
  <si>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</si>
  <si>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</si>
  <si>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</si>
  <si>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</si>
  <si>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</si>
  <si>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</si>
  <si>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</si>
  <si>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</si>
  <si>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</si>
  <si>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</si>
  <si>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</si>
  <si>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</si>
  <si>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</si>
  <si>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</si>
  <si>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</si>
  <si>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</si>
  <si>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</si>
  <si>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</si>
  <si>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</si>
  <si>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</si>
  <si>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</si>
  <si>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</si>
  <si>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</si>
  <si>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</si>
  <si>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</si>
  <si>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</si>
  <si>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</si>
  <si>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</si>
  <si>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</si>
  <si>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</si>
  <si>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</si>
  <si>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</si>
  <si>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</si>
  <si>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</si>
  <si>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</si>
  <si>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</si>
  <si>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</si>
  <si>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</si>
  <si>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</si>
  <si>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</si>
  <si>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</si>
  <si>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</si>
  <si>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</si>
  <si>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</si>
  <si>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</si>
  <si>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</si>
  <si>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</si>
  <si>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</si>
  <si>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</si>
  <si>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</si>
  <si>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</si>
  <si>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</si>
  <si>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</si>
  <si>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</si>
  <si>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</si>
  <si>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</si>
  <si>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</si>
  <si>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</si>
  <si>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</si>
  <si>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</si>
  <si>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</si>
  <si>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</si>
  <si>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</si>
  <si>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</si>
  <si>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</si>
  <si>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</si>
  <si>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</si>
  <si>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</si>
  <si>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</si>
  <si>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</si>
  <si>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</si>
  <si>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</si>
  <si>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</si>
  <si>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</si>
  <si>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</si>
  <si>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</si>
  <si>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</si>
  <si>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</si>
  <si>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</si>
  <si>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</si>
  <si>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</si>
  <si>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</si>
  <si>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</si>
  <si>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</si>
  <si>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</si>
  <si>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</si>
  <si>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</si>
  <si>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</si>
  <si>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</si>
  <si>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</si>
  <si>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</si>
  <si>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</si>
  <si>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</si>
  <si>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</si>
  <si>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</si>
  <si>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</si>
  <si>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</si>
  <si>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</si>
  <si>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</si>
  <si>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</si>
  <si>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</si>
  <si>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</si>
  <si>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</si>
  <si>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</si>
  <si>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</si>
  <si>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</si>
  <si>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</si>
  <si>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</si>
  <si>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</si>
  <si>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</si>
  <si>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</si>
  <si>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</si>
  <si>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</si>
  <si>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</si>
  <si>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</si>
  <si>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</si>
  <si>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</si>
  <si>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</si>
  <si>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</si>
  <si>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</si>
  <si>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</si>
  <si>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</si>
  <si>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</si>
  <si>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</si>
  <si>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</si>
  <si>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</si>
  <si>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</si>
  <si>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</si>
  <si>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</si>
  <si>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</si>
  <si>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</si>
  <si>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</si>
  <si>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</si>
  <si>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</si>
  <si>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</si>
  <si>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</si>
  <si>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</si>
  <si>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</si>
  <si>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</si>
  <si>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</si>
  <si>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</si>
  <si>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</si>
  <si>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</si>
  <si>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</si>
  <si>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</si>
  <si>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</si>
  <si>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</si>
  <si>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</si>
  <si>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</si>
  <si>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</si>
  <si>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</si>
  <si>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</si>
  <si>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</si>
  <si>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</si>
  <si>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</si>
  <si>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</si>
  <si>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</si>
  <si>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</si>
  <si>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</si>
  <si>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</si>
  <si>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</si>
  <si>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</si>
  <si>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</si>
  <si>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</si>
  <si>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</si>
  <si>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</si>
  <si>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</si>
  <si>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</si>
  <si>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</si>
  <si>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</si>
  <si>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</si>
  <si>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</si>
  <si>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</si>
  <si>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</si>
  <si>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</si>
  <si>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</si>
  <si>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</si>
  <si>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</si>
  <si>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</si>
  <si>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</si>
  <si>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</si>
  <si>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</si>
  <si>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</si>
  <si>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</si>
  <si>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</si>
  <si>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</si>
  <si>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</si>
  <si>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335786607</t>
  </si>
  <si>
    <t>335787211</t>
  </si>
  <si>
    <t>335787076</t>
  </si>
  <si>
    <t>335787292</t>
  </si>
  <si>
    <t>335787583</t>
  </si>
  <si>
    <t>DRBR600</t>
  </si>
  <si>
    <t>335788408</t>
  </si>
  <si>
    <t>335788400</t>
  </si>
  <si>
    <t>335788350</t>
  </si>
  <si>
    <t>GAVETA DE DEPOSITO LLENA</t>
  </si>
  <si>
    <t xml:space="preserve"> Open</t>
  </si>
  <si>
    <t>335788892</t>
  </si>
  <si>
    <t>335788889</t>
  </si>
  <si>
    <t>335788886</t>
  </si>
  <si>
    <t>335788881</t>
  </si>
  <si>
    <t>335788877</t>
  </si>
  <si>
    <t>335788875</t>
  </si>
  <si>
    <t>335788873</t>
  </si>
  <si>
    <t>335788870</t>
  </si>
  <si>
    <t>335788866</t>
  </si>
  <si>
    <t>335788824</t>
  </si>
  <si>
    <t>335788792</t>
  </si>
  <si>
    <t>335788781</t>
  </si>
  <si>
    <t>335788700</t>
  </si>
  <si>
    <t>335788937</t>
  </si>
  <si>
    <t>335788934</t>
  </si>
  <si>
    <t>335788933</t>
  </si>
  <si>
    <t>335788932</t>
  </si>
  <si>
    <t>335788930</t>
  </si>
  <si>
    <t>335788911</t>
  </si>
  <si>
    <t>335788910</t>
  </si>
  <si>
    <t>335788908</t>
  </si>
  <si>
    <t>335788899</t>
  </si>
  <si>
    <t>11 Febrero de 2021</t>
  </si>
  <si>
    <t>335788951</t>
  </si>
  <si>
    <t>335788950</t>
  </si>
  <si>
    <t>335788949</t>
  </si>
  <si>
    <t>335788948</t>
  </si>
  <si>
    <t>335788947</t>
  </si>
  <si>
    <t>335788946</t>
  </si>
  <si>
    <t>335788945</t>
  </si>
  <si>
    <t>Acevedo Dominguez, Victor Leonardo</t>
  </si>
  <si>
    <t>335788953</t>
  </si>
  <si>
    <t>335788952</t>
  </si>
  <si>
    <t>335788962</t>
  </si>
  <si>
    <t>335788959</t>
  </si>
  <si>
    <t>En Servicio</t>
  </si>
  <si>
    <t xml:space="preserve"> Closed</t>
  </si>
  <si>
    <t xml:space="preserve"> Acosta Medina, Juan Manuel</t>
  </si>
  <si>
    <t>CARGA EXITOSA</t>
  </si>
  <si>
    <t>335789320</t>
  </si>
  <si>
    <t>335789305</t>
  </si>
  <si>
    <t>335789297</t>
  </si>
  <si>
    <t>335789293</t>
  </si>
  <si>
    <t>335789285</t>
  </si>
  <si>
    <t>335789180</t>
  </si>
  <si>
    <t>335789167</t>
  </si>
  <si>
    <t>335789012</t>
  </si>
  <si>
    <t xml:space="preserve">Gil Carrera, Santiago </t>
  </si>
  <si>
    <t>GAVERA DE DEPOSITO LLENA</t>
  </si>
  <si>
    <t>335789372</t>
  </si>
  <si>
    <t>335789365</t>
  </si>
  <si>
    <t>335789360</t>
  </si>
  <si>
    <t>335789354</t>
  </si>
  <si>
    <t>335789346</t>
  </si>
  <si>
    <t>335789339</t>
  </si>
  <si>
    <t>335789333</t>
  </si>
  <si>
    <t>Closed</t>
  </si>
  <si>
    <t>Acosta Medina, Juan Manuel</t>
  </si>
  <si>
    <t>Doñe Ramirez, Luis Manuel</t>
  </si>
  <si>
    <t>335789012 </t>
  </si>
  <si>
    <t>335789764</t>
  </si>
  <si>
    <t>335789758</t>
  </si>
  <si>
    <t>335789687</t>
  </si>
  <si>
    <t>335789674</t>
  </si>
  <si>
    <t>335789634</t>
  </si>
  <si>
    <t>335789627</t>
  </si>
  <si>
    <t>335789608</t>
  </si>
  <si>
    <t>FALLA NO CONFIRMADA.</t>
  </si>
  <si>
    <t>GAVETAS VACÍAS + GAVETAS FALLANDO</t>
  </si>
  <si>
    <t>Toribio Batista, Junior De Jesus</t>
  </si>
  <si>
    <t>2 Gavetas Vacias &amp; 1 Fallando</t>
  </si>
  <si>
    <t>335790109</t>
  </si>
  <si>
    <t>335790107</t>
  </si>
  <si>
    <t>335790095</t>
  </si>
  <si>
    <t>335790083</t>
  </si>
  <si>
    <t>335790078</t>
  </si>
  <si>
    <t>335790073</t>
  </si>
  <si>
    <t>335790047</t>
  </si>
  <si>
    <t>335789783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</si>
</sst>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3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03"/>
      <tableStyleElement type="headerRow" dxfId="302"/>
      <tableStyleElement type="totalRow" dxfId="301"/>
      <tableStyleElement type="firstColumn" dxfId="300"/>
      <tableStyleElement type="lastColumn" dxfId="299"/>
      <tableStyleElement type="firstRowStripe" dxfId="298"/>
      <tableStyleElement type="firstColumnStripe" dxfId="29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354"/>
  <sheetViews>
    <sheetView tabSelected="1" zoomScale="80" zoomScaleNormal="80" workbookViewId="0">
      <pane ySplit="4" topLeftCell="A5" activePane="bottomLeft" state="frozen"/>
      <selection pane="bottomLeft" activeCell="P5" sqref="P5:P12"/>
    </sheetView>
  </sheetViews>
  <sheetFormatPr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customWidth="1"/>
    <col min="7" max="7" width="55.8554687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2533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8" x14ac:dyDescent="0.25">
      <c r="A5" s="113" t="str">
        <f>VLOOKUP(E5,'LISTADO ATM'!$A$2:$C$897,3,0)</f>
        <v>DISTRITO NACIONAL</v>
      </c>
      <c r="B5" s="107">
        <v>335788977</v>
      </c>
      <c r="C5" s="99">
        <v>44238.318749999999</v>
      </c>
      <c r="D5" s="113" t="s">
        <v>2491</v>
      </c>
      <c r="E5" s="97">
        <v>264</v>
      </c>
      <c r="F5" s="84" t="str">
        <f>VLOOKUP(E5,VIP!$A$2:$O11360,2,0)</f>
        <v>DRBR264</v>
      </c>
      <c r="G5" s="96" t="str">
        <f>VLOOKUP(E5,'LISTADO ATM'!$A$2:$B$896,2,0)</f>
        <v xml:space="preserve">ATM S/M Nacional Independencia </v>
      </c>
      <c r="H5" s="96" t="str">
        <f>VLOOKUP(E5,VIP!$A$2:$O16281,7,FALSE)</f>
        <v>Si</v>
      </c>
      <c r="I5" s="96" t="str">
        <f>VLOOKUP(E5,VIP!$A$2:$O8246,8,FALSE)</f>
        <v>Si</v>
      </c>
      <c r="J5" s="96" t="str">
        <f>VLOOKUP(E5,VIP!$A$2:$O8196,8,FALSE)</f>
        <v>Si</v>
      </c>
      <c r="K5" s="96" t="str">
        <f>VLOOKUP(E5,VIP!$A$2:$O11770,6,0)</f>
        <v>SI</v>
      </c>
      <c r="L5" s="102" t="s">
        <v>2485</v>
      </c>
      <c r="M5" s="116" t="s">
        <v>2546</v>
      </c>
      <c r="N5" s="116" t="s">
        <v>2547</v>
      </c>
      <c r="O5" s="113" t="s">
        <v>2548</v>
      </c>
      <c r="P5" s="116" t="s">
        <v>2549</v>
      </c>
      <c r="Q5" s="116" t="s">
        <v>2546</v>
      </c>
    </row>
    <row r="6" spans="1:17" s="117" customFormat="1" ht="18" x14ac:dyDescent="0.25">
      <c r="A6" s="113" t="str">
        <f>VLOOKUP(E6,'LISTADO ATM'!$A$2:$C$897,3,0)</f>
        <v>NORTE</v>
      </c>
      <c r="B6" s="107" t="s">
        <v>2566</v>
      </c>
      <c r="C6" s="99">
        <v>44238.443159722221</v>
      </c>
      <c r="D6" s="113" t="s">
        <v>2491</v>
      </c>
      <c r="E6" s="97">
        <v>599</v>
      </c>
      <c r="F6" s="84" t="str">
        <f>VLOOKUP(E6,VIP!$A$2:$O11375,2,0)</f>
        <v>DRBR258</v>
      </c>
      <c r="G6" s="96" t="str">
        <f>VLOOKUP(E6,'LISTADO ATM'!$A$2:$B$896,2,0)</f>
        <v xml:space="preserve">ATM Oficina Plaza Internacional (Santiago) </v>
      </c>
      <c r="H6" s="96" t="str">
        <f>VLOOKUP(E6,VIP!$A$2:$O16296,7,FALSE)</f>
        <v>Si</v>
      </c>
      <c r="I6" s="96" t="str">
        <f>VLOOKUP(E6,VIP!$A$2:$O8261,8,FALSE)</f>
        <v>Si</v>
      </c>
      <c r="J6" s="96" t="str">
        <f>VLOOKUP(E6,VIP!$A$2:$O8211,8,FALSE)</f>
        <v>Si</v>
      </c>
      <c r="K6" s="96" t="str">
        <f>VLOOKUP(E6,VIP!$A$2:$O11785,6,0)</f>
        <v>NO</v>
      </c>
      <c r="L6" s="102" t="s">
        <v>2485</v>
      </c>
      <c r="M6" s="116" t="s">
        <v>2546</v>
      </c>
      <c r="N6" s="127" t="s">
        <v>2567</v>
      </c>
      <c r="O6" s="113" t="s">
        <v>2569</v>
      </c>
      <c r="P6" s="116" t="s">
        <v>2549</v>
      </c>
      <c r="Q6" s="116" t="s">
        <v>2546</v>
      </c>
    </row>
    <row r="7" spans="1:17" s="117" customFormat="1" ht="18" x14ac:dyDescent="0.25">
      <c r="A7" s="113" t="str">
        <f>VLOOKUP(E7,'LISTADO ATM'!$A$2:$C$897,3,0)</f>
        <v>DISTRITO NACIONAL</v>
      </c>
      <c r="B7" s="107" t="s">
        <v>2565</v>
      </c>
      <c r="C7" s="99">
        <v>44238.445069444446</v>
      </c>
      <c r="D7" s="113" t="s">
        <v>2491</v>
      </c>
      <c r="E7" s="97">
        <v>264</v>
      </c>
      <c r="F7" s="84" t="str">
        <f>VLOOKUP(E7,VIP!$A$2:$O11374,2,0)</f>
        <v>DRBR264</v>
      </c>
      <c r="G7" s="96" t="str">
        <f>VLOOKUP(E7,'LISTADO ATM'!$A$2:$B$896,2,0)</f>
        <v xml:space="preserve">ATM S/M Nacional Independencia </v>
      </c>
      <c r="H7" s="96" t="str">
        <f>VLOOKUP(E7,VIP!$A$2:$O16295,7,FALSE)</f>
        <v>Si</v>
      </c>
      <c r="I7" s="96" t="str">
        <f>VLOOKUP(E7,VIP!$A$2:$O8260,8,FALSE)</f>
        <v>Si</v>
      </c>
      <c r="J7" s="96" t="str">
        <f>VLOOKUP(E7,VIP!$A$2:$O8210,8,FALSE)</f>
        <v>Si</v>
      </c>
      <c r="K7" s="96" t="str">
        <f>VLOOKUP(E7,VIP!$A$2:$O11784,6,0)</f>
        <v>SI</v>
      </c>
      <c r="L7" s="102" t="s">
        <v>2485</v>
      </c>
      <c r="M7" s="116" t="s">
        <v>2546</v>
      </c>
      <c r="N7" s="127" t="s">
        <v>2567</v>
      </c>
      <c r="O7" s="113" t="s">
        <v>2568</v>
      </c>
      <c r="P7" s="116" t="s">
        <v>2549</v>
      </c>
      <c r="Q7" s="116" t="s">
        <v>2546</v>
      </c>
    </row>
    <row r="8" spans="1:17" s="117" customFormat="1" ht="18" x14ac:dyDescent="0.25">
      <c r="A8" s="113" t="str">
        <f>VLOOKUP(E8,'LISTADO ATM'!$A$2:$C$897,3,0)</f>
        <v>SUR</v>
      </c>
      <c r="B8" s="107" t="s">
        <v>2564</v>
      </c>
      <c r="C8" s="99">
        <v>44238.446423611109</v>
      </c>
      <c r="D8" s="113" t="s">
        <v>2491</v>
      </c>
      <c r="E8" s="97">
        <v>881</v>
      </c>
      <c r="F8" s="84" t="str">
        <f>VLOOKUP(E8,VIP!$A$2:$O11373,2,0)</f>
        <v>DRBR881</v>
      </c>
      <c r="G8" s="96" t="str">
        <f>VLOOKUP(E8,'LISTADO ATM'!$A$2:$B$896,2,0)</f>
        <v xml:space="preserve">ATM UNP Yaguate (San Cristóbal) </v>
      </c>
      <c r="H8" s="96" t="str">
        <f>VLOOKUP(E8,VIP!$A$2:$O16294,7,FALSE)</f>
        <v>Si</v>
      </c>
      <c r="I8" s="96" t="str">
        <f>VLOOKUP(E8,VIP!$A$2:$O8259,8,FALSE)</f>
        <v>Si</v>
      </c>
      <c r="J8" s="96" t="str">
        <f>VLOOKUP(E8,VIP!$A$2:$O8209,8,FALSE)</f>
        <v>Si</v>
      </c>
      <c r="K8" s="96" t="str">
        <f>VLOOKUP(E8,VIP!$A$2:$O11783,6,0)</f>
        <v>NO</v>
      </c>
      <c r="L8" s="102" t="s">
        <v>2485</v>
      </c>
      <c r="M8" s="116" t="s">
        <v>2546</v>
      </c>
      <c r="N8" s="127" t="s">
        <v>2567</v>
      </c>
      <c r="O8" s="113" t="s">
        <v>2568</v>
      </c>
      <c r="P8" s="116" t="s">
        <v>2549</v>
      </c>
      <c r="Q8" s="116" t="s">
        <v>2546</v>
      </c>
    </row>
    <row r="9" spans="1:17" s="117" customFormat="1" ht="18" x14ac:dyDescent="0.25">
      <c r="A9" s="113" t="str">
        <f>VLOOKUP(E9,'LISTADO ATM'!$A$2:$C$897,3,0)</f>
        <v>NORTE</v>
      </c>
      <c r="B9" s="107" t="s">
        <v>2563</v>
      </c>
      <c r="C9" s="99">
        <v>44238.44803240741</v>
      </c>
      <c r="D9" s="113" t="s">
        <v>2491</v>
      </c>
      <c r="E9" s="97">
        <v>779</v>
      </c>
      <c r="F9" s="84" t="str">
        <f>VLOOKUP(E9,VIP!$A$2:$O11372,2,0)</f>
        <v>DRBR206</v>
      </c>
      <c r="G9" s="96" t="str">
        <f>VLOOKUP(E9,'LISTADO ATM'!$A$2:$B$896,2,0)</f>
        <v xml:space="preserve">ATM Zona Franca Esperanza I (Mao) </v>
      </c>
      <c r="H9" s="96" t="str">
        <f>VLOOKUP(E9,VIP!$A$2:$O16293,7,FALSE)</f>
        <v>Si</v>
      </c>
      <c r="I9" s="96" t="str">
        <f>VLOOKUP(E9,VIP!$A$2:$O8258,8,FALSE)</f>
        <v>Si</v>
      </c>
      <c r="J9" s="96" t="str">
        <f>VLOOKUP(E9,VIP!$A$2:$O8208,8,FALSE)</f>
        <v>Si</v>
      </c>
      <c r="K9" s="96" t="str">
        <f>VLOOKUP(E9,VIP!$A$2:$O11782,6,0)</f>
        <v>NO</v>
      </c>
      <c r="L9" s="102" t="s">
        <v>2485</v>
      </c>
      <c r="M9" s="116" t="s">
        <v>2546</v>
      </c>
      <c r="N9" s="127" t="s">
        <v>2567</v>
      </c>
      <c r="O9" s="113" t="s">
        <v>2568</v>
      </c>
      <c r="P9" s="116" t="s">
        <v>2549</v>
      </c>
      <c r="Q9" s="116" t="s">
        <v>2546</v>
      </c>
    </row>
    <row r="10" spans="1:17" s="117" customFormat="1" ht="18" x14ac:dyDescent="0.25">
      <c r="A10" s="113" t="str">
        <f>VLOOKUP(E10,'LISTADO ATM'!$A$2:$C$897,3,0)</f>
        <v>NORTE</v>
      </c>
      <c r="B10" s="107" t="s">
        <v>2562</v>
      </c>
      <c r="C10" s="99">
        <v>44238.449583333335</v>
      </c>
      <c r="D10" s="113" t="s">
        <v>2491</v>
      </c>
      <c r="E10" s="97">
        <v>944</v>
      </c>
      <c r="F10" s="84" t="str">
        <f>VLOOKUP(E10,VIP!$A$2:$O11371,2,0)</f>
        <v>DRBR944</v>
      </c>
      <c r="G10" s="96" t="str">
        <f>VLOOKUP(E10,'LISTADO ATM'!$A$2:$B$896,2,0)</f>
        <v xml:space="preserve">ATM UNP Mao </v>
      </c>
      <c r="H10" s="96" t="str">
        <f>VLOOKUP(E10,VIP!$A$2:$O16292,7,FALSE)</f>
        <v>Si</v>
      </c>
      <c r="I10" s="96" t="str">
        <f>VLOOKUP(E10,VIP!$A$2:$O8257,8,FALSE)</f>
        <v>Si</v>
      </c>
      <c r="J10" s="96" t="str">
        <f>VLOOKUP(E10,VIP!$A$2:$O8207,8,FALSE)</f>
        <v>Si</v>
      </c>
      <c r="K10" s="96" t="str">
        <f>VLOOKUP(E10,VIP!$A$2:$O11781,6,0)</f>
        <v>NO</v>
      </c>
      <c r="L10" s="102" t="s">
        <v>2485</v>
      </c>
      <c r="M10" s="116" t="s">
        <v>2546</v>
      </c>
      <c r="N10" s="127" t="s">
        <v>2567</v>
      </c>
      <c r="O10" s="113" t="s">
        <v>2568</v>
      </c>
      <c r="P10" s="116" t="s">
        <v>2549</v>
      </c>
      <c r="Q10" s="116" t="s">
        <v>2546</v>
      </c>
    </row>
    <row r="11" spans="1:17" s="117" customFormat="1" ht="18" x14ac:dyDescent="0.25">
      <c r="A11" s="113" t="str">
        <f>VLOOKUP(E11,'LISTADO ATM'!$A$2:$C$897,3,0)</f>
        <v>ESTE</v>
      </c>
      <c r="B11" s="107" t="s">
        <v>2561</v>
      </c>
      <c r="C11" s="99">
        <v>44238.450671296298</v>
      </c>
      <c r="D11" s="113" t="s">
        <v>2491</v>
      </c>
      <c r="E11" s="97">
        <v>838</v>
      </c>
      <c r="F11" s="84" t="str">
        <f>VLOOKUP(E11,VIP!$A$2:$O11370,2,0)</f>
        <v>DRBR838</v>
      </c>
      <c r="G11" s="96" t="str">
        <f>VLOOKUP(E11,'LISTADO ATM'!$A$2:$B$896,2,0)</f>
        <v xml:space="preserve">ATM UNP Consuelo </v>
      </c>
      <c r="H11" s="96" t="str">
        <f>VLOOKUP(E11,VIP!$A$2:$O16291,7,FALSE)</f>
        <v>Si</v>
      </c>
      <c r="I11" s="96" t="str">
        <f>VLOOKUP(E11,VIP!$A$2:$O8256,8,FALSE)</f>
        <v>Si</v>
      </c>
      <c r="J11" s="96" t="str">
        <f>VLOOKUP(E11,VIP!$A$2:$O8206,8,FALSE)</f>
        <v>Si</v>
      </c>
      <c r="K11" s="96" t="str">
        <f>VLOOKUP(E11,VIP!$A$2:$O11780,6,0)</f>
        <v>NO</v>
      </c>
      <c r="L11" s="102" t="s">
        <v>2485</v>
      </c>
      <c r="M11" s="116" t="s">
        <v>2546</v>
      </c>
      <c r="N11" s="127" t="s">
        <v>2567</v>
      </c>
      <c r="O11" s="113" t="s">
        <v>2568</v>
      </c>
      <c r="P11" s="116" t="s">
        <v>2549</v>
      </c>
      <c r="Q11" s="116" t="s">
        <v>2546</v>
      </c>
    </row>
    <row r="12" spans="1:17" s="117" customFormat="1" ht="18" x14ac:dyDescent="0.25">
      <c r="A12" s="113" t="str">
        <f>VLOOKUP(E12,'LISTADO ATM'!$A$2:$C$897,3,0)</f>
        <v>NORTE</v>
      </c>
      <c r="B12" s="107" t="s">
        <v>2560</v>
      </c>
      <c r="C12" s="99">
        <v>44238.451481481483</v>
      </c>
      <c r="D12" s="113" t="s">
        <v>2491</v>
      </c>
      <c r="E12" s="97">
        <v>832</v>
      </c>
      <c r="F12" s="84" t="str">
        <f>VLOOKUP(E12,VIP!$A$2:$O11369,2,0)</f>
        <v>DRBR832</v>
      </c>
      <c r="G12" s="96" t="str">
        <f>VLOOKUP(E12,'LISTADO ATM'!$A$2:$B$896,2,0)</f>
        <v xml:space="preserve">ATM Hospital Traumatológico La Vega </v>
      </c>
      <c r="H12" s="96" t="str">
        <f>VLOOKUP(E12,VIP!$A$2:$O16290,7,FALSE)</f>
        <v>Si</v>
      </c>
      <c r="I12" s="96" t="str">
        <f>VLOOKUP(E12,VIP!$A$2:$O8255,8,FALSE)</f>
        <v>Si</v>
      </c>
      <c r="J12" s="96" t="str">
        <f>VLOOKUP(E12,VIP!$A$2:$O8205,8,FALSE)</f>
        <v>Si</v>
      </c>
      <c r="K12" s="96" t="str">
        <f>VLOOKUP(E12,VIP!$A$2:$O11779,6,0)</f>
        <v>NO</v>
      </c>
      <c r="L12" s="102" t="s">
        <v>2485</v>
      </c>
      <c r="M12" s="116" t="s">
        <v>2546</v>
      </c>
      <c r="N12" s="127" t="s">
        <v>2567</v>
      </c>
      <c r="O12" s="113" t="s">
        <v>2568</v>
      </c>
      <c r="P12" s="116" t="s">
        <v>2549</v>
      </c>
      <c r="Q12" s="116" t="s">
        <v>2546</v>
      </c>
    </row>
    <row r="13" spans="1:17" s="117" customFormat="1" ht="18" x14ac:dyDescent="0.25">
      <c r="A13" s="113" t="str">
        <f>VLOOKUP(E13,'LISTADO ATM'!$A$2:$C$897,3,0)</f>
        <v>DISTRITO NACIONAL</v>
      </c>
      <c r="B13" s="107" t="s">
        <v>2543</v>
      </c>
      <c r="C13" s="99">
        <v>44238.092118055552</v>
      </c>
      <c r="D13" s="113" t="s">
        <v>2189</v>
      </c>
      <c r="E13" s="97">
        <v>587</v>
      </c>
      <c r="F13" s="84" t="str">
        <f>VLOOKUP(E13,VIP!$A$2:$O11366,2,0)</f>
        <v>DRBR123</v>
      </c>
      <c r="G13" s="96" t="str">
        <f>VLOOKUP(E13,'LISTADO ATM'!$A$2:$B$896,2,0)</f>
        <v xml:space="preserve">ATM Cuerpo de Ayudantes Militares </v>
      </c>
      <c r="H13" s="96" t="str">
        <f>VLOOKUP(E13,VIP!$A$2:$O16287,7,FALSE)</f>
        <v>Si</v>
      </c>
      <c r="I13" s="96" t="str">
        <f>VLOOKUP(E13,VIP!$A$2:$O8252,8,FALSE)</f>
        <v>Si</v>
      </c>
      <c r="J13" s="96" t="str">
        <f>VLOOKUP(E13,VIP!$A$2:$O8202,8,FALSE)</f>
        <v>Si</v>
      </c>
      <c r="K13" s="96" t="str">
        <f>VLOOKUP(E13,VIP!$A$2:$O11776,6,0)</f>
        <v>NO</v>
      </c>
      <c r="L13" s="102" t="s">
        <v>2254</v>
      </c>
      <c r="M13" s="116" t="s">
        <v>2546</v>
      </c>
      <c r="N13" s="100" t="s">
        <v>2510</v>
      </c>
      <c r="O13" s="113" t="s">
        <v>2482</v>
      </c>
      <c r="P13" s="116"/>
      <c r="Q13" s="127">
        <v>44238.294849537036</v>
      </c>
    </row>
    <row r="14" spans="1:17" s="117" customFormat="1" ht="18" x14ac:dyDescent="0.25">
      <c r="A14" s="113" t="str">
        <f>VLOOKUP(E14,'LISTADO ATM'!$A$2:$C$897,3,0)</f>
        <v>DISTRITO NACIONAL</v>
      </c>
      <c r="B14" s="107" t="s">
        <v>2544</v>
      </c>
      <c r="C14" s="99">
        <v>44238.304768518516</v>
      </c>
      <c r="D14" s="113" t="s">
        <v>2189</v>
      </c>
      <c r="E14" s="97">
        <v>939</v>
      </c>
      <c r="F14" s="84" t="str">
        <f>VLOOKUP(E14,VIP!$A$2:$O11358,2,0)</f>
        <v>DRBR939</v>
      </c>
      <c r="G14" s="96" t="str">
        <f>VLOOKUP(E14,'LISTADO ATM'!$A$2:$B$896,2,0)</f>
        <v xml:space="preserve">ATM Estación Texaco Máximo Gómez </v>
      </c>
      <c r="H14" s="96" t="str">
        <f>VLOOKUP(E14,VIP!$A$2:$O16279,7,FALSE)</f>
        <v>Si</v>
      </c>
      <c r="I14" s="96" t="str">
        <f>VLOOKUP(E14,VIP!$A$2:$O8244,8,FALSE)</f>
        <v>Si</v>
      </c>
      <c r="J14" s="96" t="str">
        <f>VLOOKUP(E14,VIP!$A$2:$O8194,8,FALSE)</f>
        <v>Si</v>
      </c>
      <c r="K14" s="96" t="str">
        <f>VLOOKUP(E14,VIP!$A$2:$O11768,6,0)</f>
        <v>NO</v>
      </c>
      <c r="L14" s="102" t="s">
        <v>2254</v>
      </c>
      <c r="M14" s="116" t="s">
        <v>2546</v>
      </c>
      <c r="N14" s="100" t="s">
        <v>2480</v>
      </c>
      <c r="O14" s="113" t="s">
        <v>2482</v>
      </c>
      <c r="P14" s="116"/>
      <c r="Q14" s="127">
        <v>44238.297939814816</v>
      </c>
    </row>
    <row r="15" spans="1:17" s="117" customFormat="1" ht="18" x14ac:dyDescent="0.25">
      <c r="A15" s="113" t="str">
        <f>VLOOKUP(E15,'LISTADO ATM'!$A$2:$C$897,3,0)</f>
        <v>DISTRITO NACIONAL</v>
      </c>
      <c r="B15" s="107" t="s">
        <v>2535</v>
      </c>
      <c r="C15" s="99">
        <v>44238.027337962965</v>
      </c>
      <c r="D15" s="113" t="s">
        <v>2189</v>
      </c>
      <c r="E15" s="97">
        <v>570</v>
      </c>
      <c r="F15" s="84" t="str">
        <f>VLOOKUP(E15,VIP!$A$2:$O11364,2,0)</f>
        <v>DRBR478</v>
      </c>
      <c r="G15" s="96" t="str">
        <f>VLOOKUP(E15,'LISTADO ATM'!$A$2:$B$896,2,0)</f>
        <v xml:space="preserve">ATM S/M Liverpool Villa Mella </v>
      </c>
      <c r="H15" s="96" t="str">
        <f>VLOOKUP(E15,VIP!$A$2:$O16285,7,FALSE)</f>
        <v>Si</v>
      </c>
      <c r="I15" s="96" t="str">
        <f>VLOOKUP(E15,VIP!$A$2:$O8250,8,FALSE)</f>
        <v>Si</v>
      </c>
      <c r="J15" s="96" t="str">
        <f>VLOOKUP(E15,VIP!$A$2:$O8200,8,FALSE)</f>
        <v>Si</v>
      </c>
      <c r="K15" s="96" t="str">
        <f>VLOOKUP(E15,VIP!$A$2:$O11774,6,0)</f>
        <v>NO</v>
      </c>
      <c r="L15" s="102" t="s">
        <v>2228</v>
      </c>
      <c r="M15" s="116" t="s">
        <v>2546</v>
      </c>
      <c r="N15" s="100" t="s">
        <v>2510</v>
      </c>
      <c r="O15" s="113" t="s">
        <v>2482</v>
      </c>
      <c r="P15" s="116"/>
      <c r="Q15" s="127">
        <v>44238.305972222224</v>
      </c>
    </row>
    <row r="16" spans="1:17" s="117" customFormat="1" ht="18" x14ac:dyDescent="0.25">
      <c r="A16" s="113" t="str">
        <f>VLOOKUP(E16,'LISTADO ATM'!$A$2:$C$897,3,0)</f>
        <v>DISTRITO NACIONAL</v>
      </c>
      <c r="B16" s="107" t="s">
        <v>2520</v>
      </c>
      <c r="C16" s="99">
        <v>44237.701840277776</v>
      </c>
      <c r="D16" s="113" t="s">
        <v>2189</v>
      </c>
      <c r="E16" s="97">
        <v>648</v>
      </c>
      <c r="F16" s="84" t="str">
        <f>VLOOKUP(E16,VIP!$A$2:$O11370,2,0)</f>
        <v>DRBR190</v>
      </c>
      <c r="G16" s="96" t="str">
        <f>VLOOKUP(E16,'LISTADO ATM'!$A$2:$B$896,2,0)</f>
        <v xml:space="preserve">ATM Hermandad de Pensionados </v>
      </c>
      <c r="H16" s="96" t="str">
        <f>VLOOKUP(E16,VIP!$A$2:$O16291,7,FALSE)</f>
        <v>Si</v>
      </c>
      <c r="I16" s="96" t="str">
        <f>VLOOKUP(E16,VIP!$A$2:$O8256,8,FALSE)</f>
        <v>No</v>
      </c>
      <c r="J16" s="96" t="str">
        <f>VLOOKUP(E16,VIP!$A$2:$O8206,8,FALSE)</f>
        <v>No</v>
      </c>
      <c r="K16" s="96" t="str">
        <f>VLOOKUP(E16,VIP!$A$2:$O11780,6,0)</f>
        <v>NO</v>
      </c>
      <c r="L16" s="102" t="s">
        <v>2254</v>
      </c>
      <c r="M16" s="116" t="s">
        <v>2546</v>
      </c>
      <c r="N16" s="100" t="s">
        <v>2510</v>
      </c>
      <c r="O16" s="113" t="s">
        <v>2482</v>
      </c>
      <c r="P16" s="116"/>
      <c r="Q16" s="127">
        <v>44238.30810185185</v>
      </c>
    </row>
    <row r="17" spans="1:17" s="117" customFormat="1" ht="18" x14ac:dyDescent="0.25">
      <c r="A17" s="113" t="str">
        <f>VLOOKUP(E17,'LISTADO ATM'!$A$2:$C$897,3,0)</f>
        <v>SUR</v>
      </c>
      <c r="B17" s="107" t="s">
        <v>2525</v>
      </c>
      <c r="C17" s="99">
        <v>44237.864675925928</v>
      </c>
      <c r="D17" s="113" t="s">
        <v>2189</v>
      </c>
      <c r="E17" s="97">
        <v>134</v>
      </c>
      <c r="F17" s="84" t="str">
        <f>VLOOKUP(E17,VIP!$A$2:$O11363,2,0)</f>
        <v>DRBR134</v>
      </c>
      <c r="G17" s="96" t="str">
        <f>VLOOKUP(E17,'LISTADO ATM'!$A$2:$B$896,2,0)</f>
        <v xml:space="preserve">ATM Oficina San José de Ocoa </v>
      </c>
      <c r="H17" s="96" t="str">
        <f>VLOOKUP(E17,VIP!$A$2:$O16284,7,FALSE)</f>
        <v>Si</v>
      </c>
      <c r="I17" s="96" t="str">
        <f>VLOOKUP(E17,VIP!$A$2:$O8249,8,FALSE)</f>
        <v>Si</v>
      </c>
      <c r="J17" s="96" t="str">
        <f>VLOOKUP(E17,VIP!$A$2:$O8199,8,FALSE)</f>
        <v>Si</v>
      </c>
      <c r="K17" s="96" t="str">
        <f>VLOOKUP(E17,VIP!$A$2:$O11773,6,0)</f>
        <v>SI</v>
      </c>
      <c r="L17" s="102" t="s">
        <v>2228</v>
      </c>
      <c r="M17" s="116" t="s">
        <v>2546</v>
      </c>
      <c r="N17" s="100" t="s">
        <v>2510</v>
      </c>
      <c r="O17" s="113" t="s">
        <v>2482</v>
      </c>
      <c r="P17" s="116"/>
      <c r="Q17" s="127">
        <v>44238.309224537035</v>
      </c>
    </row>
    <row r="18" spans="1:17" s="117" customFormat="1" ht="18" x14ac:dyDescent="0.25">
      <c r="A18" s="113" t="str">
        <f>VLOOKUP(E18,'LISTADO ATM'!$A$2:$C$897,3,0)</f>
        <v>ESTE</v>
      </c>
      <c r="B18" s="107">
        <v>335788492</v>
      </c>
      <c r="C18" s="99">
        <v>44237.592361111114</v>
      </c>
      <c r="D18" s="113" t="s">
        <v>2476</v>
      </c>
      <c r="E18" s="97">
        <v>158</v>
      </c>
      <c r="F18" s="84" t="str">
        <f>VLOOKUP(E18,VIP!$A$2:$O11358,2,0)</f>
        <v>DRBR158</v>
      </c>
      <c r="G18" s="96" t="str">
        <f>VLOOKUP(E18,'LISTADO ATM'!$A$2:$B$896,2,0)</f>
        <v xml:space="preserve">ATM Oficina Romana Norte </v>
      </c>
      <c r="H18" s="96" t="str">
        <f>VLOOKUP(E18,VIP!$A$2:$O16279,7,FALSE)</f>
        <v>Si</v>
      </c>
      <c r="I18" s="96" t="str">
        <f>VLOOKUP(E18,VIP!$A$2:$O8244,8,FALSE)</f>
        <v>Si</v>
      </c>
      <c r="J18" s="96" t="str">
        <f>VLOOKUP(E18,VIP!$A$2:$O8194,8,FALSE)</f>
        <v>Si</v>
      </c>
      <c r="K18" s="96" t="str">
        <f>VLOOKUP(E18,VIP!$A$2:$O11768,6,0)</f>
        <v>SI</v>
      </c>
      <c r="L18" s="102" t="s">
        <v>2509</v>
      </c>
      <c r="M18" s="116" t="s">
        <v>2546</v>
      </c>
      <c r="N18" s="100" t="s">
        <v>2510</v>
      </c>
      <c r="O18" s="113" t="s">
        <v>2476</v>
      </c>
      <c r="P18" s="116"/>
      <c r="Q18" s="127">
        <v>44238.309317129628</v>
      </c>
    </row>
    <row r="19" spans="1:17" s="117" customFormat="1" ht="18" x14ac:dyDescent="0.25">
      <c r="A19" s="113" t="str">
        <f>VLOOKUP(E19,'LISTADO ATM'!$A$2:$C$897,3,0)</f>
        <v>DISTRITO NACIONAL</v>
      </c>
      <c r="B19" s="107">
        <v>335784621</v>
      </c>
      <c r="C19" s="99">
        <v>44234.569918981484</v>
      </c>
      <c r="D19" s="113" t="s">
        <v>2189</v>
      </c>
      <c r="E19" s="97">
        <v>476</v>
      </c>
      <c r="F19" s="84" t="str">
        <f>VLOOKUP(E19,VIP!$A$2:$O11358,2,0)</f>
        <v>DRBR476</v>
      </c>
      <c r="G19" s="96" t="str">
        <f>VLOOKUP(E19,'LISTADO ATM'!$A$2:$B$896,2,0)</f>
        <v xml:space="preserve">ATM Multicentro La Sirena Las Caobas </v>
      </c>
      <c r="H19" s="96" t="str">
        <f>VLOOKUP(E19,VIP!$A$2:$O16279,7,FALSE)</f>
        <v>Si</v>
      </c>
      <c r="I19" s="96" t="str">
        <f>VLOOKUP(E19,VIP!$A$2:$O8244,8,FALSE)</f>
        <v>Si</v>
      </c>
      <c r="J19" s="96" t="str">
        <f>VLOOKUP(E19,VIP!$A$2:$O8194,8,FALSE)</f>
        <v>Si</v>
      </c>
      <c r="K19" s="96" t="str">
        <f>VLOOKUP(E19,VIP!$A$2:$O11768,6,0)</f>
        <v>SI</v>
      </c>
      <c r="L19" s="102" t="s">
        <v>2254</v>
      </c>
      <c r="M19" s="116" t="s">
        <v>2546</v>
      </c>
      <c r="N19" s="100" t="s">
        <v>2493</v>
      </c>
      <c r="O19" s="113" t="s">
        <v>2482</v>
      </c>
      <c r="P19" s="116"/>
      <c r="Q19" s="127">
        <v>44238.316111111111</v>
      </c>
    </row>
    <row r="20" spans="1:17" s="117" customFormat="1" ht="18" x14ac:dyDescent="0.25">
      <c r="A20" s="113" t="str">
        <f>VLOOKUP(E20,'LISTADO ATM'!$A$2:$C$897,3,0)</f>
        <v>DISTRITO NACIONAL</v>
      </c>
      <c r="B20" s="107" t="s">
        <v>2504</v>
      </c>
      <c r="C20" s="99">
        <v>44236.72042824074</v>
      </c>
      <c r="D20" s="113" t="s">
        <v>2189</v>
      </c>
      <c r="E20" s="97">
        <v>686</v>
      </c>
      <c r="F20" s="84" t="str">
        <f>VLOOKUP(E20,VIP!$A$2:$O11406,2,0)</f>
        <v>DRBR686</v>
      </c>
      <c r="G20" s="96" t="str">
        <f>VLOOKUP(E20,'LISTADO ATM'!$A$2:$B$896,2,0)</f>
        <v>ATM Autoservicio Oficina Máximo Gómez</v>
      </c>
      <c r="H20" s="96" t="str">
        <f>VLOOKUP(E20,VIP!$A$2:$O16327,7,FALSE)</f>
        <v>Si</v>
      </c>
      <c r="I20" s="96" t="str">
        <f>VLOOKUP(E20,VIP!$A$2:$O8292,8,FALSE)</f>
        <v>Si</v>
      </c>
      <c r="J20" s="96" t="str">
        <f>VLOOKUP(E20,VIP!$A$2:$O8242,8,FALSE)</f>
        <v>Si</v>
      </c>
      <c r="K20" s="96" t="str">
        <f>VLOOKUP(E20,VIP!$A$2:$O11816,6,0)</f>
        <v>NO</v>
      </c>
      <c r="L20" s="102" t="s">
        <v>2228</v>
      </c>
      <c r="M20" s="116" t="s">
        <v>2546</v>
      </c>
      <c r="N20" s="100" t="s">
        <v>2480</v>
      </c>
      <c r="O20" s="113" t="s">
        <v>2482</v>
      </c>
      <c r="P20" s="116"/>
      <c r="Q20" s="127">
        <v>44238.565532407411</v>
      </c>
    </row>
    <row r="21" spans="1:17" s="117" customFormat="1" ht="18" x14ac:dyDescent="0.25">
      <c r="A21" s="113" t="str">
        <f>VLOOKUP(E21,'LISTADO ATM'!$A$2:$C$897,3,0)</f>
        <v>DISTRITO NACIONAL</v>
      </c>
      <c r="B21" s="107" t="s">
        <v>2517</v>
      </c>
      <c r="C21" s="99">
        <v>44237.731620370374</v>
      </c>
      <c r="D21" s="113" t="s">
        <v>2189</v>
      </c>
      <c r="E21" s="97">
        <v>180</v>
      </c>
      <c r="F21" s="84" t="str">
        <f>VLOOKUP(E21,VIP!$A$2:$O11366,2,0)</f>
        <v>DRBR180</v>
      </c>
      <c r="G21" s="96" t="str">
        <f>VLOOKUP(E21,'LISTADO ATM'!$A$2:$B$896,2,0)</f>
        <v xml:space="preserve">ATM Megacentro II </v>
      </c>
      <c r="H21" s="96" t="str">
        <f>VLOOKUP(E21,VIP!$A$2:$O16287,7,FALSE)</f>
        <v>Si</v>
      </c>
      <c r="I21" s="96" t="str">
        <f>VLOOKUP(E21,VIP!$A$2:$O8252,8,FALSE)</f>
        <v>Si</v>
      </c>
      <c r="J21" s="96" t="str">
        <f>VLOOKUP(E21,VIP!$A$2:$O8202,8,FALSE)</f>
        <v>Si</v>
      </c>
      <c r="K21" s="96" t="str">
        <f>VLOOKUP(E21,VIP!$A$2:$O11776,6,0)</f>
        <v>SI</v>
      </c>
      <c r="L21" s="102" t="s">
        <v>2228</v>
      </c>
      <c r="M21" s="116" t="s">
        <v>2546</v>
      </c>
      <c r="N21" s="100" t="s">
        <v>2510</v>
      </c>
      <c r="O21" s="113" t="s">
        <v>2482</v>
      </c>
      <c r="P21" s="116"/>
      <c r="Q21" s="127">
        <v>44238.576412037037</v>
      </c>
    </row>
    <row r="22" spans="1:17" s="117" customFormat="1" ht="18" x14ac:dyDescent="0.25">
      <c r="A22" s="113" t="str">
        <f>VLOOKUP(E22,'LISTADO ATM'!$A$2:$C$897,3,0)</f>
        <v>DISTRITO NACIONAL</v>
      </c>
      <c r="B22" s="107" t="s">
        <v>2502</v>
      </c>
      <c r="C22" s="99">
        <v>44236.495219907411</v>
      </c>
      <c r="D22" s="113" t="s">
        <v>2189</v>
      </c>
      <c r="E22" s="97">
        <v>32</v>
      </c>
      <c r="F22" s="84" t="str">
        <f>VLOOKUP(E22,VIP!$A$2:$O11412,2,0)</f>
        <v>DRBR032</v>
      </c>
      <c r="G22" s="96" t="str">
        <f>VLOOKUP(E22,'LISTADO ATM'!$A$2:$B$896,2,0)</f>
        <v xml:space="preserve">ATM Oficina San Martín II </v>
      </c>
      <c r="H22" s="96" t="str">
        <f>VLOOKUP(E22,VIP!$A$2:$O16333,7,FALSE)</f>
        <v>Si</v>
      </c>
      <c r="I22" s="96" t="str">
        <f>VLOOKUP(E22,VIP!$A$2:$O8298,8,FALSE)</f>
        <v>Si</v>
      </c>
      <c r="J22" s="96" t="str">
        <f>VLOOKUP(E22,VIP!$A$2:$O8248,8,FALSE)</f>
        <v>Si</v>
      </c>
      <c r="K22" s="96" t="str">
        <f>VLOOKUP(E22,VIP!$A$2:$O11822,6,0)</f>
        <v>NO</v>
      </c>
      <c r="L22" s="102" t="s">
        <v>2228</v>
      </c>
      <c r="M22" s="116" t="s">
        <v>2546</v>
      </c>
      <c r="N22" s="100" t="s">
        <v>2480</v>
      </c>
      <c r="O22" s="113" t="s">
        <v>2482</v>
      </c>
      <c r="P22" s="116"/>
      <c r="Q22" s="127">
        <v>44238.577974537038</v>
      </c>
    </row>
    <row r="23" spans="1:17" s="117" customFormat="1" ht="18" x14ac:dyDescent="0.25">
      <c r="A23" s="113" t="str">
        <f>VLOOKUP(E23,'LISTADO ATM'!$A$2:$C$897,3,0)</f>
        <v>ESTE</v>
      </c>
      <c r="B23" s="107" t="s">
        <v>2500</v>
      </c>
      <c r="C23" s="99">
        <v>44236.390127314815</v>
      </c>
      <c r="D23" s="113" t="s">
        <v>2189</v>
      </c>
      <c r="E23" s="97">
        <v>608</v>
      </c>
      <c r="F23" s="84" t="str">
        <f>VLOOKUP(E23,VIP!$A$2:$O11391,2,0)</f>
        <v>DRBR305</v>
      </c>
      <c r="G23" s="96" t="str">
        <f>VLOOKUP(E23,'LISTADO ATM'!$A$2:$B$896,2,0)</f>
        <v xml:space="preserve">ATM Oficina Jumbo (San Pedro) </v>
      </c>
      <c r="H23" s="96" t="str">
        <f>VLOOKUP(E23,VIP!$A$2:$O16312,7,FALSE)</f>
        <v>Si</v>
      </c>
      <c r="I23" s="96" t="str">
        <f>VLOOKUP(E23,VIP!$A$2:$O8277,8,FALSE)</f>
        <v>Si</v>
      </c>
      <c r="J23" s="96" t="str">
        <f>VLOOKUP(E23,VIP!$A$2:$O8227,8,FALSE)</f>
        <v>Si</v>
      </c>
      <c r="K23" s="96" t="str">
        <f>VLOOKUP(E23,VIP!$A$2:$O11801,6,0)</f>
        <v>SI</v>
      </c>
      <c r="L23" s="102" t="s">
        <v>2463</v>
      </c>
      <c r="M23" s="116" t="s">
        <v>2546</v>
      </c>
      <c r="N23" s="100" t="s">
        <v>2480</v>
      </c>
      <c r="O23" s="113" t="s">
        <v>2482</v>
      </c>
      <c r="P23" s="116"/>
      <c r="Q23" s="127">
        <v>44238.580810185187</v>
      </c>
    </row>
    <row r="24" spans="1:17" s="117" customFormat="1" ht="18" x14ac:dyDescent="0.25">
      <c r="A24" s="113" t="str">
        <f>VLOOKUP(E24,'LISTADO ATM'!$A$2:$C$897,3,0)</f>
        <v>DISTRITO NACIONAL</v>
      </c>
      <c r="B24" s="107" t="s">
        <v>2522</v>
      </c>
      <c r="C24" s="99">
        <v>44237.683310185188</v>
      </c>
      <c r="D24" s="113" t="s">
        <v>2476</v>
      </c>
      <c r="E24" s="97">
        <v>835</v>
      </c>
      <c r="F24" s="84" t="str">
        <f>VLOOKUP(E24,VIP!$A$2:$O11373,2,0)</f>
        <v>DRBR835</v>
      </c>
      <c r="G24" s="96" t="str">
        <f>VLOOKUP(E24,'LISTADO ATM'!$A$2:$B$896,2,0)</f>
        <v xml:space="preserve">ATM UNP Megacentro </v>
      </c>
      <c r="H24" s="96" t="str">
        <f>VLOOKUP(E24,VIP!$A$2:$O16294,7,FALSE)</f>
        <v>Si</v>
      </c>
      <c r="I24" s="96" t="str">
        <f>VLOOKUP(E24,VIP!$A$2:$O8259,8,FALSE)</f>
        <v>Si</v>
      </c>
      <c r="J24" s="96" t="str">
        <f>VLOOKUP(E24,VIP!$A$2:$O8209,8,FALSE)</f>
        <v>Si</v>
      </c>
      <c r="K24" s="96" t="str">
        <f>VLOOKUP(E24,VIP!$A$2:$O11783,6,0)</f>
        <v>SI</v>
      </c>
      <c r="L24" s="102" t="s">
        <v>2430</v>
      </c>
      <c r="M24" s="116" t="s">
        <v>2546</v>
      </c>
      <c r="N24" s="100" t="s">
        <v>2510</v>
      </c>
      <c r="O24" s="113" t="s">
        <v>2481</v>
      </c>
      <c r="P24" s="116"/>
      <c r="Q24" s="127">
        <v>44238.581145833334</v>
      </c>
    </row>
    <row r="25" spans="1:17" s="117" customFormat="1" ht="18" x14ac:dyDescent="0.25">
      <c r="A25" s="113" t="str">
        <f>VLOOKUP(E25,'LISTADO ATM'!$A$2:$C$897,3,0)</f>
        <v>DISTRITO NACIONAL</v>
      </c>
      <c r="B25" s="107" t="s">
        <v>2506</v>
      </c>
      <c r="C25" s="99">
        <v>44237.555868055555</v>
      </c>
      <c r="D25" s="113" t="s">
        <v>2189</v>
      </c>
      <c r="E25" s="97">
        <v>237</v>
      </c>
      <c r="F25" s="84" t="str">
        <f>VLOOKUP(E25,VIP!$A$2:$O11358,2,0)</f>
        <v>DRBR237</v>
      </c>
      <c r="G25" s="96" t="str">
        <f>VLOOKUP(E25,'LISTADO ATM'!$A$2:$B$896,2,0)</f>
        <v xml:space="preserve">ATM UNP Plaza Vásquez </v>
      </c>
      <c r="H25" s="96" t="str">
        <f>VLOOKUP(E25,VIP!$A$2:$O16279,7,FALSE)</f>
        <v>Si</v>
      </c>
      <c r="I25" s="96" t="str">
        <f>VLOOKUP(E25,VIP!$A$2:$O8244,8,FALSE)</f>
        <v>Si</v>
      </c>
      <c r="J25" s="96" t="str">
        <f>VLOOKUP(E25,VIP!$A$2:$O8194,8,FALSE)</f>
        <v>Si</v>
      </c>
      <c r="K25" s="96" t="str">
        <f>VLOOKUP(E25,VIP!$A$2:$O11768,6,0)</f>
        <v>SI</v>
      </c>
      <c r="L25" s="102" t="s">
        <v>2228</v>
      </c>
      <c r="M25" s="116" t="s">
        <v>2546</v>
      </c>
      <c r="N25" s="100" t="s">
        <v>2480</v>
      </c>
      <c r="O25" s="113" t="s">
        <v>2482</v>
      </c>
      <c r="P25" s="116"/>
      <c r="Q25" s="127">
        <v>44238.582743055558</v>
      </c>
    </row>
    <row r="26" spans="1:17" s="117" customFormat="1" ht="18" x14ac:dyDescent="0.25">
      <c r="A26" s="113" t="str">
        <f>VLOOKUP(E26,'LISTADO ATM'!$A$2:$C$897,3,0)</f>
        <v>SUR</v>
      </c>
      <c r="B26" s="107" t="s">
        <v>2521</v>
      </c>
      <c r="C26" s="99">
        <v>44237.688784722224</v>
      </c>
      <c r="D26" s="113" t="s">
        <v>2189</v>
      </c>
      <c r="E26" s="97">
        <v>512</v>
      </c>
      <c r="F26" s="84" t="str">
        <f>VLOOKUP(E26,VIP!$A$2:$O11372,2,0)</f>
        <v>DRBR512</v>
      </c>
      <c r="G26" s="96" t="str">
        <f>VLOOKUP(E26,'LISTADO ATM'!$A$2:$B$896,2,0)</f>
        <v>ATM Plaza Jesús Ferreira</v>
      </c>
      <c r="H26" s="96" t="str">
        <f>VLOOKUP(E26,VIP!$A$2:$O16293,7,FALSE)</f>
        <v>N/A</v>
      </c>
      <c r="I26" s="96" t="str">
        <f>VLOOKUP(E26,VIP!$A$2:$O8258,8,FALSE)</f>
        <v>N/A</v>
      </c>
      <c r="J26" s="96" t="str">
        <f>VLOOKUP(E26,VIP!$A$2:$O8208,8,FALSE)</f>
        <v>N/A</v>
      </c>
      <c r="K26" s="96" t="str">
        <f>VLOOKUP(E26,VIP!$A$2:$O11782,6,0)</f>
        <v>N/A</v>
      </c>
      <c r="L26" s="102" t="s">
        <v>2463</v>
      </c>
      <c r="M26" s="116" t="s">
        <v>2546</v>
      </c>
      <c r="N26" s="100" t="s">
        <v>2510</v>
      </c>
      <c r="O26" s="113" t="s">
        <v>2482</v>
      </c>
      <c r="P26" s="116"/>
      <c r="Q26" s="127">
        <v>44238.58284722222</v>
      </c>
    </row>
    <row r="27" spans="1:17" s="117" customFormat="1" ht="18" x14ac:dyDescent="0.25">
      <c r="A27" s="113" t="str">
        <f>VLOOKUP(E27,'LISTADO ATM'!$A$2:$C$897,3,0)</f>
        <v>NORTE</v>
      </c>
      <c r="B27" s="107" t="s">
        <v>2539</v>
      </c>
      <c r="C27" s="99">
        <v>44237.981192129628</v>
      </c>
      <c r="D27" s="113" t="s">
        <v>2190</v>
      </c>
      <c r="E27" s="97">
        <v>88</v>
      </c>
      <c r="F27" s="84" t="str">
        <f>VLOOKUP(E27,VIP!$A$2:$O11368,2,0)</f>
        <v>DRBR088</v>
      </c>
      <c r="G27" s="96" t="str">
        <f>VLOOKUP(E27,'LISTADO ATM'!$A$2:$B$896,2,0)</f>
        <v xml:space="preserve">ATM S/M La Fuente (Santiago) </v>
      </c>
      <c r="H27" s="96" t="str">
        <f>VLOOKUP(E27,VIP!$A$2:$O16289,7,FALSE)</f>
        <v>Si</v>
      </c>
      <c r="I27" s="96" t="str">
        <f>VLOOKUP(E27,VIP!$A$2:$O8254,8,FALSE)</f>
        <v>Si</v>
      </c>
      <c r="J27" s="96" t="str">
        <f>VLOOKUP(E27,VIP!$A$2:$O8204,8,FALSE)</f>
        <v>Si</v>
      </c>
      <c r="K27" s="96" t="str">
        <f>VLOOKUP(E27,VIP!$A$2:$O11778,6,0)</f>
        <v>NO</v>
      </c>
      <c r="L27" s="102" t="s">
        <v>2228</v>
      </c>
      <c r="M27" s="116" t="s">
        <v>2546</v>
      </c>
      <c r="N27" s="100" t="s">
        <v>2510</v>
      </c>
      <c r="O27" s="113" t="s">
        <v>2541</v>
      </c>
      <c r="P27" s="116"/>
      <c r="Q27" s="127">
        <v>44238.583101851851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2519</v>
      </c>
      <c r="C28" s="99">
        <v>44237.728819444441</v>
      </c>
      <c r="D28" s="113" t="s">
        <v>2189</v>
      </c>
      <c r="E28" s="97">
        <v>943</v>
      </c>
      <c r="F28" s="84" t="str">
        <f>VLOOKUP(E28,VIP!$A$2:$O11368,2,0)</f>
        <v>DRBR16K</v>
      </c>
      <c r="G28" s="96" t="str">
        <f>VLOOKUP(E28,'LISTADO ATM'!$A$2:$B$896,2,0)</f>
        <v xml:space="preserve">ATM Oficina Tránsito Terreste </v>
      </c>
      <c r="H28" s="96" t="str">
        <f>VLOOKUP(E28,VIP!$A$2:$O16289,7,FALSE)</f>
        <v>Si</v>
      </c>
      <c r="I28" s="96" t="str">
        <f>VLOOKUP(E28,VIP!$A$2:$O8254,8,FALSE)</f>
        <v>Si</v>
      </c>
      <c r="J28" s="96" t="str">
        <f>VLOOKUP(E28,VIP!$A$2:$O8204,8,FALSE)</f>
        <v>Si</v>
      </c>
      <c r="K28" s="96" t="str">
        <f>VLOOKUP(E28,VIP!$A$2:$O11778,6,0)</f>
        <v>NO</v>
      </c>
      <c r="L28" s="102" t="s">
        <v>2228</v>
      </c>
      <c r="M28" s="116" t="s">
        <v>2546</v>
      </c>
      <c r="N28" s="100" t="s">
        <v>2510</v>
      </c>
      <c r="O28" s="113" t="s">
        <v>2482</v>
      </c>
      <c r="P28" s="116"/>
      <c r="Q28" s="127">
        <v>44238.584675925929</v>
      </c>
    </row>
    <row r="29" spans="1:17" s="117" customFormat="1" ht="18" x14ac:dyDescent="0.25">
      <c r="A29" s="113" t="str">
        <f>VLOOKUP(E29,'LISTADO ATM'!$A$2:$C$897,3,0)</f>
        <v>ESTE</v>
      </c>
      <c r="B29" s="107" t="s">
        <v>2524</v>
      </c>
      <c r="C29" s="99">
        <v>44237.876111111109</v>
      </c>
      <c r="D29" s="113" t="s">
        <v>2189</v>
      </c>
      <c r="E29" s="97">
        <v>843</v>
      </c>
      <c r="F29" s="84" t="str">
        <f>VLOOKUP(E29,VIP!$A$2:$O11362,2,0)</f>
        <v>DRBR843</v>
      </c>
      <c r="G29" s="96" t="str">
        <f>VLOOKUP(E29,'LISTADO ATM'!$A$2:$B$896,2,0)</f>
        <v xml:space="preserve">ATM Oficina Romana Centro </v>
      </c>
      <c r="H29" s="96" t="str">
        <f>VLOOKUP(E29,VIP!$A$2:$O16283,7,FALSE)</f>
        <v>Si</v>
      </c>
      <c r="I29" s="96" t="str">
        <f>VLOOKUP(E29,VIP!$A$2:$O8248,8,FALSE)</f>
        <v>Si</v>
      </c>
      <c r="J29" s="96" t="str">
        <f>VLOOKUP(E29,VIP!$A$2:$O8198,8,FALSE)</f>
        <v>Si</v>
      </c>
      <c r="K29" s="96" t="str">
        <f>VLOOKUP(E29,VIP!$A$2:$O11772,6,0)</f>
        <v>NO</v>
      </c>
      <c r="L29" s="102" t="s">
        <v>2463</v>
      </c>
      <c r="M29" s="116" t="s">
        <v>2546</v>
      </c>
      <c r="N29" s="100" t="s">
        <v>2510</v>
      </c>
      <c r="O29" s="113" t="s">
        <v>2482</v>
      </c>
      <c r="P29" s="116"/>
      <c r="Q29" s="127">
        <v>44238.585416666669</v>
      </c>
    </row>
    <row r="30" spans="1:17" s="117" customFormat="1" ht="18" x14ac:dyDescent="0.25">
      <c r="A30" s="113" t="str">
        <f>VLOOKUP(E30,'LISTADO ATM'!$A$2:$C$897,3,0)</f>
        <v>DISTRITO NACIONAL</v>
      </c>
      <c r="B30" s="107" t="s">
        <v>2518</v>
      </c>
      <c r="C30" s="99">
        <v>44237.729814814818</v>
      </c>
      <c r="D30" s="113" t="s">
        <v>2189</v>
      </c>
      <c r="E30" s="97">
        <v>57</v>
      </c>
      <c r="F30" s="84" t="str">
        <f>VLOOKUP(E30,VIP!$A$2:$O11367,2,0)</f>
        <v>DRBR057</v>
      </c>
      <c r="G30" s="96" t="str">
        <f>VLOOKUP(E30,'LISTADO ATM'!$A$2:$B$896,2,0)</f>
        <v xml:space="preserve">ATM Oficina Malecon Center </v>
      </c>
      <c r="H30" s="96" t="str">
        <f>VLOOKUP(E30,VIP!$A$2:$O16288,7,FALSE)</f>
        <v>Si</v>
      </c>
      <c r="I30" s="96" t="str">
        <f>VLOOKUP(E30,VIP!$A$2:$O8253,8,FALSE)</f>
        <v>Si</v>
      </c>
      <c r="J30" s="96" t="str">
        <f>VLOOKUP(E30,VIP!$A$2:$O8203,8,FALSE)</f>
        <v>Si</v>
      </c>
      <c r="K30" s="96" t="str">
        <f>VLOOKUP(E30,VIP!$A$2:$O11777,6,0)</f>
        <v>NO</v>
      </c>
      <c r="L30" s="102" t="s">
        <v>2228</v>
      </c>
      <c r="M30" s="116" t="s">
        <v>2546</v>
      </c>
      <c r="N30" s="100" t="s">
        <v>2510</v>
      </c>
      <c r="O30" s="113" t="s">
        <v>2482</v>
      </c>
      <c r="P30" s="116"/>
      <c r="Q30" s="127">
        <v>44238.586145833331</v>
      </c>
    </row>
    <row r="31" spans="1:17" s="117" customFormat="1" ht="18" x14ac:dyDescent="0.25">
      <c r="A31" s="113" t="str">
        <f>VLOOKUP(E31,'LISTADO ATM'!$A$2:$C$897,3,0)</f>
        <v>DISTRITO NACIONAL</v>
      </c>
      <c r="B31" s="107" t="s">
        <v>2530</v>
      </c>
      <c r="C31" s="99">
        <v>44237.777025462965</v>
      </c>
      <c r="D31" s="113" t="s">
        <v>2189</v>
      </c>
      <c r="E31" s="97">
        <v>868</v>
      </c>
      <c r="F31" s="84" t="str">
        <f>VLOOKUP(E31,VIP!$A$2:$O11368,2,0)</f>
        <v>DRBR868</v>
      </c>
      <c r="G31" s="96" t="str">
        <f>VLOOKUP(E31,'LISTADO ATM'!$A$2:$B$896,2,0)</f>
        <v xml:space="preserve">ATM Casino Diamante </v>
      </c>
      <c r="H31" s="96" t="str">
        <f>VLOOKUP(E31,VIP!$A$2:$O16289,7,FALSE)</f>
        <v>Si</v>
      </c>
      <c r="I31" s="96" t="str">
        <f>VLOOKUP(E31,VIP!$A$2:$O8254,8,FALSE)</f>
        <v>Si</v>
      </c>
      <c r="J31" s="96" t="str">
        <f>VLOOKUP(E31,VIP!$A$2:$O8204,8,FALSE)</f>
        <v>Si</v>
      </c>
      <c r="K31" s="96" t="str">
        <f>VLOOKUP(E31,VIP!$A$2:$O11778,6,0)</f>
        <v>NO</v>
      </c>
      <c r="L31" s="102" t="s">
        <v>2463</v>
      </c>
      <c r="M31" s="116" t="s">
        <v>2546</v>
      </c>
      <c r="N31" s="100" t="s">
        <v>2510</v>
      </c>
      <c r="O31" s="113" t="s">
        <v>2482</v>
      </c>
      <c r="P31" s="116"/>
      <c r="Q31" s="127">
        <v>44238.58693287037</v>
      </c>
    </row>
    <row r="32" spans="1:17" s="117" customFormat="1" ht="18" x14ac:dyDescent="0.25">
      <c r="A32" s="113" t="str">
        <f>VLOOKUP(E32,'LISTADO ATM'!$A$2:$C$897,3,0)</f>
        <v>DISTRITO NACIONAL</v>
      </c>
      <c r="B32" s="107" t="s">
        <v>2515</v>
      </c>
      <c r="C32" s="99">
        <v>44237.734560185185</v>
      </c>
      <c r="D32" s="113" t="s">
        <v>2189</v>
      </c>
      <c r="E32" s="97">
        <v>389</v>
      </c>
      <c r="F32" s="84" t="str">
        <f>VLOOKUP(E32,VIP!$A$2:$O11364,2,0)</f>
        <v>DRBR389</v>
      </c>
      <c r="G32" s="96" t="str">
        <f>VLOOKUP(E32,'LISTADO ATM'!$A$2:$B$896,2,0)</f>
        <v xml:space="preserve">ATM Casino Hotel Princess </v>
      </c>
      <c r="H32" s="96" t="str">
        <f>VLOOKUP(E32,VIP!$A$2:$O16285,7,FALSE)</f>
        <v>Si</v>
      </c>
      <c r="I32" s="96" t="str">
        <f>VLOOKUP(E32,VIP!$A$2:$O8250,8,FALSE)</f>
        <v>Si</v>
      </c>
      <c r="J32" s="96" t="str">
        <f>VLOOKUP(E32,VIP!$A$2:$O8200,8,FALSE)</f>
        <v>Si</v>
      </c>
      <c r="K32" s="96" t="str">
        <f>VLOOKUP(E32,VIP!$A$2:$O11774,6,0)</f>
        <v>NO</v>
      </c>
      <c r="L32" s="102" t="s">
        <v>2228</v>
      </c>
      <c r="M32" s="116" t="s">
        <v>2546</v>
      </c>
      <c r="N32" s="100" t="s">
        <v>2510</v>
      </c>
      <c r="O32" s="113" t="s">
        <v>2482</v>
      </c>
      <c r="P32" s="116"/>
      <c r="Q32" s="127">
        <v>44238.587025462963</v>
      </c>
    </row>
    <row r="33" spans="1:17" s="117" customFormat="1" ht="18" x14ac:dyDescent="0.25">
      <c r="A33" s="113" t="str">
        <f>VLOOKUP(E33,'LISTADO ATM'!$A$2:$C$897,3,0)</f>
        <v>SUR</v>
      </c>
      <c r="B33" s="107" t="s">
        <v>2553</v>
      </c>
      <c r="C33" s="99">
        <v>44238.43136574074</v>
      </c>
      <c r="D33" s="113" t="s">
        <v>2189</v>
      </c>
      <c r="E33" s="97">
        <v>891</v>
      </c>
      <c r="F33" s="84" t="str">
        <f>VLOOKUP(E33,VIP!$A$2:$O11364,2,0)</f>
        <v>DRBR891</v>
      </c>
      <c r="G33" s="96" t="str">
        <f>VLOOKUP(E33,'LISTADO ATM'!$A$2:$B$896,2,0)</f>
        <v xml:space="preserve">ATM Estación Texaco (Barahona) </v>
      </c>
      <c r="H33" s="96" t="str">
        <f>VLOOKUP(E33,VIP!$A$2:$O16285,7,FALSE)</f>
        <v>Si</v>
      </c>
      <c r="I33" s="96" t="str">
        <f>VLOOKUP(E33,VIP!$A$2:$O8250,8,FALSE)</f>
        <v>Si</v>
      </c>
      <c r="J33" s="96" t="str">
        <f>VLOOKUP(E33,VIP!$A$2:$O8200,8,FALSE)</f>
        <v>Si</v>
      </c>
      <c r="K33" s="96" t="str">
        <f>VLOOKUP(E33,VIP!$A$2:$O11774,6,0)</f>
        <v>NO</v>
      </c>
      <c r="L33" s="102" t="s">
        <v>2254</v>
      </c>
      <c r="M33" s="116" t="s">
        <v>2546</v>
      </c>
      <c r="N33" s="100" t="s">
        <v>2480</v>
      </c>
      <c r="O33" s="113" t="s">
        <v>2482</v>
      </c>
      <c r="P33" s="116"/>
      <c r="Q33" s="127">
        <v>44238.587037037039</v>
      </c>
    </row>
    <row r="34" spans="1:17" s="117" customFormat="1" ht="18" x14ac:dyDescent="0.25">
      <c r="A34" s="113" t="str">
        <f>VLOOKUP(E34,'LISTADO ATM'!$A$2:$C$897,3,0)</f>
        <v>NORTE</v>
      </c>
      <c r="B34" s="107" t="s">
        <v>2527</v>
      </c>
      <c r="C34" s="99">
        <v>44237.837060185186</v>
      </c>
      <c r="D34" s="113" t="s">
        <v>2491</v>
      </c>
      <c r="E34" s="97">
        <v>645</v>
      </c>
      <c r="F34" s="84" t="str">
        <f>VLOOKUP(E34,VIP!$A$2:$O11365,2,0)</f>
        <v>DRBR329</v>
      </c>
      <c r="G34" s="96" t="str">
        <f>VLOOKUP(E34,'LISTADO ATM'!$A$2:$B$896,2,0)</f>
        <v xml:space="preserve">ATM UNP Cabrera </v>
      </c>
      <c r="H34" s="96" t="str">
        <f>VLOOKUP(E34,VIP!$A$2:$O16286,7,FALSE)</f>
        <v>Si</v>
      </c>
      <c r="I34" s="96" t="str">
        <f>VLOOKUP(E34,VIP!$A$2:$O8251,8,FALSE)</f>
        <v>Si</v>
      </c>
      <c r="J34" s="96" t="str">
        <f>VLOOKUP(E34,VIP!$A$2:$O8201,8,FALSE)</f>
        <v>Si</v>
      </c>
      <c r="K34" s="96" t="str">
        <f>VLOOKUP(E34,VIP!$A$2:$O11775,6,0)</f>
        <v>NO</v>
      </c>
      <c r="L34" s="102" t="s">
        <v>2430</v>
      </c>
      <c r="M34" s="116" t="s">
        <v>2546</v>
      </c>
      <c r="N34" s="100" t="s">
        <v>2510</v>
      </c>
      <c r="O34" s="113" t="s">
        <v>2497</v>
      </c>
      <c r="P34" s="116"/>
      <c r="Q34" s="127">
        <v>44238.587210648147</v>
      </c>
    </row>
    <row r="35" spans="1:17" s="117" customFormat="1" ht="18" x14ac:dyDescent="0.25">
      <c r="A35" s="113" t="str">
        <f>VLOOKUP(E35,'LISTADO ATM'!$A$2:$C$897,3,0)</f>
        <v>NORTE</v>
      </c>
      <c r="B35" s="107" t="s">
        <v>2514</v>
      </c>
      <c r="C35" s="99">
        <v>44237.73715277778</v>
      </c>
      <c r="D35" s="113" t="s">
        <v>2190</v>
      </c>
      <c r="E35" s="97">
        <v>601</v>
      </c>
      <c r="F35" s="84" t="str">
        <f>VLOOKUP(E35,VIP!$A$2:$O11363,2,0)</f>
        <v>DRBR255</v>
      </c>
      <c r="G35" s="96" t="str">
        <f>VLOOKUP(E35,'LISTADO ATM'!$A$2:$B$896,2,0)</f>
        <v xml:space="preserve">ATM Plaza Haché (Santiago) </v>
      </c>
      <c r="H35" s="96" t="str">
        <f>VLOOKUP(E35,VIP!$A$2:$O16284,7,FALSE)</f>
        <v>Si</v>
      </c>
      <c r="I35" s="96" t="str">
        <f>VLOOKUP(E35,VIP!$A$2:$O8249,8,FALSE)</f>
        <v>Si</v>
      </c>
      <c r="J35" s="96" t="str">
        <f>VLOOKUP(E35,VIP!$A$2:$O8199,8,FALSE)</f>
        <v>Si</v>
      </c>
      <c r="K35" s="96" t="str">
        <f>VLOOKUP(E35,VIP!$A$2:$O11773,6,0)</f>
        <v>NO</v>
      </c>
      <c r="L35" s="102" t="s">
        <v>2228</v>
      </c>
      <c r="M35" s="116" t="s">
        <v>2546</v>
      </c>
      <c r="N35" s="100" t="s">
        <v>2510</v>
      </c>
      <c r="O35" s="113" t="s">
        <v>2494</v>
      </c>
      <c r="P35" s="116"/>
      <c r="Q35" s="127">
        <v>44238.587534722225</v>
      </c>
    </row>
    <row r="36" spans="1:17" s="117" customFormat="1" ht="18" x14ac:dyDescent="0.25">
      <c r="A36" s="113" t="str">
        <f>VLOOKUP(E36,'LISTADO ATM'!$A$2:$C$897,3,0)</f>
        <v>DISTRITO NACIONAL</v>
      </c>
      <c r="B36" s="107" t="s">
        <v>2516</v>
      </c>
      <c r="C36" s="99">
        <v>44237.733310185184</v>
      </c>
      <c r="D36" s="113" t="s">
        <v>2189</v>
      </c>
      <c r="E36" s="97">
        <v>244</v>
      </c>
      <c r="F36" s="84" t="str">
        <f>VLOOKUP(E36,VIP!$A$2:$O11365,2,0)</f>
        <v>DRBR244</v>
      </c>
      <c r="G36" s="96" t="str">
        <f>VLOOKUP(E36,'LISTADO ATM'!$A$2:$B$896,2,0)</f>
        <v xml:space="preserve">ATM Ministerio de Hacienda (antiguo Finanzas) </v>
      </c>
      <c r="H36" s="96" t="str">
        <f>VLOOKUP(E36,VIP!$A$2:$O16286,7,FALSE)</f>
        <v>Si</v>
      </c>
      <c r="I36" s="96" t="str">
        <f>VLOOKUP(E36,VIP!$A$2:$O8251,8,FALSE)</f>
        <v>Si</v>
      </c>
      <c r="J36" s="96" t="str">
        <f>VLOOKUP(E36,VIP!$A$2:$O8201,8,FALSE)</f>
        <v>Si</v>
      </c>
      <c r="K36" s="96" t="str">
        <f>VLOOKUP(E36,VIP!$A$2:$O11775,6,0)</f>
        <v>NO</v>
      </c>
      <c r="L36" s="102" t="s">
        <v>2228</v>
      </c>
      <c r="M36" s="116" t="s">
        <v>2546</v>
      </c>
      <c r="N36" s="100" t="s">
        <v>2510</v>
      </c>
      <c r="O36" s="113" t="s">
        <v>2482</v>
      </c>
      <c r="P36" s="116"/>
      <c r="Q36" s="127">
        <v>44238.588564814818</v>
      </c>
    </row>
    <row r="37" spans="1:17" ht="18" x14ac:dyDescent="0.25">
      <c r="A37" s="113" t="str">
        <f>VLOOKUP(E37,'LISTADO ATM'!$A$2:$C$897,3,0)</f>
        <v>SUR</v>
      </c>
      <c r="B37" s="107" t="s">
        <v>2513</v>
      </c>
      <c r="C37" s="99">
        <v>44237.743495370371</v>
      </c>
      <c r="D37" s="113" t="s">
        <v>2189</v>
      </c>
      <c r="E37" s="97">
        <v>750</v>
      </c>
      <c r="F37" s="84" t="str">
        <f>VLOOKUP(E37,VIP!$A$2:$O11362,2,0)</f>
        <v>DRBR265</v>
      </c>
      <c r="G37" s="96" t="str">
        <f>VLOOKUP(E37,'LISTADO ATM'!$A$2:$B$896,2,0)</f>
        <v xml:space="preserve">ATM UNP Duvergé </v>
      </c>
      <c r="H37" s="96" t="str">
        <f>VLOOKUP(E37,VIP!$A$2:$O16283,7,FALSE)</f>
        <v>Si</v>
      </c>
      <c r="I37" s="96" t="str">
        <f>VLOOKUP(E37,VIP!$A$2:$O8248,8,FALSE)</f>
        <v>Si</v>
      </c>
      <c r="J37" s="96" t="str">
        <f>VLOOKUP(E37,VIP!$A$2:$O8198,8,FALSE)</f>
        <v>Si</v>
      </c>
      <c r="K37" s="96" t="str">
        <f>VLOOKUP(E37,VIP!$A$2:$O11772,6,0)</f>
        <v>SI</v>
      </c>
      <c r="L37" s="102" t="s">
        <v>2228</v>
      </c>
      <c r="M37" s="116" t="s">
        <v>2546</v>
      </c>
      <c r="N37" s="100" t="s">
        <v>2510</v>
      </c>
      <c r="O37" s="113" t="s">
        <v>2482</v>
      </c>
      <c r="P37" s="116"/>
      <c r="Q37" s="127">
        <v>44238.589953703704</v>
      </c>
    </row>
    <row r="38" spans="1:17" ht="18" x14ac:dyDescent="0.25">
      <c r="A38" s="113" t="str">
        <f>VLOOKUP(E38,'LISTADO ATM'!$A$2:$C$897,3,0)</f>
        <v>DISTRITO NACIONAL</v>
      </c>
      <c r="B38" s="107" t="s">
        <v>2511</v>
      </c>
      <c r="C38" s="99">
        <v>44237.746712962966</v>
      </c>
      <c r="D38" s="113" t="s">
        <v>2189</v>
      </c>
      <c r="E38" s="97">
        <v>970</v>
      </c>
      <c r="F38" s="84" t="str">
        <f>VLOOKUP(E38,VIP!$A$2:$O11359,2,0)</f>
        <v>DRBR970</v>
      </c>
      <c r="G38" s="96" t="str">
        <f>VLOOKUP(E38,'LISTADO ATM'!$A$2:$B$896,2,0)</f>
        <v xml:space="preserve">ATM S/M Olé Haina </v>
      </c>
      <c r="H38" s="96" t="str">
        <f>VLOOKUP(E38,VIP!$A$2:$O16280,7,FALSE)</f>
        <v>Si</v>
      </c>
      <c r="I38" s="96" t="str">
        <f>VLOOKUP(E38,VIP!$A$2:$O8245,8,FALSE)</f>
        <v>Si</v>
      </c>
      <c r="J38" s="96" t="str">
        <f>VLOOKUP(E38,VIP!$A$2:$O8195,8,FALSE)</f>
        <v>Si</v>
      </c>
      <c r="K38" s="96" t="str">
        <f>VLOOKUP(E38,VIP!$A$2:$O11769,6,0)</f>
        <v>NO</v>
      </c>
      <c r="L38" s="102" t="s">
        <v>2228</v>
      </c>
      <c r="M38" s="116" t="s">
        <v>2546</v>
      </c>
      <c r="N38" s="100" t="s">
        <v>2510</v>
      </c>
      <c r="O38" s="113" t="s">
        <v>2482</v>
      </c>
      <c r="P38" s="116"/>
      <c r="Q38" s="127">
        <v>44238.590069444443</v>
      </c>
    </row>
    <row r="39" spans="1:17" ht="18" x14ac:dyDescent="0.25">
      <c r="A39" s="113" t="str">
        <f>VLOOKUP(E39,'LISTADO ATM'!$A$2:$C$897,3,0)</f>
        <v>ESTE</v>
      </c>
      <c r="B39" s="107" t="s">
        <v>2554</v>
      </c>
      <c r="C39" s="99">
        <v>44238.429548611108</v>
      </c>
      <c r="D39" s="113" t="s">
        <v>2189</v>
      </c>
      <c r="E39" s="97">
        <v>899</v>
      </c>
      <c r="F39" s="84" t="str">
        <f>VLOOKUP(E39,VIP!$A$2:$O11365,2,0)</f>
        <v>DRBR899</v>
      </c>
      <c r="G39" s="96" t="str">
        <f>VLOOKUP(E39,'LISTADO ATM'!$A$2:$B$896,2,0)</f>
        <v xml:space="preserve">ATM Oficina Punta Cana </v>
      </c>
      <c r="H39" s="96" t="str">
        <f>VLOOKUP(E39,VIP!$A$2:$O16286,7,FALSE)</f>
        <v>Si</v>
      </c>
      <c r="I39" s="96" t="str">
        <f>VLOOKUP(E39,VIP!$A$2:$O8251,8,FALSE)</f>
        <v>Si</v>
      </c>
      <c r="J39" s="96" t="str">
        <f>VLOOKUP(E39,VIP!$A$2:$O8201,8,FALSE)</f>
        <v>Si</v>
      </c>
      <c r="K39" s="96" t="str">
        <f>VLOOKUP(E39,VIP!$A$2:$O11775,6,0)</f>
        <v>NO</v>
      </c>
      <c r="L39" s="102" t="s">
        <v>2254</v>
      </c>
      <c r="M39" s="116" t="s">
        <v>2546</v>
      </c>
      <c r="N39" s="100" t="s">
        <v>2480</v>
      </c>
      <c r="O39" s="113" t="s">
        <v>2482</v>
      </c>
      <c r="P39" s="116"/>
      <c r="Q39" s="127">
        <v>44238.590069444443</v>
      </c>
    </row>
    <row r="40" spans="1:17" ht="18" x14ac:dyDescent="0.25">
      <c r="A40" s="113" t="str">
        <f>VLOOKUP(E40,'LISTADO ATM'!$A$2:$C$897,3,0)</f>
        <v>NORTE</v>
      </c>
      <c r="B40" s="107" t="s">
        <v>2531</v>
      </c>
      <c r="C40" s="99">
        <v>44237.775254629632</v>
      </c>
      <c r="D40" s="113" t="s">
        <v>2190</v>
      </c>
      <c r="E40" s="97">
        <v>528</v>
      </c>
      <c r="F40" s="84" t="str">
        <f>VLOOKUP(E40,VIP!$A$2:$O11369,2,0)</f>
        <v>DRBR284</v>
      </c>
      <c r="G40" s="96" t="str">
        <f>VLOOKUP(E40,'LISTADO ATM'!$A$2:$B$896,2,0)</f>
        <v xml:space="preserve">ATM Ferretería Ochoa (Santiago) </v>
      </c>
      <c r="H40" s="96" t="str">
        <f>VLOOKUP(E40,VIP!$A$2:$O16290,7,FALSE)</f>
        <v>Si</v>
      </c>
      <c r="I40" s="96" t="str">
        <f>VLOOKUP(E40,VIP!$A$2:$O8255,8,FALSE)</f>
        <v>Si</v>
      </c>
      <c r="J40" s="96" t="str">
        <f>VLOOKUP(E40,VIP!$A$2:$O8205,8,FALSE)</f>
        <v>Si</v>
      </c>
      <c r="K40" s="96" t="str">
        <f>VLOOKUP(E40,VIP!$A$2:$O11779,6,0)</f>
        <v>NO</v>
      </c>
      <c r="L40" s="102" t="s">
        <v>2463</v>
      </c>
      <c r="M40" s="116" t="s">
        <v>2546</v>
      </c>
      <c r="N40" s="100" t="s">
        <v>2510</v>
      </c>
      <c r="O40" s="113" t="s">
        <v>2494</v>
      </c>
      <c r="P40" s="116"/>
      <c r="Q40" s="127">
        <v>44238.590324074074</v>
      </c>
    </row>
    <row r="41" spans="1:17" ht="18" x14ac:dyDescent="0.25">
      <c r="A41" s="113" t="str">
        <f>VLOOKUP(E41,'LISTADO ATM'!$A$2:$C$897,3,0)</f>
        <v>DISTRITO NACIONAL</v>
      </c>
      <c r="B41" s="107" t="s">
        <v>2526</v>
      </c>
      <c r="C41" s="99">
        <v>44237.841597222221</v>
      </c>
      <c r="D41" s="113" t="s">
        <v>2189</v>
      </c>
      <c r="E41" s="97">
        <v>378</v>
      </c>
      <c r="F41" s="84" t="str">
        <f>VLOOKUP(E41,VIP!$A$2:$O11364,2,0)</f>
        <v>DRBR378</v>
      </c>
      <c r="G41" s="96" t="str">
        <f>VLOOKUP(E41,'LISTADO ATM'!$A$2:$B$896,2,0)</f>
        <v>ATM UNP Villa Flores</v>
      </c>
      <c r="H41" s="96" t="str">
        <f>VLOOKUP(E41,VIP!$A$2:$O16285,7,FALSE)</f>
        <v>N/A</v>
      </c>
      <c r="I41" s="96" t="str">
        <f>VLOOKUP(E41,VIP!$A$2:$O8250,8,FALSE)</f>
        <v>N/A</v>
      </c>
      <c r="J41" s="96" t="str">
        <f>VLOOKUP(E41,VIP!$A$2:$O8200,8,FALSE)</f>
        <v>N/A</v>
      </c>
      <c r="K41" s="96" t="str">
        <f>VLOOKUP(E41,VIP!$A$2:$O11774,6,0)</f>
        <v>N/A</v>
      </c>
      <c r="L41" s="102" t="s">
        <v>2228</v>
      </c>
      <c r="M41" s="116" t="s">
        <v>2546</v>
      </c>
      <c r="N41" s="100" t="s">
        <v>2510</v>
      </c>
      <c r="O41" s="113" t="s">
        <v>2482</v>
      </c>
      <c r="P41" s="116"/>
      <c r="Q41" s="127">
        <v>44238.590763888889</v>
      </c>
    </row>
    <row r="42" spans="1:17" ht="18" x14ac:dyDescent="0.25">
      <c r="A42" s="113" t="str">
        <f>VLOOKUP(E42,'LISTADO ATM'!$A$2:$C$897,3,0)</f>
        <v>DISTRITO NACIONAL</v>
      </c>
      <c r="B42" s="107" t="s">
        <v>2537</v>
      </c>
      <c r="C42" s="99">
        <v>44238.013819444444</v>
      </c>
      <c r="D42" s="113" t="s">
        <v>2189</v>
      </c>
      <c r="E42" s="97">
        <v>39</v>
      </c>
      <c r="F42" s="84" t="str">
        <f>VLOOKUP(E42,VIP!$A$2:$O11366,2,0)</f>
        <v>DRBR039</v>
      </c>
      <c r="G42" s="96" t="str">
        <f>VLOOKUP(E42,'LISTADO ATM'!$A$2:$B$896,2,0)</f>
        <v xml:space="preserve">ATM Oficina Ovando </v>
      </c>
      <c r="H42" s="96" t="str">
        <f>VLOOKUP(E42,VIP!$A$2:$O16287,7,FALSE)</f>
        <v>Si</v>
      </c>
      <c r="I42" s="96" t="str">
        <f>VLOOKUP(E42,VIP!$A$2:$O8252,8,FALSE)</f>
        <v>No</v>
      </c>
      <c r="J42" s="96" t="str">
        <f>VLOOKUP(E42,VIP!$A$2:$O8202,8,FALSE)</f>
        <v>No</v>
      </c>
      <c r="K42" s="96" t="str">
        <f>VLOOKUP(E42,VIP!$A$2:$O11776,6,0)</f>
        <v>NO</v>
      </c>
      <c r="L42" s="102" t="s">
        <v>2254</v>
      </c>
      <c r="M42" s="116" t="s">
        <v>2546</v>
      </c>
      <c r="N42" s="100" t="s">
        <v>2510</v>
      </c>
      <c r="O42" s="113" t="s">
        <v>2482</v>
      </c>
      <c r="P42" s="116"/>
      <c r="Q42" s="127">
        <v>44238.591041666667</v>
      </c>
    </row>
    <row r="43" spans="1:17" ht="18" x14ac:dyDescent="0.25">
      <c r="A43" s="113" t="str">
        <f>VLOOKUP(E43,'LISTADO ATM'!$A$2:$C$897,3,0)</f>
        <v>DISTRITO NACIONAL</v>
      </c>
      <c r="B43" s="107" t="s">
        <v>2545</v>
      </c>
      <c r="C43" s="99">
        <v>44238.301817129628</v>
      </c>
      <c r="D43" s="113" t="s">
        <v>2189</v>
      </c>
      <c r="E43" s="97">
        <v>248</v>
      </c>
      <c r="F43" s="84" t="str">
        <f>VLOOKUP(E43,VIP!$A$2:$O11359,2,0)</f>
        <v>DRBR248</v>
      </c>
      <c r="G43" s="96" t="str">
        <f>VLOOKUP(E43,'LISTADO ATM'!$A$2:$B$896,2,0)</f>
        <v xml:space="preserve">ATM Shell Paraiso </v>
      </c>
      <c r="H43" s="96" t="str">
        <f>VLOOKUP(E43,VIP!$A$2:$O16280,7,FALSE)</f>
        <v>Si</v>
      </c>
      <c r="I43" s="96" t="str">
        <f>VLOOKUP(E43,VIP!$A$2:$O8245,8,FALSE)</f>
        <v>Si</v>
      </c>
      <c r="J43" s="96" t="str">
        <f>VLOOKUP(E43,VIP!$A$2:$O8195,8,FALSE)</f>
        <v>Si</v>
      </c>
      <c r="K43" s="96" t="str">
        <f>VLOOKUP(E43,VIP!$A$2:$O11769,6,0)</f>
        <v>NO</v>
      </c>
      <c r="L43" s="102" t="s">
        <v>2228</v>
      </c>
      <c r="M43" s="116" t="s">
        <v>2546</v>
      </c>
      <c r="N43" s="100" t="s">
        <v>2480</v>
      </c>
      <c r="O43" s="113" t="s">
        <v>2482</v>
      </c>
      <c r="P43" s="116"/>
      <c r="Q43" s="127">
        <v>44238.591817129629</v>
      </c>
    </row>
    <row r="44" spans="1:17" ht="18" x14ac:dyDescent="0.25">
      <c r="A44" s="113" t="str">
        <f>VLOOKUP(E44,'LISTADO ATM'!$A$2:$C$897,3,0)</f>
        <v>NORTE</v>
      </c>
      <c r="B44" s="107" t="s">
        <v>2556</v>
      </c>
      <c r="C44" s="99">
        <v>44238.391828703701</v>
      </c>
      <c r="D44" s="113" t="s">
        <v>2190</v>
      </c>
      <c r="E44" s="97">
        <v>747</v>
      </c>
      <c r="F44" s="84" t="str">
        <f>VLOOKUP(E44,VIP!$A$2:$O11367,2,0)</f>
        <v>DRBR200</v>
      </c>
      <c r="G44" s="96" t="str">
        <f>VLOOKUP(E44,'LISTADO ATM'!$A$2:$B$896,2,0)</f>
        <v xml:space="preserve">ATM Club BR (Santiago) </v>
      </c>
      <c r="H44" s="96" t="str">
        <f>VLOOKUP(E44,VIP!$A$2:$O16288,7,FALSE)</f>
        <v>Si</v>
      </c>
      <c r="I44" s="96" t="str">
        <f>VLOOKUP(E44,VIP!$A$2:$O8253,8,FALSE)</f>
        <v>Si</v>
      </c>
      <c r="J44" s="96" t="str">
        <f>VLOOKUP(E44,VIP!$A$2:$O8203,8,FALSE)</f>
        <v>Si</v>
      </c>
      <c r="K44" s="96" t="str">
        <f>VLOOKUP(E44,VIP!$A$2:$O11777,6,0)</f>
        <v>SI</v>
      </c>
      <c r="L44" s="102" t="s">
        <v>2441</v>
      </c>
      <c r="M44" s="116" t="s">
        <v>2546</v>
      </c>
      <c r="N44" s="100" t="s">
        <v>2480</v>
      </c>
      <c r="O44" s="113" t="s">
        <v>2541</v>
      </c>
      <c r="P44" s="116"/>
      <c r="Q44" s="127">
        <v>44238.591874999998</v>
      </c>
    </row>
    <row r="45" spans="1:17" ht="18" x14ac:dyDescent="0.25">
      <c r="A45" s="113" t="str">
        <f>VLOOKUP(E45,'LISTADO ATM'!$A$2:$C$897,3,0)</f>
        <v>DISTRITO NACIONAL</v>
      </c>
      <c r="B45" s="107" t="s">
        <v>2536</v>
      </c>
      <c r="C45" s="99">
        <v>44238.017511574071</v>
      </c>
      <c r="D45" s="113" t="s">
        <v>2189</v>
      </c>
      <c r="E45" s="97">
        <v>967</v>
      </c>
      <c r="F45" s="84" t="str">
        <f>VLOOKUP(E45,VIP!$A$2:$O11365,2,0)</f>
        <v>DRBR967</v>
      </c>
      <c r="G45" s="96" t="str">
        <f>VLOOKUP(E45,'LISTADO ATM'!$A$2:$B$896,2,0)</f>
        <v xml:space="preserve">ATM UNP Hiper Olé Autopista Duarte </v>
      </c>
      <c r="H45" s="96" t="str">
        <f>VLOOKUP(E45,VIP!$A$2:$O16286,7,FALSE)</f>
        <v>Si</v>
      </c>
      <c r="I45" s="96" t="str">
        <f>VLOOKUP(E45,VIP!$A$2:$O8251,8,FALSE)</f>
        <v>Si</v>
      </c>
      <c r="J45" s="96" t="str">
        <f>VLOOKUP(E45,VIP!$A$2:$O8201,8,FALSE)</f>
        <v>Si</v>
      </c>
      <c r="K45" s="96" t="str">
        <f>VLOOKUP(E45,VIP!$A$2:$O11775,6,0)</f>
        <v>NO</v>
      </c>
      <c r="L45" s="102" t="s">
        <v>2441</v>
      </c>
      <c r="M45" s="116" t="s">
        <v>2546</v>
      </c>
      <c r="N45" s="100" t="s">
        <v>2510</v>
      </c>
      <c r="O45" s="113" t="s">
        <v>2482</v>
      </c>
      <c r="P45" s="116"/>
      <c r="Q45" s="127">
        <v>44238.593680555554</v>
      </c>
    </row>
    <row r="46" spans="1:17" ht="18" x14ac:dyDescent="0.25">
      <c r="A46" s="113" t="str">
        <f>VLOOKUP(E46,'LISTADO ATM'!$A$2:$C$897,3,0)</f>
        <v>ESTE</v>
      </c>
      <c r="B46" s="107" t="s">
        <v>2538</v>
      </c>
      <c r="C46" s="99">
        <v>44238.007268518515</v>
      </c>
      <c r="D46" s="113" t="s">
        <v>2189</v>
      </c>
      <c r="E46" s="97">
        <v>345</v>
      </c>
      <c r="F46" s="84" t="e">
        <f>VLOOKUP(E46,VIP!$A$2:$O11367,2,0)</f>
        <v>#N/A</v>
      </c>
      <c r="G46" s="96" t="str">
        <f>VLOOKUP(E46,'LISTADO ATM'!$A$2:$B$896,2,0)</f>
        <v>ATM Oficina Yamasá  II</v>
      </c>
      <c r="H46" s="96" t="e">
        <f>VLOOKUP(E46,VIP!$A$2:$O16288,7,FALSE)</f>
        <v>#N/A</v>
      </c>
      <c r="I46" s="96" t="e">
        <f>VLOOKUP(E46,VIP!$A$2:$O8253,8,FALSE)</f>
        <v>#N/A</v>
      </c>
      <c r="J46" s="96" t="e">
        <f>VLOOKUP(E46,VIP!$A$2:$O8203,8,FALSE)</f>
        <v>#N/A</v>
      </c>
      <c r="K46" s="96" t="e">
        <f>VLOOKUP(E46,VIP!$A$2:$O11777,6,0)</f>
        <v>#N/A</v>
      </c>
      <c r="L46" s="102" t="s">
        <v>2254</v>
      </c>
      <c r="M46" s="116" t="s">
        <v>2546</v>
      </c>
      <c r="N46" s="100" t="s">
        <v>2510</v>
      </c>
      <c r="O46" s="113" t="s">
        <v>2482</v>
      </c>
      <c r="P46" s="116"/>
      <c r="Q46" s="127">
        <v>44238.594201388885</v>
      </c>
    </row>
    <row r="47" spans="1:17" s="117" customFormat="1" ht="18" x14ac:dyDescent="0.25">
      <c r="A47" s="113" t="str">
        <f>VLOOKUP(E47,'LISTADO ATM'!$A$2:$C$897,3,0)</f>
        <v>DISTRITO NACIONAL</v>
      </c>
      <c r="B47" s="107" t="s">
        <v>2542</v>
      </c>
      <c r="C47" s="99">
        <v>44238.253391203703</v>
      </c>
      <c r="D47" s="113" t="s">
        <v>2189</v>
      </c>
      <c r="E47" s="97">
        <v>507</v>
      </c>
      <c r="F47" s="84" t="str">
        <f>VLOOKUP(E47,VIP!$A$2:$O11365,2,0)</f>
        <v>DRBR507</v>
      </c>
      <c r="G47" s="96" t="str">
        <f>VLOOKUP(E47,'LISTADO ATM'!$A$2:$B$896,2,0)</f>
        <v>ATM Estación Sigma Boca Chica</v>
      </c>
      <c r="H47" s="96" t="str">
        <f>VLOOKUP(E47,VIP!$A$2:$O16286,7,FALSE)</f>
        <v>Si</v>
      </c>
      <c r="I47" s="96" t="str">
        <f>VLOOKUP(E47,VIP!$A$2:$O8251,8,FALSE)</f>
        <v>Si</v>
      </c>
      <c r="J47" s="96" t="str">
        <f>VLOOKUP(E47,VIP!$A$2:$O8201,8,FALSE)</f>
        <v>Si</v>
      </c>
      <c r="K47" s="96" t="str">
        <f>VLOOKUP(E47,VIP!$A$2:$O11775,6,0)</f>
        <v>NO</v>
      </c>
      <c r="L47" s="102" t="s">
        <v>2254</v>
      </c>
      <c r="M47" s="116" t="s">
        <v>2546</v>
      </c>
      <c r="N47" s="100" t="s">
        <v>2510</v>
      </c>
      <c r="O47" s="113" t="s">
        <v>2482</v>
      </c>
      <c r="P47" s="116"/>
      <c r="Q47" s="127">
        <v>44238.595335648148</v>
      </c>
    </row>
    <row r="48" spans="1:17" s="117" customFormat="1" ht="18" x14ac:dyDescent="0.25">
      <c r="A48" s="113" t="str">
        <f>VLOOKUP(E48,'LISTADO ATM'!$A$2:$C$897,3,0)</f>
        <v>NORTE</v>
      </c>
      <c r="B48" s="107" t="s">
        <v>2555</v>
      </c>
      <c r="C48" s="99">
        <v>44238.398460648146</v>
      </c>
      <c r="D48" s="113" t="s">
        <v>2491</v>
      </c>
      <c r="E48" s="97">
        <v>944</v>
      </c>
      <c r="F48" s="84" t="str">
        <f>VLOOKUP(E48,VIP!$A$2:$O11366,2,0)</f>
        <v>DRBR944</v>
      </c>
      <c r="G48" s="96" t="str">
        <f>VLOOKUP(E48,'LISTADO ATM'!$A$2:$B$896,2,0)</f>
        <v xml:space="preserve">ATM UNP Mao </v>
      </c>
      <c r="H48" s="96" t="str">
        <f>VLOOKUP(E48,VIP!$A$2:$O16287,7,FALSE)</f>
        <v>Si</v>
      </c>
      <c r="I48" s="96" t="str">
        <f>VLOOKUP(E48,VIP!$A$2:$O8252,8,FALSE)</f>
        <v>Si</v>
      </c>
      <c r="J48" s="96" t="str">
        <f>VLOOKUP(E48,VIP!$A$2:$O8202,8,FALSE)</f>
        <v>Si</v>
      </c>
      <c r="K48" s="96" t="str">
        <f>VLOOKUP(E48,VIP!$A$2:$O11776,6,0)</f>
        <v>NO</v>
      </c>
      <c r="L48" s="102" t="s">
        <v>2430</v>
      </c>
      <c r="M48" s="116" t="s">
        <v>2546</v>
      </c>
      <c r="N48" s="100" t="s">
        <v>2480</v>
      </c>
      <c r="O48" s="113" t="s">
        <v>2497</v>
      </c>
      <c r="P48" s="116"/>
      <c r="Q48" s="127">
        <v>44238.596655092595</v>
      </c>
    </row>
    <row r="49" spans="1:17" s="117" customFormat="1" ht="18" x14ac:dyDescent="0.25">
      <c r="A49" s="113" t="str">
        <f>VLOOKUP(E49,'LISTADO ATM'!$A$2:$C$897,3,0)</f>
        <v>NORTE</v>
      </c>
      <c r="B49" s="107" t="s">
        <v>2550</v>
      </c>
      <c r="C49" s="99">
        <v>44238.440104166664</v>
      </c>
      <c r="D49" s="113" t="s">
        <v>2190</v>
      </c>
      <c r="E49" s="97">
        <v>142</v>
      </c>
      <c r="F49" s="84" t="str">
        <f>VLOOKUP(E49,VIP!$A$2:$O11361,2,0)</f>
        <v>DRBR142</v>
      </c>
      <c r="G49" s="96" t="str">
        <f>VLOOKUP(E49,'LISTADO ATM'!$A$2:$B$896,2,0)</f>
        <v xml:space="preserve">ATM Centro de Caja Galerías Bonao </v>
      </c>
      <c r="H49" s="96" t="str">
        <f>VLOOKUP(E49,VIP!$A$2:$O16282,7,FALSE)</f>
        <v>Si</v>
      </c>
      <c r="I49" s="96" t="str">
        <f>VLOOKUP(E49,VIP!$A$2:$O8247,8,FALSE)</f>
        <v>Si</v>
      </c>
      <c r="J49" s="96" t="str">
        <f>VLOOKUP(E49,VIP!$A$2:$O8197,8,FALSE)</f>
        <v>Si</v>
      </c>
      <c r="K49" s="96" t="str">
        <f>VLOOKUP(E49,VIP!$A$2:$O11771,6,0)</f>
        <v>SI</v>
      </c>
      <c r="L49" s="102" t="s">
        <v>2228</v>
      </c>
      <c r="M49" s="116" t="s">
        <v>2546</v>
      </c>
      <c r="N49" s="100" t="s">
        <v>2480</v>
      </c>
      <c r="O49" s="113" t="s">
        <v>2558</v>
      </c>
      <c r="P49" s="116"/>
      <c r="Q49" s="127">
        <v>44238.597118055557</v>
      </c>
    </row>
    <row r="50" spans="1:17" s="117" customFormat="1" ht="18" x14ac:dyDescent="0.25">
      <c r="A50" s="113" t="str">
        <f>VLOOKUP(E50,'LISTADO ATM'!$A$2:$C$897,3,0)</f>
        <v>DISTRITO NACIONAL</v>
      </c>
      <c r="B50" s="107" t="s">
        <v>2551</v>
      </c>
      <c r="C50" s="99">
        <v>44238.435208333336</v>
      </c>
      <c r="D50" s="113" t="s">
        <v>2491</v>
      </c>
      <c r="E50" s="97">
        <v>410</v>
      </c>
      <c r="F50" s="84" t="str">
        <f>VLOOKUP(E50,VIP!$A$2:$O11362,2,0)</f>
        <v>DRBR410</v>
      </c>
      <c r="G50" s="96" t="str">
        <f>VLOOKUP(E50,'LISTADO ATM'!$A$2:$B$896,2,0)</f>
        <v xml:space="preserve">ATM Oficina Las Palmas de Herrera II </v>
      </c>
      <c r="H50" s="96" t="str">
        <f>VLOOKUP(E50,VIP!$A$2:$O16283,7,FALSE)</f>
        <v>Si</v>
      </c>
      <c r="I50" s="96" t="str">
        <f>VLOOKUP(E50,VIP!$A$2:$O8248,8,FALSE)</f>
        <v>Si</v>
      </c>
      <c r="J50" s="96" t="str">
        <f>VLOOKUP(E50,VIP!$A$2:$O8198,8,FALSE)</f>
        <v>Si</v>
      </c>
      <c r="K50" s="96" t="str">
        <f>VLOOKUP(E50,VIP!$A$2:$O11772,6,0)</f>
        <v>NO</v>
      </c>
      <c r="L50" s="102" t="s">
        <v>2559</v>
      </c>
      <c r="M50" s="116" t="s">
        <v>2546</v>
      </c>
      <c r="N50" s="100" t="s">
        <v>2480</v>
      </c>
      <c r="O50" s="113" t="s">
        <v>2497</v>
      </c>
      <c r="P50" s="116"/>
      <c r="Q50" s="127">
        <v>44238.597141203703</v>
      </c>
    </row>
    <row r="51" spans="1:17" s="117" customFormat="1" ht="18" x14ac:dyDescent="0.25">
      <c r="A51" s="113" t="str">
        <f>VLOOKUP(E51,'LISTADO ATM'!$A$2:$C$897,3,0)</f>
        <v>NORTE</v>
      </c>
      <c r="B51" s="107" t="s">
        <v>2552</v>
      </c>
      <c r="C51" s="99">
        <v>44238.432523148149</v>
      </c>
      <c r="D51" s="113" t="s">
        <v>2190</v>
      </c>
      <c r="E51" s="97">
        <v>511</v>
      </c>
      <c r="F51" s="84" t="str">
        <f>VLOOKUP(E51,VIP!$A$2:$O11363,2,0)</f>
        <v>DRBR511</v>
      </c>
      <c r="G51" s="96" t="str">
        <f>VLOOKUP(E51,'LISTADO ATM'!$A$2:$B$896,2,0)</f>
        <v xml:space="preserve">ATM UNP Río San Juan (Nagua) </v>
      </c>
      <c r="H51" s="96" t="str">
        <f>VLOOKUP(E51,VIP!$A$2:$O16284,7,FALSE)</f>
        <v>Si</v>
      </c>
      <c r="I51" s="96" t="str">
        <f>VLOOKUP(E51,VIP!$A$2:$O8249,8,FALSE)</f>
        <v>Si</v>
      </c>
      <c r="J51" s="96" t="str">
        <f>VLOOKUP(E51,VIP!$A$2:$O8199,8,FALSE)</f>
        <v>Si</v>
      </c>
      <c r="K51" s="96" t="str">
        <f>VLOOKUP(E51,VIP!$A$2:$O11773,6,0)</f>
        <v>NO</v>
      </c>
      <c r="L51" s="102" t="s">
        <v>2254</v>
      </c>
      <c r="M51" s="116" t="s">
        <v>2546</v>
      </c>
      <c r="N51" s="100" t="s">
        <v>2480</v>
      </c>
      <c r="O51" s="113" t="s">
        <v>2558</v>
      </c>
      <c r="P51" s="116"/>
      <c r="Q51" s="127">
        <v>44238.597222222219</v>
      </c>
    </row>
    <row r="52" spans="1:17" s="117" customFormat="1" ht="18" x14ac:dyDescent="0.25">
      <c r="A52" s="113" t="str">
        <f>VLOOKUP(E52,'LISTADO ATM'!$A$2:$C$897,3,0)</f>
        <v>DISTRITO NACIONAL</v>
      </c>
      <c r="B52" s="107" t="s">
        <v>2501</v>
      </c>
      <c r="C52" s="99">
        <v>44236.574965277781</v>
      </c>
      <c r="D52" s="113" t="s">
        <v>2189</v>
      </c>
      <c r="E52" s="97">
        <v>562</v>
      </c>
      <c r="F52" s="84" t="str">
        <f>VLOOKUP(E52,VIP!$A$2:$O11400,2,0)</f>
        <v>DRBR226</v>
      </c>
      <c r="G52" s="96" t="str">
        <f>VLOOKUP(E52,'LISTADO ATM'!$A$2:$B$896,2,0)</f>
        <v xml:space="preserve">ATM S/M Jumbo Carretera Mella </v>
      </c>
      <c r="H52" s="96" t="str">
        <f>VLOOKUP(E52,VIP!$A$2:$O16321,7,FALSE)</f>
        <v>Si</v>
      </c>
      <c r="I52" s="96" t="str">
        <f>VLOOKUP(E52,VIP!$A$2:$O8286,8,FALSE)</f>
        <v>Si</v>
      </c>
      <c r="J52" s="96" t="str">
        <f>VLOOKUP(E52,VIP!$A$2:$O8236,8,FALSE)</f>
        <v>Si</v>
      </c>
      <c r="K52" s="96" t="str">
        <f>VLOOKUP(E52,VIP!$A$2:$O11810,6,0)</f>
        <v>SI</v>
      </c>
      <c r="L52" s="102" t="s">
        <v>2254</v>
      </c>
      <c r="M52" s="116" t="s">
        <v>2546</v>
      </c>
      <c r="N52" s="100" t="s">
        <v>2480</v>
      </c>
      <c r="O52" s="113" t="s">
        <v>2482</v>
      </c>
      <c r="P52" s="116"/>
      <c r="Q52" s="127">
        <v>44238.726388888892</v>
      </c>
    </row>
    <row r="53" spans="1:17" s="117" customFormat="1" ht="18" x14ac:dyDescent="0.25">
      <c r="A53" s="113" t="str">
        <f>VLOOKUP(E53,'LISTADO ATM'!$A$2:$C$897,3,0)</f>
        <v>DISTRITO NACIONAL</v>
      </c>
      <c r="B53" s="107" t="s">
        <v>2557</v>
      </c>
      <c r="C53" s="99">
        <v>44238.348680555559</v>
      </c>
      <c r="D53" s="113" t="s">
        <v>2491</v>
      </c>
      <c r="E53" s="97">
        <v>85</v>
      </c>
      <c r="F53" s="84" t="str">
        <f>VLOOKUP(E53,VIP!$A$2:$O11368,2,0)</f>
        <v>DRBR085</v>
      </c>
      <c r="G53" s="96" t="str">
        <f>VLOOKUP(E53,'LISTADO ATM'!$A$2:$B$896,2,0)</f>
        <v xml:space="preserve">ATM Oficina San Isidro (Fuerza Aérea) </v>
      </c>
      <c r="H53" s="96" t="str">
        <f>VLOOKUP(E53,VIP!$A$2:$O16289,7,FALSE)</f>
        <v>Si</v>
      </c>
      <c r="I53" s="96" t="str">
        <f>VLOOKUP(E53,VIP!$A$2:$O8254,8,FALSE)</f>
        <v>Si</v>
      </c>
      <c r="J53" s="96" t="str">
        <f>VLOOKUP(E53,VIP!$A$2:$O8204,8,FALSE)</f>
        <v>Si</v>
      </c>
      <c r="K53" s="96" t="str">
        <f>VLOOKUP(E53,VIP!$A$2:$O11778,6,0)</f>
        <v>NO</v>
      </c>
      <c r="L53" s="102" t="s">
        <v>2430</v>
      </c>
      <c r="M53" s="116" t="s">
        <v>2546</v>
      </c>
      <c r="N53" s="100" t="s">
        <v>2480</v>
      </c>
      <c r="O53" s="113" t="s">
        <v>2497</v>
      </c>
      <c r="P53" s="116"/>
      <c r="Q53" s="127">
        <v>44238.753472222219</v>
      </c>
    </row>
    <row r="54" spans="1:17" s="117" customFormat="1" ht="18" x14ac:dyDescent="0.25">
      <c r="A54" s="113" t="str">
        <f>VLOOKUP(E54,'LISTADO ATM'!$A$2:$C$897,3,0)</f>
        <v>DISTRITO NACIONAL</v>
      </c>
      <c r="B54" s="107" t="s">
        <v>2528</v>
      </c>
      <c r="C54" s="99">
        <v>44237.822476851848</v>
      </c>
      <c r="D54" s="113" t="s">
        <v>2189</v>
      </c>
      <c r="E54" s="97">
        <v>246</v>
      </c>
      <c r="F54" s="84" t="str">
        <f>VLOOKUP(E54,VIP!$A$2:$O11366,2,0)</f>
        <v>DRBR246</v>
      </c>
      <c r="G54" s="96" t="str">
        <f>VLOOKUP(E54,'LISTADO ATM'!$A$2:$B$896,2,0)</f>
        <v xml:space="preserve">ATM Oficina Torre BR (Lobby) </v>
      </c>
      <c r="H54" s="96" t="str">
        <f>VLOOKUP(E54,VIP!$A$2:$O16287,7,FALSE)</f>
        <v>Si</v>
      </c>
      <c r="I54" s="96" t="str">
        <f>VLOOKUP(E54,VIP!$A$2:$O8252,8,FALSE)</f>
        <v>Si</v>
      </c>
      <c r="J54" s="96" t="str">
        <f>VLOOKUP(E54,VIP!$A$2:$O8202,8,FALSE)</f>
        <v>Si</v>
      </c>
      <c r="K54" s="96" t="str">
        <f>VLOOKUP(E54,VIP!$A$2:$O11776,6,0)</f>
        <v>SI</v>
      </c>
      <c r="L54" s="102" t="s">
        <v>2228</v>
      </c>
      <c r="M54" s="116" t="s">
        <v>2546</v>
      </c>
      <c r="N54" s="100" t="s">
        <v>2510</v>
      </c>
      <c r="O54" s="113" t="s">
        <v>2482</v>
      </c>
      <c r="P54" s="116"/>
      <c r="Q54" s="127">
        <v>44238.765277777777</v>
      </c>
    </row>
    <row r="55" spans="1:17" s="117" customFormat="1" ht="18" x14ac:dyDescent="0.25">
      <c r="A55" s="113" t="str">
        <f>VLOOKUP(E55,'LISTADO ATM'!$A$2:$C$897,3,0)</f>
        <v>ESTE</v>
      </c>
      <c r="B55" s="107" t="s">
        <v>2512</v>
      </c>
      <c r="C55" s="99">
        <v>44237.745555555557</v>
      </c>
      <c r="D55" s="113" t="s">
        <v>2189</v>
      </c>
      <c r="E55" s="97">
        <v>399</v>
      </c>
      <c r="F55" s="84" t="str">
        <f>VLOOKUP(E55,VIP!$A$2:$O11361,2,0)</f>
        <v>DRBR399</v>
      </c>
      <c r="G55" s="96" t="str">
        <f>VLOOKUP(E55,'LISTADO ATM'!$A$2:$B$896,2,0)</f>
        <v xml:space="preserve">ATM Oficina La Romana II </v>
      </c>
      <c r="H55" s="96" t="str">
        <f>VLOOKUP(E55,VIP!$A$2:$O16282,7,FALSE)</f>
        <v>Si</v>
      </c>
      <c r="I55" s="96" t="str">
        <f>VLOOKUP(E55,VIP!$A$2:$O8247,8,FALSE)</f>
        <v>Si</v>
      </c>
      <c r="J55" s="96" t="str">
        <f>VLOOKUP(E55,VIP!$A$2:$O8197,8,FALSE)</f>
        <v>Si</v>
      </c>
      <c r="K55" s="96" t="str">
        <f>VLOOKUP(E55,VIP!$A$2:$O11771,6,0)</f>
        <v>NO</v>
      </c>
      <c r="L55" s="102" t="s">
        <v>2228</v>
      </c>
      <c r="M55" s="116" t="s">
        <v>2546</v>
      </c>
      <c r="N55" s="100" t="s">
        <v>2510</v>
      </c>
      <c r="O55" s="113" t="s">
        <v>2482</v>
      </c>
      <c r="P55" s="116"/>
      <c r="Q55" s="127">
        <v>44238.768750000003</v>
      </c>
    </row>
    <row r="56" spans="1:17" s="117" customFormat="1" ht="18" x14ac:dyDescent="0.25">
      <c r="A56" s="113" t="str">
        <f>VLOOKUP(E56,'LISTADO ATM'!$A$2:$C$897,3,0)</f>
        <v>DISTRITO NACIONAL</v>
      </c>
      <c r="B56" s="107" t="s">
        <v>2577</v>
      </c>
      <c r="C56" s="99">
        <v>44238.528240740743</v>
      </c>
      <c r="D56" s="113" t="s">
        <v>2491</v>
      </c>
      <c r="E56" s="97">
        <v>734</v>
      </c>
      <c r="F56" s="84" t="str">
        <f>VLOOKUP(E56,VIP!$A$2:$O11368,2,0)</f>
        <v>DRBR178</v>
      </c>
      <c r="G56" s="96" t="str">
        <f>VLOOKUP(E56,'LISTADO ATM'!$A$2:$B$896,2,0)</f>
        <v xml:space="preserve">ATM Oficina Independencia I </v>
      </c>
      <c r="H56" s="96" t="str">
        <f>VLOOKUP(E56,VIP!$A$2:$O16289,7,FALSE)</f>
        <v>Si</v>
      </c>
      <c r="I56" s="96" t="str">
        <f>VLOOKUP(E56,VIP!$A$2:$O8254,8,FALSE)</f>
        <v>Si</v>
      </c>
      <c r="J56" s="96" t="str">
        <f>VLOOKUP(E56,VIP!$A$2:$O8204,8,FALSE)</f>
        <v>Si</v>
      </c>
      <c r="K56" s="96" t="str">
        <f>VLOOKUP(E56,VIP!$A$2:$O11778,6,0)</f>
        <v>SI</v>
      </c>
      <c r="L56" s="102" t="s">
        <v>2579</v>
      </c>
      <c r="M56" s="116" t="s">
        <v>2546</v>
      </c>
      <c r="N56" s="100" t="s">
        <v>2480</v>
      </c>
      <c r="O56" s="113" t="s">
        <v>2497</v>
      </c>
      <c r="P56" s="116"/>
      <c r="Q56" s="127">
        <v>44238.769444444442</v>
      </c>
    </row>
    <row r="57" spans="1:17" s="117" customFormat="1" ht="18" x14ac:dyDescent="0.25">
      <c r="A57" s="113" t="str">
        <f>VLOOKUP(E57,'LISTADO ATM'!$A$2:$C$897,3,0)</f>
        <v>DISTRITO NACIONAL</v>
      </c>
      <c r="B57" s="107" t="s">
        <v>2507</v>
      </c>
      <c r="C57" s="99">
        <v>44237.550775462965</v>
      </c>
      <c r="D57" s="113" t="s">
        <v>2189</v>
      </c>
      <c r="E57" s="97">
        <v>834</v>
      </c>
      <c r="F57" s="84" t="str">
        <f>VLOOKUP(E57,VIP!$A$2:$O11359,2,0)</f>
        <v>DRBR834</v>
      </c>
      <c r="G57" s="96" t="str">
        <f>VLOOKUP(E57,'LISTADO ATM'!$A$2:$B$896,2,0)</f>
        <v xml:space="preserve">ATM Centro Médico Moderno </v>
      </c>
      <c r="H57" s="96" t="str">
        <f>VLOOKUP(E57,VIP!$A$2:$O16280,7,FALSE)</f>
        <v>Si</v>
      </c>
      <c r="I57" s="96" t="str">
        <f>VLOOKUP(E57,VIP!$A$2:$O8245,8,FALSE)</f>
        <v>Si</v>
      </c>
      <c r="J57" s="96" t="str">
        <f>VLOOKUP(E57,VIP!$A$2:$O8195,8,FALSE)</f>
        <v>Si</v>
      </c>
      <c r="K57" s="96" t="str">
        <f>VLOOKUP(E57,VIP!$A$2:$O11769,6,0)</f>
        <v>NO</v>
      </c>
      <c r="L57" s="102" t="s">
        <v>2254</v>
      </c>
      <c r="M57" s="116" t="s">
        <v>2546</v>
      </c>
      <c r="N57" s="100" t="s">
        <v>2480</v>
      </c>
      <c r="O57" s="113" t="s">
        <v>2482</v>
      </c>
      <c r="P57" s="116"/>
      <c r="Q57" s="127">
        <v>44238.771527777775</v>
      </c>
    </row>
    <row r="58" spans="1:17" s="117" customFormat="1" ht="18" x14ac:dyDescent="0.25">
      <c r="A58" s="113" t="str">
        <f>VLOOKUP(E58,'LISTADO ATM'!$A$2:$C$897,3,0)</f>
        <v>SUR</v>
      </c>
      <c r="B58" s="107" t="s">
        <v>2529</v>
      </c>
      <c r="C58" s="99">
        <v>44237.779814814814</v>
      </c>
      <c r="D58" s="113" t="s">
        <v>2189</v>
      </c>
      <c r="E58" s="97">
        <v>131</v>
      </c>
      <c r="F58" s="84" t="str">
        <f>VLOOKUP(E58,VIP!$A$2:$O11367,2,0)</f>
        <v>DRBR131</v>
      </c>
      <c r="G58" s="96" t="str">
        <f>VLOOKUP(E58,'LISTADO ATM'!$A$2:$B$896,2,0)</f>
        <v xml:space="preserve">ATM Oficina Baní I </v>
      </c>
      <c r="H58" s="96" t="str">
        <f>VLOOKUP(E58,VIP!$A$2:$O16288,7,FALSE)</f>
        <v>Si</v>
      </c>
      <c r="I58" s="96" t="str">
        <f>VLOOKUP(E58,VIP!$A$2:$O8253,8,FALSE)</f>
        <v>Si</v>
      </c>
      <c r="J58" s="96" t="str">
        <f>VLOOKUP(E58,VIP!$A$2:$O8203,8,FALSE)</f>
        <v>Si</v>
      </c>
      <c r="K58" s="96" t="str">
        <f>VLOOKUP(E58,VIP!$A$2:$O11777,6,0)</f>
        <v>NO</v>
      </c>
      <c r="L58" s="102" t="s">
        <v>2228</v>
      </c>
      <c r="M58" s="116" t="s">
        <v>2546</v>
      </c>
      <c r="N58" s="100" t="s">
        <v>2510</v>
      </c>
      <c r="O58" s="113" t="s">
        <v>2482</v>
      </c>
      <c r="P58" s="116"/>
      <c r="Q58" s="127">
        <v>44238.772916666669</v>
      </c>
    </row>
    <row r="59" spans="1:17" s="117" customFormat="1" ht="18" x14ac:dyDescent="0.25">
      <c r="A59" s="113" t="str">
        <f>VLOOKUP(E59,'LISTADO ATM'!$A$2:$C$897,3,0)</f>
        <v>SUR</v>
      </c>
      <c r="B59" s="107" t="s">
        <v>2508</v>
      </c>
      <c r="C59" s="99">
        <v>44237.528229166666</v>
      </c>
      <c r="D59" s="113" t="s">
        <v>2491</v>
      </c>
      <c r="E59" s="97">
        <v>817</v>
      </c>
      <c r="F59" s="84" t="str">
        <f>VLOOKUP(E59,VIP!$A$2:$O11360,2,0)</f>
        <v>DRBR817</v>
      </c>
      <c r="G59" s="96" t="str">
        <f>VLOOKUP(E59,'LISTADO ATM'!$A$2:$B$896,2,0)</f>
        <v xml:space="preserve">ATM Ayuntamiento Sabana Larga (San José de Ocoa) </v>
      </c>
      <c r="H59" s="96" t="str">
        <f>VLOOKUP(E59,VIP!$A$2:$O16281,7,FALSE)</f>
        <v>Si</v>
      </c>
      <c r="I59" s="96" t="str">
        <f>VLOOKUP(E59,VIP!$A$2:$O8246,8,FALSE)</f>
        <v>Si</v>
      </c>
      <c r="J59" s="96" t="str">
        <f>VLOOKUP(E59,VIP!$A$2:$O8196,8,FALSE)</f>
        <v>Si</v>
      </c>
      <c r="K59" s="96" t="str">
        <f>VLOOKUP(E59,VIP!$A$2:$O11770,6,0)</f>
        <v>NO</v>
      </c>
      <c r="L59" s="102" t="s">
        <v>2465</v>
      </c>
      <c r="M59" s="116" t="s">
        <v>2546</v>
      </c>
      <c r="N59" s="100" t="s">
        <v>2480</v>
      </c>
      <c r="O59" s="113" t="s">
        <v>2497</v>
      </c>
      <c r="P59" s="116"/>
      <c r="Q59" s="127">
        <v>44238.776388888888</v>
      </c>
    </row>
    <row r="60" spans="1:17" s="117" customFormat="1" ht="18" x14ac:dyDescent="0.25">
      <c r="A60" s="113" t="str">
        <f>VLOOKUP(E60,'LISTADO ATM'!$A$2:$C$897,3,0)</f>
        <v>NORTE</v>
      </c>
      <c r="B60" s="107" t="s">
        <v>2573</v>
      </c>
      <c r="C60" s="99">
        <v>44238.563356481478</v>
      </c>
      <c r="D60" s="113" t="s">
        <v>2190</v>
      </c>
      <c r="E60" s="97">
        <v>431</v>
      </c>
      <c r="F60" s="84" t="str">
        <f>VLOOKUP(E60,VIP!$A$2:$O11364,2,0)</f>
        <v>DRBR583</v>
      </c>
      <c r="G60" s="96" t="str">
        <f>VLOOKUP(E60,'LISTADO ATM'!$A$2:$B$896,2,0)</f>
        <v xml:space="preserve">ATM Autoservicio Sol (Santiago) </v>
      </c>
      <c r="H60" s="96" t="str">
        <f>VLOOKUP(E60,VIP!$A$2:$O16285,7,FALSE)</f>
        <v>Si</v>
      </c>
      <c r="I60" s="96" t="str">
        <f>VLOOKUP(E60,VIP!$A$2:$O8250,8,FALSE)</f>
        <v>Si</v>
      </c>
      <c r="J60" s="96" t="str">
        <f>VLOOKUP(E60,VIP!$A$2:$O8200,8,FALSE)</f>
        <v>Si</v>
      </c>
      <c r="K60" s="96" t="str">
        <f>VLOOKUP(E60,VIP!$A$2:$O11774,6,0)</f>
        <v>SI</v>
      </c>
      <c r="L60" s="102" t="s">
        <v>2578</v>
      </c>
      <c r="M60" s="116" t="s">
        <v>2546</v>
      </c>
      <c r="N60" s="100" t="s">
        <v>2480</v>
      </c>
      <c r="O60" s="113" t="s">
        <v>2580</v>
      </c>
      <c r="P60" s="116"/>
      <c r="Q60" s="127">
        <v>44238.776388888888</v>
      </c>
    </row>
    <row r="61" spans="1:17" s="117" customFormat="1" ht="18" x14ac:dyDescent="0.25">
      <c r="A61" s="113" t="str">
        <f>VLOOKUP(E61,'LISTADO ATM'!$A$2:$C$897,3,0)</f>
        <v>DISTRITO NACIONAL</v>
      </c>
      <c r="B61" s="107">
        <v>335766639</v>
      </c>
      <c r="C61" s="99">
        <v>44214.57099537037</v>
      </c>
      <c r="D61" s="113" t="s">
        <v>2189</v>
      </c>
      <c r="E61" s="97">
        <v>384</v>
      </c>
      <c r="F61" s="84" t="e">
        <f>VLOOKUP(E61,VIP!$A$2:$O11357,2,0)</f>
        <v>#N/A</v>
      </c>
      <c r="G61" s="96" t="str">
        <f>VLOOKUP(E61,'LISTADO ATM'!$A$2:$B$896,2,0)</f>
        <v>ATM Sotano Torre Banreservas</v>
      </c>
      <c r="H61" s="96" t="e">
        <f>VLOOKUP(E61,VIP!$A$2:$O16278,7,FALSE)</f>
        <v>#N/A</v>
      </c>
      <c r="I61" s="96" t="e">
        <f>VLOOKUP(E61,VIP!$A$2:$O8243,8,FALSE)</f>
        <v>#N/A</v>
      </c>
      <c r="J61" s="96" t="e">
        <f>VLOOKUP(E61,VIP!$A$2:$O8193,8,FALSE)</f>
        <v>#N/A</v>
      </c>
      <c r="K61" s="96" t="e">
        <f>VLOOKUP(E61,VIP!$A$2:$O11767,6,0)</f>
        <v>#N/A</v>
      </c>
      <c r="L61" s="102" t="s">
        <v>2228</v>
      </c>
      <c r="M61" s="101" t="s">
        <v>2472</v>
      </c>
      <c r="N61" s="100" t="s">
        <v>2493</v>
      </c>
      <c r="O61" s="113" t="s">
        <v>2482</v>
      </c>
      <c r="P61" s="116"/>
      <c r="Q61" s="101" t="s">
        <v>2228</v>
      </c>
    </row>
    <row r="62" spans="1:17" s="117" customFormat="1" ht="18" x14ac:dyDescent="0.25">
      <c r="A62" s="113" t="str">
        <f>VLOOKUP(E62,'LISTADO ATM'!$A$2:$C$897,3,0)</f>
        <v>ESTE</v>
      </c>
      <c r="B62" s="107" t="s">
        <v>2503</v>
      </c>
      <c r="C62" s="99">
        <v>44236.612326388888</v>
      </c>
      <c r="D62" s="113" t="s">
        <v>2189</v>
      </c>
      <c r="E62" s="97">
        <v>660</v>
      </c>
      <c r="F62" s="84" t="str">
        <f>VLOOKUP(E62,VIP!$A$2:$O11402,2,0)</f>
        <v>DRBR660</v>
      </c>
      <c r="G62" s="96" t="str">
        <f>VLOOKUP(E62,'LISTADO ATM'!$A$2:$B$896,2,0)</f>
        <v>ATM Oficina Romana Norte II</v>
      </c>
      <c r="H62" s="96" t="str">
        <f>VLOOKUP(E62,VIP!$A$2:$O16323,7,FALSE)</f>
        <v>N/A</v>
      </c>
      <c r="I62" s="96" t="str">
        <f>VLOOKUP(E62,VIP!$A$2:$O8288,8,FALSE)</f>
        <v>N/A</v>
      </c>
      <c r="J62" s="96" t="str">
        <f>VLOOKUP(E62,VIP!$A$2:$O8238,8,FALSE)</f>
        <v>N/A</v>
      </c>
      <c r="K62" s="96" t="str">
        <f>VLOOKUP(E62,VIP!$A$2:$O11812,6,0)</f>
        <v>N/A</v>
      </c>
      <c r="L62" s="102" t="s">
        <v>2228</v>
      </c>
      <c r="M62" s="101" t="s">
        <v>2472</v>
      </c>
      <c r="N62" s="100" t="s">
        <v>2480</v>
      </c>
      <c r="O62" s="113" t="s">
        <v>2482</v>
      </c>
      <c r="P62" s="116"/>
      <c r="Q62" s="101" t="s">
        <v>2228</v>
      </c>
    </row>
    <row r="63" spans="1:17" s="117" customFormat="1" ht="18" x14ac:dyDescent="0.25">
      <c r="A63" s="113" t="str">
        <f>VLOOKUP(E63,'LISTADO ATM'!$A$2:$C$897,3,0)</f>
        <v>DISTRITO NACIONAL</v>
      </c>
      <c r="B63" s="107" t="s">
        <v>2540</v>
      </c>
      <c r="C63" s="99">
        <v>44237.979548611111</v>
      </c>
      <c r="D63" s="113" t="s">
        <v>2189</v>
      </c>
      <c r="E63" s="97">
        <v>35</v>
      </c>
      <c r="F63" s="84" t="str">
        <f>VLOOKUP(E63,VIP!$A$2:$O11369,2,0)</f>
        <v>DRBR035</v>
      </c>
      <c r="G63" s="96" t="str">
        <f>VLOOKUP(E63,'LISTADO ATM'!$A$2:$B$896,2,0)</f>
        <v xml:space="preserve">ATM Dirección General de Aduanas I </v>
      </c>
      <c r="H63" s="96" t="str">
        <f>VLOOKUP(E63,VIP!$A$2:$O16290,7,FALSE)</f>
        <v>Si</v>
      </c>
      <c r="I63" s="96" t="str">
        <f>VLOOKUP(E63,VIP!$A$2:$O8255,8,FALSE)</f>
        <v>Si</v>
      </c>
      <c r="J63" s="96" t="str">
        <f>VLOOKUP(E63,VIP!$A$2:$O8205,8,FALSE)</f>
        <v>Si</v>
      </c>
      <c r="K63" s="96" t="str">
        <f>VLOOKUP(E63,VIP!$A$2:$O11779,6,0)</f>
        <v>NO</v>
      </c>
      <c r="L63" s="102" t="s">
        <v>2228</v>
      </c>
      <c r="M63" s="101" t="s">
        <v>2472</v>
      </c>
      <c r="N63" s="100" t="s">
        <v>2510</v>
      </c>
      <c r="O63" s="113" t="s">
        <v>2482</v>
      </c>
      <c r="P63" s="116"/>
      <c r="Q63" s="101" t="s">
        <v>2228</v>
      </c>
    </row>
    <row r="64" spans="1:17" s="117" customFormat="1" ht="18" x14ac:dyDescent="0.25">
      <c r="A64" s="113" t="str">
        <f>VLOOKUP(E64,'LISTADO ATM'!$A$2:$C$897,3,0)</f>
        <v>DISTRITO NACIONAL</v>
      </c>
      <c r="B64" s="107" t="s">
        <v>2576</v>
      </c>
      <c r="C64" s="99">
        <v>44238.535416666666</v>
      </c>
      <c r="D64" s="113" t="s">
        <v>2189</v>
      </c>
      <c r="E64" s="97">
        <v>596</v>
      </c>
      <c r="F64" s="84" t="str">
        <f>VLOOKUP(E64,VIP!$A$2:$O11367,2,0)</f>
        <v>DRBR274</v>
      </c>
      <c r="G64" s="96" t="str">
        <f>VLOOKUP(E64,'LISTADO ATM'!$A$2:$B$896,2,0)</f>
        <v xml:space="preserve">ATM Autobanco Malecón Center </v>
      </c>
      <c r="H64" s="96" t="str">
        <f>VLOOKUP(E64,VIP!$A$2:$O16288,7,FALSE)</f>
        <v>Si</v>
      </c>
      <c r="I64" s="96" t="str">
        <f>VLOOKUP(E64,VIP!$A$2:$O8253,8,FALSE)</f>
        <v>Si</v>
      </c>
      <c r="J64" s="96" t="str">
        <f>VLOOKUP(E64,VIP!$A$2:$O8203,8,FALSE)</f>
        <v>Si</v>
      </c>
      <c r="K64" s="96" t="str">
        <f>VLOOKUP(E64,VIP!$A$2:$O11777,6,0)</f>
        <v>NO</v>
      </c>
      <c r="L64" s="102" t="s">
        <v>2228</v>
      </c>
      <c r="M64" s="101" t="s">
        <v>2472</v>
      </c>
      <c r="N64" s="100" t="s">
        <v>2480</v>
      </c>
      <c r="O64" s="113" t="s">
        <v>2482</v>
      </c>
      <c r="P64" s="116"/>
      <c r="Q64" s="101" t="s">
        <v>2228</v>
      </c>
    </row>
    <row r="65" spans="1:17" s="117" customFormat="1" ht="18" x14ac:dyDescent="0.25">
      <c r="A65" s="113" t="str">
        <f>VLOOKUP(E65,'LISTADO ATM'!$A$2:$C$897,3,0)</f>
        <v>DISTRITO NACIONAL</v>
      </c>
      <c r="B65" s="107" t="s">
        <v>2575</v>
      </c>
      <c r="C65" s="99">
        <v>44238.536979166667</v>
      </c>
      <c r="D65" s="113" t="s">
        <v>2189</v>
      </c>
      <c r="E65" s="97">
        <v>424</v>
      </c>
      <c r="F65" s="84" t="str">
        <f>VLOOKUP(E65,VIP!$A$2:$O11366,2,0)</f>
        <v>DRBR424</v>
      </c>
      <c r="G65" s="96" t="str">
        <f>VLOOKUP(E65,'LISTADO ATM'!$A$2:$B$896,2,0)</f>
        <v xml:space="preserve">ATM UNP Jumbo Luperón I </v>
      </c>
      <c r="H65" s="96" t="str">
        <f>VLOOKUP(E65,VIP!$A$2:$O16287,7,FALSE)</f>
        <v>Si</v>
      </c>
      <c r="I65" s="96" t="str">
        <f>VLOOKUP(E65,VIP!$A$2:$O8252,8,FALSE)</f>
        <v>Si</v>
      </c>
      <c r="J65" s="96" t="str">
        <f>VLOOKUP(E65,VIP!$A$2:$O8202,8,FALSE)</f>
        <v>Si</v>
      </c>
      <c r="K65" s="96" t="str">
        <f>VLOOKUP(E65,VIP!$A$2:$O11776,6,0)</f>
        <v>NO</v>
      </c>
      <c r="L65" s="102" t="s">
        <v>2228</v>
      </c>
      <c r="M65" s="101" t="s">
        <v>2472</v>
      </c>
      <c r="N65" s="100" t="s">
        <v>2480</v>
      </c>
      <c r="O65" s="113" t="s">
        <v>2482</v>
      </c>
      <c r="P65" s="116"/>
      <c r="Q65" s="101" t="s">
        <v>2228</v>
      </c>
    </row>
    <row r="66" spans="1:17" s="117" customFormat="1" ht="18" x14ac:dyDescent="0.25">
      <c r="A66" s="113" t="str">
        <f>VLOOKUP(E66,'LISTADO ATM'!$A$2:$C$897,3,0)</f>
        <v>NORTE</v>
      </c>
      <c r="B66" s="107" t="s">
        <v>2585</v>
      </c>
      <c r="C66" s="99">
        <v>44238.721631944441</v>
      </c>
      <c r="D66" s="113" t="s">
        <v>2190</v>
      </c>
      <c r="E66" s="97">
        <v>154</v>
      </c>
      <c r="F66" s="84" t="str">
        <f>VLOOKUP(E66,VIP!$A$2:$O11367,2,0)</f>
        <v>DRBR154</v>
      </c>
      <c r="G66" s="96" t="str">
        <f>VLOOKUP(E66,'LISTADO ATM'!$A$2:$B$896,2,0)</f>
        <v xml:space="preserve">ATM Oficina Sánchez </v>
      </c>
      <c r="H66" s="96" t="str">
        <f>VLOOKUP(E66,VIP!$A$2:$O16288,7,FALSE)</f>
        <v>Si</v>
      </c>
      <c r="I66" s="96" t="str">
        <f>VLOOKUP(E66,VIP!$A$2:$O8253,8,FALSE)</f>
        <v>Si</v>
      </c>
      <c r="J66" s="96" t="str">
        <f>VLOOKUP(E66,VIP!$A$2:$O8203,8,FALSE)</f>
        <v>Si</v>
      </c>
      <c r="K66" s="96" t="str">
        <f>VLOOKUP(E66,VIP!$A$2:$O11777,6,0)</f>
        <v>SI</v>
      </c>
      <c r="L66" s="102" t="s">
        <v>2228</v>
      </c>
      <c r="M66" s="101" t="s">
        <v>2472</v>
      </c>
      <c r="N66" s="100" t="s">
        <v>2480</v>
      </c>
      <c r="O66" s="113" t="s">
        <v>2494</v>
      </c>
      <c r="P66" s="116"/>
      <c r="Q66" s="101" t="s">
        <v>2228</v>
      </c>
    </row>
    <row r="67" spans="1:17" s="117" customFormat="1" ht="18" x14ac:dyDescent="0.25">
      <c r="A67" s="113" t="str">
        <f>VLOOKUP(E67,'LISTADO ATM'!$A$2:$C$897,3,0)</f>
        <v>NORTE</v>
      </c>
      <c r="B67" s="107" t="s">
        <v>2586</v>
      </c>
      <c r="C67" s="99">
        <v>44238.719583333332</v>
      </c>
      <c r="D67" s="113" t="s">
        <v>2190</v>
      </c>
      <c r="E67" s="97">
        <v>142</v>
      </c>
      <c r="F67" s="84" t="str">
        <f>VLOOKUP(E67,VIP!$A$2:$O11368,2,0)</f>
        <v>DRBR142</v>
      </c>
      <c r="G67" s="96" t="str">
        <f>VLOOKUP(E67,'LISTADO ATM'!$A$2:$B$896,2,0)</f>
        <v xml:space="preserve">ATM Centro de Caja Galerías Bonao </v>
      </c>
      <c r="H67" s="96" t="str">
        <f>VLOOKUP(E67,VIP!$A$2:$O16289,7,FALSE)</f>
        <v>Si</v>
      </c>
      <c r="I67" s="96" t="str">
        <f>VLOOKUP(E67,VIP!$A$2:$O8254,8,FALSE)</f>
        <v>Si</v>
      </c>
      <c r="J67" s="96" t="str">
        <f>VLOOKUP(E67,VIP!$A$2:$O8204,8,FALSE)</f>
        <v>Si</v>
      </c>
      <c r="K67" s="96" t="str">
        <f>VLOOKUP(E67,VIP!$A$2:$O11778,6,0)</f>
        <v>SI</v>
      </c>
      <c r="L67" s="102" t="s">
        <v>2228</v>
      </c>
      <c r="M67" s="101" t="s">
        <v>2472</v>
      </c>
      <c r="N67" s="100" t="s">
        <v>2480</v>
      </c>
      <c r="O67" s="113" t="s">
        <v>2494</v>
      </c>
      <c r="P67" s="116"/>
      <c r="Q67" s="101" t="s">
        <v>2228</v>
      </c>
    </row>
    <row r="68" spans="1:17" s="117" customFormat="1" ht="18" x14ac:dyDescent="0.25">
      <c r="A68" s="113" t="str">
        <f>VLOOKUP(E68,'LISTADO ATM'!$A$2:$C$897,3,0)</f>
        <v>NORTE</v>
      </c>
      <c r="B68" s="107" t="s">
        <v>2534</v>
      </c>
      <c r="C68" s="99">
        <v>44238.040636574071</v>
      </c>
      <c r="D68" s="113" t="s">
        <v>2190</v>
      </c>
      <c r="E68" s="97">
        <v>275</v>
      </c>
      <c r="F68" s="84" t="str">
        <f>VLOOKUP(E68,VIP!$A$2:$O11363,2,0)</f>
        <v>DRBR275</v>
      </c>
      <c r="G68" s="96" t="str">
        <f>VLOOKUP(E68,'LISTADO ATM'!$A$2:$B$896,2,0)</f>
        <v xml:space="preserve">ATM Autobanco Duarte Stgo. II </v>
      </c>
      <c r="H68" s="96" t="str">
        <f>VLOOKUP(E68,VIP!$A$2:$O16284,7,FALSE)</f>
        <v>Si</v>
      </c>
      <c r="I68" s="96" t="str">
        <f>VLOOKUP(E68,VIP!$A$2:$O8249,8,FALSE)</f>
        <v>Si</v>
      </c>
      <c r="J68" s="96" t="str">
        <f>VLOOKUP(E68,VIP!$A$2:$O8199,8,FALSE)</f>
        <v>Si</v>
      </c>
      <c r="K68" s="96" t="str">
        <f>VLOOKUP(E68,VIP!$A$2:$O11773,6,0)</f>
        <v>NO</v>
      </c>
      <c r="L68" s="102" t="s">
        <v>2254</v>
      </c>
      <c r="M68" s="101" t="s">
        <v>2472</v>
      </c>
      <c r="N68" s="100" t="s">
        <v>2510</v>
      </c>
      <c r="O68" s="113" t="s">
        <v>2541</v>
      </c>
      <c r="P68" s="116"/>
      <c r="Q68" s="101" t="s">
        <v>2254</v>
      </c>
    </row>
    <row r="69" spans="1:17" s="117" customFormat="1" ht="18" x14ac:dyDescent="0.25">
      <c r="A69" s="113" t="str">
        <f>VLOOKUP(E69,'LISTADO ATM'!$A$2:$C$897,3,0)</f>
        <v>DISTRITO NACIONAL</v>
      </c>
      <c r="B69" s="107" t="s">
        <v>2574</v>
      </c>
      <c r="C69" s="99">
        <v>44238.555138888885</v>
      </c>
      <c r="D69" s="113" t="s">
        <v>2189</v>
      </c>
      <c r="E69" s="97">
        <v>904</v>
      </c>
      <c r="F69" s="84" t="str">
        <f>VLOOKUP(E69,VIP!$A$2:$O11365,2,0)</f>
        <v>DRBR24B</v>
      </c>
      <c r="G69" s="96" t="str">
        <f>VLOOKUP(E69,'LISTADO ATM'!$A$2:$B$896,2,0)</f>
        <v xml:space="preserve">ATM Oficina Multicentro La Sirena Churchill </v>
      </c>
      <c r="H69" s="96" t="str">
        <f>VLOOKUP(E69,VIP!$A$2:$O16286,7,FALSE)</f>
        <v>Si</v>
      </c>
      <c r="I69" s="96" t="str">
        <f>VLOOKUP(E69,VIP!$A$2:$O8251,8,FALSE)</f>
        <v>Si</v>
      </c>
      <c r="J69" s="96" t="str">
        <f>VLOOKUP(E69,VIP!$A$2:$O8201,8,FALSE)</f>
        <v>Si</v>
      </c>
      <c r="K69" s="96" t="str">
        <f>VLOOKUP(E69,VIP!$A$2:$O11775,6,0)</f>
        <v>SI</v>
      </c>
      <c r="L69" s="102" t="s">
        <v>2254</v>
      </c>
      <c r="M69" s="101" t="s">
        <v>2472</v>
      </c>
      <c r="N69" s="100" t="s">
        <v>2480</v>
      </c>
      <c r="O69" s="113" t="s">
        <v>2482</v>
      </c>
      <c r="P69" s="116"/>
      <c r="Q69" s="101" t="s">
        <v>2254</v>
      </c>
    </row>
    <row r="70" spans="1:17" s="117" customFormat="1" ht="18" x14ac:dyDescent="0.25">
      <c r="A70" s="113" t="str">
        <f>VLOOKUP(E70,'LISTADO ATM'!$A$2:$C$897,3,0)</f>
        <v>DISTRITO NACIONAL</v>
      </c>
      <c r="B70" s="107" t="s">
        <v>2583</v>
      </c>
      <c r="C70" s="99">
        <v>44238.763692129629</v>
      </c>
      <c r="D70" s="113" t="s">
        <v>2189</v>
      </c>
      <c r="E70" s="97">
        <v>935</v>
      </c>
      <c r="F70" s="84" t="str">
        <f>VLOOKUP(E70,VIP!$A$2:$O11365,2,0)</f>
        <v>DRBR16J</v>
      </c>
      <c r="G70" s="96" t="str">
        <f>VLOOKUP(E70,'LISTADO ATM'!$A$2:$B$896,2,0)</f>
        <v xml:space="preserve">ATM Oficina John F. Kennedy </v>
      </c>
      <c r="H70" s="96" t="str">
        <f>VLOOKUP(E70,VIP!$A$2:$O16286,7,FALSE)</f>
        <v>Si</v>
      </c>
      <c r="I70" s="96" t="str">
        <f>VLOOKUP(E70,VIP!$A$2:$O8251,8,FALSE)</f>
        <v>Si</v>
      </c>
      <c r="J70" s="96" t="str">
        <f>VLOOKUP(E70,VIP!$A$2:$O8201,8,FALSE)</f>
        <v>Si</v>
      </c>
      <c r="K70" s="96" t="str">
        <f>VLOOKUP(E70,VIP!$A$2:$O11775,6,0)</f>
        <v>SI</v>
      </c>
      <c r="L70" s="102" t="s">
        <v>2254</v>
      </c>
      <c r="M70" s="101" t="s">
        <v>2472</v>
      </c>
      <c r="N70" s="100" t="s">
        <v>2480</v>
      </c>
      <c r="O70" s="113" t="s">
        <v>2482</v>
      </c>
      <c r="P70" s="116"/>
      <c r="Q70" s="101" t="s">
        <v>2254</v>
      </c>
    </row>
    <row r="71" spans="1:17" s="117" customFormat="1" ht="18" x14ac:dyDescent="0.25">
      <c r="A71" s="113" t="str">
        <f>VLOOKUP(E71,'LISTADO ATM'!$A$2:$C$897,3,0)</f>
        <v>SUR</v>
      </c>
      <c r="B71" s="107" t="s">
        <v>2572</v>
      </c>
      <c r="C71" s="99">
        <v>44238.591550925928</v>
      </c>
      <c r="D71" s="113" t="s">
        <v>2491</v>
      </c>
      <c r="E71" s="97">
        <v>765</v>
      </c>
      <c r="F71" s="84" t="str">
        <f>VLOOKUP(E71,VIP!$A$2:$O11363,2,0)</f>
        <v>DRBR191</v>
      </c>
      <c r="G71" s="96" t="str">
        <f>VLOOKUP(E71,'LISTADO ATM'!$A$2:$B$896,2,0)</f>
        <v xml:space="preserve">ATM Oficina Azua I </v>
      </c>
      <c r="H71" s="96" t="str">
        <f>VLOOKUP(E71,VIP!$A$2:$O16284,7,FALSE)</f>
        <v>Si</v>
      </c>
      <c r="I71" s="96" t="str">
        <f>VLOOKUP(E71,VIP!$A$2:$O8249,8,FALSE)</f>
        <v>Si</v>
      </c>
      <c r="J71" s="96" t="str">
        <f>VLOOKUP(E71,VIP!$A$2:$O8199,8,FALSE)</f>
        <v>Si</v>
      </c>
      <c r="K71" s="96" t="str">
        <f>VLOOKUP(E71,VIP!$A$2:$O11773,6,0)</f>
        <v>NO</v>
      </c>
      <c r="L71" s="102" t="s">
        <v>2465</v>
      </c>
      <c r="M71" s="101" t="s">
        <v>2472</v>
      </c>
      <c r="N71" s="100" t="s">
        <v>2480</v>
      </c>
      <c r="O71" s="113" t="s">
        <v>2497</v>
      </c>
      <c r="P71" s="116"/>
      <c r="Q71" s="101" t="s">
        <v>2465</v>
      </c>
    </row>
    <row r="72" spans="1:17" s="117" customFormat="1" ht="18" x14ac:dyDescent="0.25">
      <c r="A72" s="113" t="str">
        <f>VLOOKUP(E72,'LISTADO ATM'!$A$2:$C$897,3,0)</f>
        <v>ESTE</v>
      </c>
      <c r="B72" s="107" t="s">
        <v>2571</v>
      </c>
      <c r="C72" s="99">
        <v>44238.596145833333</v>
      </c>
      <c r="D72" s="113" t="s">
        <v>2476</v>
      </c>
      <c r="E72" s="97">
        <v>609</v>
      </c>
      <c r="F72" s="84" t="str">
        <f>VLOOKUP(E72,VIP!$A$2:$O11362,2,0)</f>
        <v>DRBR120</v>
      </c>
      <c r="G72" s="96" t="str">
        <f>VLOOKUP(E72,'LISTADO ATM'!$A$2:$B$896,2,0)</f>
        <v xml:space="preserve">ATM S/M Jumbo (San Pedro) </v>
      </c>
      <c r="H72" s="96" t="str">
        <f>VLOOKUP(E72,VIP!$A$2:$O16283,7,FALSE)</f>
        <v>Si</v>
      </c>
      <c r="I72" s="96" t="str">
        <f>VLOOKUP(E72,VIP!$A$2:$O8248,8,FALSE)</f>
        <v>Si</v>
      </c>
      <c r="J72" s="96" t="str">
        <f>VLOOKUP(E72,VIP!$A$2:$O8198,8,FALSE)</f>
        <v>Si</v>
      </c>
      <c r="K72" s="96" t="str">
        <f>VLOOKUP(E72,VIP!$A$2:$O11772,6,0)</f>
        <v>NO</v>
      </c>
      <c r="L72" s="102" t="s">
        <v>2465</v>
      </c>
      <c r="M72" s="101" t="s">
        <v>2472</v>
      </c>
      <c r="N72" s="100" t="s">
        <v>2480</v>
      </c>
      <c r="O72" s="113" t="s">
        <v>2481</v>
      </c>
      <c r="P72" s="116"/>
      <c r="Q72" s="101" t="s">
        <v>2465</v>
      </c>
    </row>
    <row r="73" spans="1:17" s="117" customFormat="1" ht="18" x14ac:dyDescent="0.25">
      <c r="A73" s="113" t="str">
        <f>VLOOKUP(E73,'LISTADO ATM'!$A$2:$C$897,3,0)</f>
        <v>NORTE</v>
      </c>
      <c r="B73" s="107" t="s">
        <v>2523</v>
      </c>
      <c r="C73" s="99">
        <v>44237.656967592593</v>
      </c>
      <c r="D73" s="113" t="s">
        <v>2491</v>
      </c>
      <c r="E73" s="97">
        <v>154</v>
      </c>
      <c r="F73" s="84" t="str">
        <f>VLOOKUP(E73,VIP!$A$2:$O11374,2,0)</f>
        <v>DRBR154</v>
      </c>
      <c r="G73" s="96" t="str">
        <f>VLOOKUP(E73,'LISTADO ATM'!$A$2:$B$896,2,0)</f>
        <v xml:space="preserve">ATM Oficina Sánchez </v>
      </c>
      <c r="H73" s="96" t="str">
        <f>VLOOKUP(E73,VIP!$A$2:$O16295,7,FALSE)</f>
        <v>Si</v>
      </c>
      <c r="I73" s="96" t="str">
        <f>VLOOKUP(E73,VIP!$A$2:$O8260,8,FALSE)</f>
        <v>Si</v>
      </c>
      <c r="J73" s="96" t="str">
        <f>VLOOKUP(E73,VIP!$A$2:$O8210,8,FALSE)</f>
        <v>Si</v>
      </c>
      <c r="K73" s="96" t="str">
        <f>VLOOKUP(E73,VIP!$A$2:$O11784,6,0)</f>
        <v>SI</v>
      </c>
      <c r="L73" s="102" t="s">
        <v>2430</v>
      </c>
      <c r="M73" s="101" t="s">
        <v>2472</v>
      </c>
      <c r="N73" s="100" t="s">
        <v>2510</v>
      </c>
      <c r="O73" s="113" t="s">
        <v>2497</v>
      </c>
      <c r="P73" s="116"/>
      <c r="Q73" s="101" t="s">
        <v>2430</v>
      </c>
    </row>
    <row r="74" spans="1:17" s="117" customFormat="1" ht="18" x14ac:dyDescent="0.25">
      <c r="A74" s="113" t="str">
        <f>VLOOKUP(E74,'LISTADO ATM'!$A$2:$C$897,3,0)</f>
        <v>DISTRITO NACIONAL</v>
      </c>
      <c r="B74" s="107" t="s">
        <v>2532</v>
      </c>
      <c r="C74" s="99">
        <v>44237.757997685185</v>
      </c>
      <c r="D74" s="113" t="s">
        <v>2491</v>
      </c>
      <c r="E74" s="97">
        <v>231</v>
      </c>
      <c r="F74" s="84" t="str">
        <f>VLOOKUP(E74,VIP!$A$2:$O11370,2,0)</f>
        <v>DRBR231</v>
      </c>
      <c r="G74" s="96" t="str">
        <f>VLOOKUP(E74,'LISTADO ATM'!$A$2:$B$896,2,0)</f>
        <v xml:space="preserve">ATM Oficina Zona Oriental </v>
      </c>
      <c r="H74" s="96" t="str">
        <f>VLOOKUP(E74,VIP!$A$2:$O16291,7,FALSE)</f>
        <v>Si</v>
      </c>
      <c r="I74" s="96" t="str">
        <f>VLOOKUP(E74,VIP!$A$2:$O8256,8,FALSE)</f>
        <v>Si</v>
      </c>
      <c r="J74" s="96" t="str">
        <f>VLOOKUP(E74,VIP!$A$2:$O8206,8,FALSE)</f>
        <v>Si</v>
      </c>
      <c r="K74" s="96" t="str">
        <f>VLOOKUP(E74,VIP!$A$2:$O11780,6,0)</f>
        <v>SI</v>
      </c>
      <c r="L74" s="102" t="s">
        <v>2430</v>
      </c>
      <c r="M74" s="101" t="s">
        <v>2472</v>
      </c>
      <c r="N74" s="100" t="s">
        <v>2510</v>
      </c>
      <c r="O74" s="113" t="s">
        <v>2497</v>
      </c>
      <c r="P74" s="116"/>
      <c r="Q74" s="101" t="s">
        <v>2430</v>
      </c>
    </row>
    <row r="75" spans="1:17" s="117" customFormat="1" ht="18" x14ac:dyDescent="0.25">
      <c r="A75" s="113" t="str">
        <f>VLOOKUP(E75,'LISTADO ATM'!$A$2:$C$897,3,0)</f>
        <v>SUR</v>
      </c>
      <c r="B75" s="107" t="s">
        <v>2588</v>
      </c>
      <c r="C75" s="99">
        <v>44238.703518518516</v>
      </c>
      <c r="D75" s="113" t="s">
        <v>2476</v>
      </c>
      <c r="E75" s="97">
        <v>252</v>
      </c>
      <c r="F75" s="84" t="str">
        <f>VLOOKUP(E75,VIP!$A$2:$O11370,2,0)</f>
        <v>DRBR252</v>
      </c>
      <c r="G75" s="96" t="str">
        <f>VLOOKUP(E75,'LISTADO ATM'!$A$2:$B$896,2,0)</f>
        <v xml:space="preserve">ATM Banco Agrícola (Barahona) </v>
      </c>
      <c r="H75" s="96" t="str">
        <f>VLOOKUP(E75,VIP!$A$2:$O16291,7,FALSE)</f>
        <v>Si</v>
      </c>
      <c r="I75" s="96" t="str">
        <f>VLOOKUP(E75,VIP!$A$2:$O8256,8,FALSE)</f>
        <v>Si</v>
      </c>
      <c r="J75" s="96" t="str">
        <f>VLOOKUP(E75,VIP!$A$2:$O8206,8,FALSE)</f>
        <v>Si</v>
      </c>
      <c r="K75" s="96" t="str">
        <f>VLOOKUP(E75,VIP!$A$2:$O11780,6,0)</f>
        <v>NO</v>
      </c>
      <c r="L75" s="102" t="s">
        <v>2430</v>
      </c>
      <c r="M75" s="101" t="s">
        <v>2472</v>
      </c>
      <c r="N75" s="100" t="s">
        <v>2480</v>
      </c>
      <c r="O75" s="113" t="s">
        <v>2481</v>
      </c>
      <c r="P75" s="116"/>
      <c r="Q75" s="101" t="s">
        <v>2430</v>
      </c>
    </row>
    <row r="76" spans="1:17" s="117" customFormat="1" ht="18" x14ac:dyDescent="0.25">
      <c r="A76" s="113" t="str">
        <f>VLOOKUP(E76,'LISTADO ATM'!$A$2:$C$897,3,0)</f>
        <v>DISTRITO NACIONAL</v>
      </c>
      <c r="B76" s="107" t="s">
        <v>2589</v>
      </c>
      <c r="C76" s="99">
        <v>44238.600069444445</v>
      </c>
      <c r="D76" s="113" t="s">
        <v>2491</v>
      </c>
      <c r="E76" s="97">
        <v>24</v>
      </c>
      <c r="F76" s="84" t="str">
        <f>VLOOKUP(E76,VIP!$A$2:$O11371,2,0)</f>
        <v>DRBR024</v>
      </c>
      <c r="G76" s="96" t="str">
        <f>VLOOKUP(E76,'LISTADO ATM'!$A$2:$B$896,2,0)</f>
        <v xml:space="preserve">ATM Oficina Eusebio Manzueta </v>
      </c>
      <c r="H76" s="96" t="str">
        <f>VLOOKUP(E76,VIP!$A$2:$O16292,7,FALSE)</f>
        <v>No</v>
      </c>
      <c r="I76" s="96" t="str">
        <f>VLOOKUP(E76,VIP!$A$2:$O8257,8,FALSE)</f>
        <v>No</v>
      </c>
      <c r="J76" s="96" t="str">
        <f>VLOOKUP(E76,VIP!$A$2:$O8207,8,FALSE)</f>
        <v>No</v>
      </c>
      <c r="K76" s="96" t="str">
        <f>VLOOKUP(E76,VIP!$A$2:$O11781,6,0)</f>
        <v>NO</v>
      </c>
      <c r="L76" s="102" t="s">
        <v>2430</v>
      </c>
      <c r="M76" s="101" t="s">
        <v>2472</v>
      </c>
      <c r="N76" s="100" t="s">
        <v>2480</v>
      </c>
      <c r="O76" s="113" t="s">
        <v>2497</v>
      </c>
      <c r="P76" s="116"/>
      <c r="Q76" s="101" t="s">
        <v>2430</v>
      </c>
    </row>
    <row r="77" spans="1:17" s="117" customFormat="1" ht="18" x14ac:dyDescent="0.25">
      <c r="A77" s="113" t="str">
        <f>VLOOKUP(E77,'LISTADO ATM'!$A$2:$C$897,3,0)</f>
        <v>DISTRITO NACIONAL</v>
      </c>
      <c r="B77" s="107" t="s">
        <v>2582</v>
      </c>
      <c r="C77" s="99">
        <v>44238.782037037039</v>
      </c>
      <c r="D77" s="113" t="s">
        <v>2189</v>
      </c>
      <c r="E77" s="97">
        <v>235</v>
      </c>
      <c r="F77" s="84" t="str">
        <f>VLOOKUP(E77,VIP!$A$2:$O11364,2,0)</f>
        <v>DRBR235</v>
      </c>
      <c r="G77" s="96" t="str">
        <f>VLOOKUP(E77,'LISTADO ATM'!$A$2:$B$896,2,0)</f>
        <v xml:space="preserve">ATM Oficina Multicentro La Sirena San Isidro </v>
      </c>
      <c r="H77" s="96" t="str">
        <f>VLOOKUP(E77,VIP!$A$2:$O16285,7,FALSE)</f>
        <v>Si</v>
      </c>
      <c r="I77" s="96" t="str">
        <f>VLOOKUP(E77,VIP!$A$2:$O8250,8,FALSE)</f>
        <v>Si</v>
      </c>
      <c r="J77" s="96" t="str">
        <f>VLOOKUP(E77,VIP!$A$2:$O8200,8,FALSE)</f>
        <v>Si</v>
      </c>
      <c r="K77" s="96" t="str">
        <f>VLOOKUP(E77,VIP!$A$2:$O11774,6,0)</f>
        <v>SI</v>
      </c>
      <c r="L77" s="102" t="s">
        <v>2463</v>
      </c>
      <c r="M77" s="101" t="s">
        <v>2472</v>
      </c>
      <c r="N77" s="100" t="s">
        <v>2480</v>
      </c>
      <c r="O77" s="113" t="s">
        <v>2482</v>
      </c>
      <c r="P77" s="116"/>
      <c r="Q77" s="101" t="s">
        <v>2463</v>
      </c>
    </row>
    <row r="78" spans="1:17" s="117" customFormat="1" ht="18" x14ac:dyDescent="0.25">
      <c r="A78" s="113" t="str">
        <f>VLOOKUP(E78,'LISTADO ATM'!$A$2:$C$897,3,0)</f>
        <v>ESTE</v>
      </c>
      <c r="B78" s="107" t="s">
        <v>2584</v>
      </c>
      <c r="C78" s="99">
        <v>44238.734629629631</v>
      </c>
      <c r="D78" s="113" t="s">
        <v>2189</v>
      </c>
      <c r="E78" s="97">
        <v>293</v>
      </c>
      <c r="F78" s="84" t="str">
        <f>VLOOKUP(E78,VIP!$A$2:$O11366,2,0)</f>
        <v>DRBR293</v>
      </c>
      <c r="G78" s="96" t="str">
        <f>VLOOKUP(E78,'LISTADO ATM'!$A$2:$B$896,2,0)</f>
        <v xml:space="preserve">ATM S/M Nueva Visión (San Pedro) </v>
      </c>
      <c r="H78" s="96" t="str">
        <f>VLOOKUP(E78,VIP!$A$2:$O16287,7,FALSE)</f>
        <v>Si</v>
      </c>
      <c r="I78" s="96" t="str">
        <f>VLOOKUP(E78,VIP!$A$2:$O8252,8,FALSE)</f>
        <v>Si</v>
      </c>
      <c r="J78" s="96" t="str">
        <f>VLOOKUP(E78,VIP!$A$2:$O8202,8,FALSE)</f>
        <v>Si</v>
      </c>
      <c r="K78" s="96" t="str">
        <f>VLOOKUP(E78,VIP!$A$2:$O11776,6,0)</f>
        <v>NO</v>
      </c>
      <c r="L78" s="102" t="s">
        <v>2463</v>
      </c>
      <c r="M78" s="101" t="s">
        <v>2472</v>
      </c>
      <c r="N78" s="100" t="s">
        <v>2480</v>
      </c>
      <c r="O78" s="113" t="s">
        <v>2482</v>
      </c>
      <c r="P78" s="116"/>
      <c r="Q78" s="101" t="s">
        <v>2463</v>
      </c>
    </row>
    <row r="79" spans="1:17" s="117" customFormat="1" ht="18" x14ac:dyDescent="0.25">
      <c r="A79" s="113" t="str">
        <f>VLOOKUP(E79,'LISTADO ATM'!$A$2:$C$897,3,0)</f>
        <v>NORTE</v>
      </c>
      <c r="B79" s="107" t="s">
        <v>2587</v>
      </c>
      <c r="C79" s="99">
        <v>44238.717777777776</v>
      </c>
      <c r="D79" s="113" t="s">
        <v>2190</v>
      </c>
      <c r="E79" s="97">
        <v>4</v>
      </c>
      <c r="F79" s="84" t="str">
        <f>VLOOKUP(E79,VIP!$A$2:$O11369,2,0)</f>
        <v>DRBR004</v>
      </c>
      <c r="G79" s="96" t="str">
        <f>VLOOKUP(E79,'LISTADO ATM'!$A$2:$B$896,2,0)</f>
        <v>ATM Avenida Rivas</v>
      </c>
      <c r="H79" s="96" t="str">
        <f>VLOOKUP(E79,VIP!$A$2:$O16290,7,FALSE)</f>
        <v>Si</v>
      </c>
      <c r="I79" s="96" t="str">
        <f>VLOOKUP(E79,VIP!$A$2:$O8255,8,FALSE)</f>
        <v>Si</v>
      </c>
      <c r="J79" s="96" t="str">
        <f>VLOOKUP(E79,VIP!$A$2:$O8205,8,FALSE)</f>
        <v>Si</v>
      </c>
      <c r="K79" s="96" t="str">
        <f>VLOOKUP(E79,VIP!$A$2:$O11779,6,0)</f>
        <v>NO</v>
      </c>
      <c r="L79" s="102" t="s">
        <v>2463</v>
      </c>
      <c r="M79" s="101" t="s">
        <v>2472</v>
      </c>
      <c r="N79" s="100" t="s">
        <v>2480</v>
      </c>
      <c r="O79" s="113" t="s">
        <v>2494</v>
      </c>
      <c r="P79" s="116"/>
      <c r="Q79" s="101" t="s">
        <v>2463</v>
      </c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</sheetData>
  <autoFilter ref="A4:Q27" xr:uid="{00000000-0009-0000-0000-000000000000}">
    <sortState xmlns:xlrd2="http://schemas.microsoft.com/office/spreadsheetml/2017/richdata2" ref="A5:Q79">
      <sortCondition ref="P4:P2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80:B1048576 B1:B4 B37:B46">
    <cfRule type="duplicateValues" dxfId="296" priority="372820"/>
  </conditionalFormatting>
  <conditionalFormatting sqref="B80:B1048576 B37:B46">
    <cfRule type="duplicateValues" dxfId="295" priority="372824"/>
  </conditionalFormatting>
  <conditionalFormatting sqref="B80:B1048576 B1:B4 B37:B46">
    <cfRule type="duplicateValues" dxfId="294" priority="372828"/>
    <cfRule type="duplicateValues" dxfId="293" priority="372829"/>
    <cfRule type="duplicateValues" dxfId="292" priority="372830"/>
  </conditionalFormatting>
  <conditionalFormatting sqref="B80:B1048576 B1:B4 B37:B46">
    <cfRule type="duplicateValues" dxfId="291" priority="372840"/>
    <cfRule type="duplicateValues" dxfId="290" priority="372841"/>
  </conditionalFormatting>
  <conditionalFormatting sqref="B80:B1048576 B37:B46">
    <cfRule type="duplicateValues" dxfId="289" priority="372848"/>
    <cfRule type="duplicateValues" dxfId="288" priority="372849"/>
    <cfRule type="duplicateValues" dxfId="287" priority="372850"/>
  </conditionalFormatting>
  <conditionalFormatting sqref="B80:B1048576 B37:B46">
    <cfRule type="duplicateValues" dxfId="286" priority="372860"/>
    <cfRule type="duplicateValues" dxfId="285" priority="372861"/>
  </conditionalFormatting>
  <conditionalFormatting sqref="E80:E1048576 E1:E4">
    <cfRule type="duplicateValues" dxfId="284" priority="372868"/>
  </conditionalFormatting>
  <conditionalFormatting sqref="E80:E1048576">
    <cfRule type="duplicateValues" dxfId="283" priority="372872"/>
  </conditionalFormatting>
  <conditionalFormatting sqref="E80:E1048576 E1:E4">
    <cfRule type="duplicateValues" dxfId="282" priority="372876"/>
    <cfRule type="duplicateValues" dxfId="281" priority="372877"/>
  </conditionalFormatting>
  <conditionalFormatting sqref="E80:E1048576 E1:E4">
    <cfRule type="duplicateValues" dxfId="280" priority="372884"/>
    <cfRule type="duplicateValues" dxfId="279" priority="372885"/>
    <cfRule type="duplicateValues" dxfId="278" priority="372886"/>
  </conditionalFormatting>
  <conditionalFormatting sqref="E80:E1048576">
    <cfRule type="duplicateValues" dxfId="277" priority="331"/>
    <cfRule type="duplicateValues" dxfId="276" priority="333"/>
  </conditionalFormatting>
  <conditionalFormatting sqref="E7:E10">
    <cfRule type="duplicateValues" dxfId="275" priority="210"/>
  </conditionalFormatting>
  <conditionalFormatting sqref="E7:E10">
    <cfRule type="duplicateValues" dxfId="274" priority="208"/>
    <cfRule type="duplicateValues" dxfId="273" priority="209"/>
  </conditionalFormatting>
  <conditionalFormatting sqref="E7:E10">
    <cfRule type="duplicateValues" dxfId="272" priority="205"/>
    <cfRule type="duplicateValues" dxfId="271" priority="206"/>
    <cfRule type="duplicateValues" dxfId="270" priority="207"/>
  </conditionalFormatting>
  <conditionalFormatting sqref="B7:B10">
    <cfRule type="duplicateValues" dxfId="269" priority="204"/>
  </conditionalFormatting>
  <conditionalFormatting sqref="B7:B10">
    <cfRule type="duplicateValues" dxfId="268" priority="201"/>
    <cfRule type="duplicateValues" dxfId="267" priority="202"/>
    <cfRule type="duplicateValues" dxfId="266" priority="203"/>
  </conditionalFormatting>
  <conditionalFormatting sqref="B7:B10">
    <cfRule type="duplicateValues" dxfId="265" priority="199"/>
    <cfRule type="duplicateValues" dxfId="264" priority="200"/>
  </conditionalFormatting>
  <conditionalFormatting sqref="E14">
    <cfRule type="duplicateValues" dxfId="263" priority="162"/>
  </conditionalFormatting>
  <conditionalFormatting sqref="E14">
    <cfRule type="duplicateValues" dxfId="262" priority="160"/>
    <cfRule type="duplicateValues" dxfId="261" priority="161"/>
  </conditionalFormatting>
  <conditionalFormatting sqref="E14">
    <cfRule type="duplicateValues" dxfId="260" priority="157"/>
    <cfRule type="duplicateValues" dxfId="259" priority="158"/>
    <cfRule type="duplicateValues" dxfId="258" priority="159"/>
  </conditionalFormatting>
  <conditionalFormatting sqref="B14">
    <cfRule type="duplicateValues" dxfId="257" priority="156"/>
  </conditionalFormatting>
  <conditionalFormatting sqref="B14">
    <cfRule type="duplicateValues" dxfId="256" priority="153"/>
    <cfRule type="duplicateValues" dxfId="255" priority="154"/>
    <cfRule type="duplicateValues" dxfId="254" priority="155"/>
  </conditionalFormatting>
  <conditionalFormatting sqref="B14">
    <cfRule type="duplicateValues" dxfId="253" priority="151"/>
    <cfRule type="duplicateValues" dxfId="252" priority="152"/>
  </conditionalFormatting>
  <conditionalFormatting sqref="E5:E6">
    <cfRule type="duplicateValues" dxfId="251" priority="376900"/>
  </conditionalFormatting>
  <conditionalFormatting sqref="E5:E6">
    <cfRule type="duplicateValues" dxfId="250" priority="376901"/>
    <cfRule type="duplicateValues" dxfId="249" priority="376902"/>
  </conditionalFormatting>
  <conditionalFormatting sqref="E5:E6">
    <cfRule type="duplicateValues" dxfId="248" priority="376903"/>
    <cfRule type="duplicateValues" dxfId="247" priority="376904"/>
    <cfRule type="duplicateValues" dxfId="246" priority="376905"/>
  </conditionalFormatting>
  <conditionalFormatting sqref="B5:B6">
    <cfRule type="duplicateValues" dxfId="245" priority="376906"/>
  </conditionalFormatting>
  <conditionalFormatting sqref="B5:B6">
    <cfRule type="duplicateValues" dxfId="244" priority="376907"/>
    <cfRule type="duplicateValues" dxfId="243" priority="376908"/>
    <cfRule type="duplicateValues" dxfId="242" priority="376909"/>
  </conditionalFormatting>
  <conditionalFormatting sqref="B5:B6">
    <cfRule type="duplicateValues" dxfId="241" priority="376910"/>
    <cfRule type="duplicateValues" dxfId="240" priority="376911"/>
  </conditionalFormatting>
  <conditionalFormatting sqref="E12:E13">
    <cfRule type="duplicateValues" dxfId="239" priority="376948"/>
  </conditionalFormatting>
  <conditionalFormatting sqref="E12:E13">
    <cfRule type="duplicateValues" dxfId="238" priority="376950"/>
    <cfRule type="duplicateValues" dxfId="237" priority="376951"/>
  </conditionalFormatting>
  <conditionalFormatting sqref="E12:E13">
    <cfRule type="duplicateValues" dxfId="236" priority="376954"/>
    <cfRule type="duplicateValues" dxfId="235" priority="376955"/>
    <cfRule type="duplicateValues" dxfId="234" priority="376956"/>
  </conditionalFormatting>
  <conditionalFormatting sqref="B12:B13">
    <cfRule type="duplicateValues" dxfId="233" priority="376960"/>
  </conditionalFormatting>
  <conditionalFormatting sqref="B12:B13">
    <cfRule type="duplicateValues" dxfId="232" priority="376962"/>
    <cfRule type="duplicateValues" dxfId="231" priority="376963"/>
    <cfRule type="duplicateValues" dxfId="230" priority="376964"/>
  </conditionalFormatting>
  <conditionalFormatting sqref="B12:B13">
    <cfRule type="duplicateValues" dxfId="229" priority="376968"/>
    <cfRule type="duplicateValues" dxfId="228" priority="376969"/>
  </conditionalFormatting>
  <conditionalFormatting sqref="E11">
    <cfRule type="duplicateValues" dxfId="227" priority="376994"/>
  </conditionalFormatting>
  <conditionalFormatting sqref="E11">
    <cfRule type="duplicateValues" dxfId="226" priority="376995"/>
    <cfRule type="duplicateValues" dxfId="225" priority="376996"/>
  </conditionalFormatting>
  <conditionalFormatting sqref="E11">
    <cfRule type="duplicateValues" dxfId="224" priority="376997"/>
    <cfRule type="duplicateValues" dxfId="223" priority="376998"/>
    <cfRule type="duplicateValues" dxfId="222" priority="376999"/>
  </conditionalFormatting>
  <conditionalFormatting sqref="B11">
    <cfRule type="duplicateValues" dxfId="221" priority="377000"/>
  </conditionalFormatting>
  <conditionalFormatting sqref="B11">
    <cfRule type="duplicateValues" dxfId="220" priority="377001"/>
    <cfRule type="duplicateValues" dxfId="219" priority="377002"/>
    <cfRule type="duplicateValues" dxfId="218" priority="377003"/>
  </conditionalFormatting>
  <conditionalFormatting sqref="B11">
    <cfRule type="duplicateValues" dxfId="217" priority="377004"/>
    <cfRule type="duplicateValues" dxfId="216" priority="377005"/>
  </conditionalFormatting>
  <conditionalFormatting sqref="E36:E42">
    <cfRule type="duplicateValues" dxfId="215" priority="138"/>
  </conditionalFormatting>
  <conditionalFormatting sqref="E36:E42">
    <cfRule type="duplicateValues" dxfId="214" priority="136"/>
    <cfRule type="duplicateValues" dxfId="213" priority="137"/>
  </conditionalFormatting>
  <conditionalFormatting sqref="E36:E42">
    <cfRule type="duplicateValues" dxfId="212" priority="133"/>
    <cfRule type="duplicateValues" dxfId="211" priority="134"/>
    <cfRule type="duplicateValues" dxfId="210" priority="135"/>
  </conditionalFormatting>
  <conditionalFormatting sqref="B44:B46">
    <cfRule type="duplicateValues" dxfId="209" priority="132"/>
  </conditionalFormatting>
  <conditionalFormatting sqref="B44:B46">
    <cfRule type="duplicateValues" dxfId="208" priority="129"/>
    <cfRule type="duplicateValues" dxfId="207" priority="130"/>
    <cfRule type="duplicateValues" dxfId="206" priority="131"/>
  </conditionalFormatting>
  <conditionalFormatting sqref="B44:B46">
    <cfRule type="duplicateValues" dxfId="205" priority="127"/>
    <cfRule type="duplicateValues" dxfId="204" priority="128"/>
  </conditionalFormatting>
  <conditionalFormatting sqref="E43:E46">
    <cfRule type="duplicateValues" dxfId="203" priority="126"/>
  </conditionalFormatting>
  <conditionalFormatting sqref="E43:E46">
    <cfRule type="duplicateValues" dxfId="202" priority="124"/>
    <cfRule type="duplicateValues" dxfId="201" priority="125"/>
  </conditionalFormatting>
  <conditionalFormatting sqref="E43:E46">
    <cfRule type="duplicateValues" dxfId="200" priority="121"/>
    <cfRule type="duplicateValues" dxfId="199" priority="122"/>
    <cfRule type="duplicateValues" dxfId="198" priority="123"/>
  </conditionalFormatting>
  <conditionalFormatting sqref="B47:B48">
    <cfRule type="duplicateValues" dxfId="197" priority="120"/>
  </conditionalFormatting>
  <conditionalFormatting sqref="B47:B48">
    <cfRule type="duplicateValues" dxfId="196" priority="119"/>
  </conditionalFormatting>
  <conditionalFormatting sqref="B47:B48">
    <cfRule type="duplicateValues" dxfId="195" priority="116"/>
    <cfRule type="duplicateValues" dxfId="194" priority="117"/>
    <cfRule type="duplicateValues" dxfId="193" priority="118"/>
  </conditionalFormatting>
  <conditionalFormatting sqref="B47:B48">
    <cfRule type="duplicateValues" dxfId="192" priority="114"/>
    <cfRule type="duplicateValues" dxfId="191" priority="115"/>
  </conditionalFormatting>
  <conditionalFormatting sqref="B47:B48">
    <cfRule type="duplicateValues" dxfId="190" priority="111"/>
    <cfRule type="duplicateValues" dxfId="189" priority="112"/>
    <cfRule type="duplicateValues" dxfId="188" priority="113"/>
  </conditionalFormatting>
  <conditionalFormatting sqref="B47:B48">
    <cfRule type="duplicateValues" dxfId="187" priority="109"/>
    <cfRule type="duplicateValues" dxfId="186" priority="110"/>
  </conditionalFormatting>
  <conditionalFormatting sqref="B47:B48">
    <cfRule type="duplicateValues" dxfId="185" priority="108"/>
  </conditionalFormatting>
  <conditionalFormatting sqref="B47:B48">
    <cfRule type="duplicateValues" dxfId="184" priority="105"/>
    <cfRule type="duplicateValues" dxfId="183" priority="106"/>
    <cfRule type="duplicateValues" dxfId="182" priority="107"/>
  </conditionalFormatting>
  <conditionalFormatting sqref="B47:B48">
    <cfRule type="duplicateValues" dxfId="181" priority="103"/>
    <cfRule type="duplicateValues" dxfId="180" priority="104"/>
  </conditionalFormatting>
  <conditionalFormatting sqref="E47:E48">
    <cfRule type="duplicateValues" dxfId="179" priority="102"/>
  </conditionalFormatting>
  <conditionalFormatting sqref="E47:E48">
    <cfRule type="duplicateValues" dxfId="178" priority="100"/>
    <cfRule type="duplicateValues" dxfId="177" priority="101"/>
  </conditionalFormatting>
  <conditionalFormatting sqref="E47:E48">
    <cfRule type="duplicateValues" dxfId="176" priority="97"/>
    <cfRule type="duplicateValues" dxfId="175" priority="98"/>
    <cfRule type="duplicateValues" dxfId="174" priority="99"/>
  </conditionalFormatting>
  <conditionalFormatting sqref="B49">
    <cfRule type="duplicateValues" dxfId="173" priority="96"/>
  </conditionalFormatting>
  <conditionalFormatting sqref="B49">
    <cfRule type="duplicateValues" dxfId="172" priority="95"/>
  </conditionalFormatting>
  <conditionalFormatting sqref="B49">
    <cfRule type="duplicateValues" dxfId="171" priority="92"/>
    <cfRule type="duplicateValues" dxfId="170" priority="93"/>
    <cfRule type="duplicateValues" dxfId="169" priority="94"/>
  </conditionalFormatting>
  <conditionalFormatting sqref="B49">
    <cfRule type="duplicateValues" dxfId="168" priority="90"/>
    <cfRule type="duplicateValues" dxfId="167" priority="91"/>
  </conditionalFormatting>
  <conditionalFormatting sqref="B49">
    <cfRule type="duplicateValues" dxfId="166" priority="87"/>
    <cfRule type="duplicateValues" dxfId="165" priority="88"/>
    <cfRule type="duplicateValues" dxfId="164" priority="89"/>
  </conditionalFormatting>
  <conditionalFormatting sqref="B49">
    <cfRule type="duplicateValues" dxfId="163" priority="85"/>
    <cfRule type="duplicateValues" dxfId="162" priority="86"/>
  </conditionalFormatting>
  <conditionalFormatting sqref="B49">
    <cfRule type="duplicateValues" dxfId="161" priority="84"/>
  </conditionalFormatting>
  <conditionalFormatting sqref="B49">
    <cfRule type="duplicateValues" dxfId="160" priority="81"/>
    <cfRule type="duplicateValues" dxfId="159" priority="82"/>
    <cfRule type="duplicateValues" dxfId="158" priority="83"/>
  </conditionalFormatting>
  <conditionalFormatting sqref="B49">
    <cfRule type="duplicateValues" dxfId="157" priority="79"/>
    <cfRule type="duplicateValues" dxfId="156" priority="80"/>
  </conditionalFormatting>
  <conditionalFormatting sqref="E49">
    <cfRule type="duplicateValues" dxfId="155" priority="78"/>
  </conditionalFormatting>
  <conditionalFormatting sqref="E49">
    <cfRule type="duplicateValues" dxfId="154" priority="76"/>
    <cfRule type="duplicateValues" dxfId="153" priority="77"/>
  </conditionalFormatting>
  <conditionalFormatting sqref="E49">
    <cfRule type="duplicateValues" dxfId="152" priority="73"/>
    <cfRule type="duplicateValues" dxfId="151" priority="74"/>
    <cfRule type="duplicateValues" dxfId="150" priority="75"/>
  </conditionalFormatting>
  <conditionalFormatting sqref="B50:B57">
    <cfRule type="duplicateValues" dxfId="149" priority="72"/>
  </conditionalFormatting>
  <conditionalFormatting sqref="B50:B57">
    <cfRule type="duplicateValues" dxfId="148" priority="71"/>
  </conditionalFormatting>
  <conditionalFormatting sqref="B50:B57">
    <cfRule type="duplicateValues" dxfId="147" priority="68"/>
    <cfRule type="duplicateValues" dxfId="146" priority="69"/>
    <cfRule type="duplicateValues" dxfId="145" priority="70"/>
  </conditionalFormatting>
  <conditionalFormatting sqref="B50:B57">
    <cfRule type="duplicateValues" dxfId="144" priority="66"/>
    <cfRule type="duplicateValues" dxfId="143" priority="67"/>
  </conditionalFormatting>
  <conditionalFormatting sqref="B50:B57">
    <cfRule type="duplicateValues" dxfId="142" priority="63"/>
    <cfRule type="duplicateValues" dxfId="141" priority="64"/>
    <cfRule type="duplicateValues" dxfId="140" priority="65"/>
  </conditionalFormatting>
  <conditionalFormatting sqref="B50:B57">
    <cfRule type="duplicateValues" dxfId="139" priority="61"/>
    <cfRule type="duplicateValues" dxfId="138" priority="62"/>
  </conditionalFormatting>
  <conditionalFormatting sqref="B50:B57">
    <cfRule type="duplicateValues" dxfId="137" priority="60"/>
  </conditionalFormatting>
  <conditionalFormatting sqref="B50:B57">
    <cfRule type="duplicateValues" dxfId="136" priority="57"/>
    <cfRule type="duplicateValues" dxfId="135" priority="58"/>
    <cfRule type="duplicateValues" dxfId="134" priority="59"/>
  </conditionalFormatting>
  <conditionalFormatting sqref="B50:B57">
    <cfRule type="duplicateValues" dxfId="133" priority="55"/>
    <cfRule type="duplicateValues" dxfId="132" priority="56"/>
  </conditionalFormatting>
  <conditionalFormatting sqref="E50:E57">
    <cfRule type="duplicateValues" dxfId="131" priority="54"/>
  </conditionalFormatting>
  <conditionalFormatting sqref="E50:E57">
    <cfRule type="duplicateValues" dxfId="130" priority="52"/>
    <cfRule type="duplicateValues" dxfId="129" priority="53"/>
  </conditionalFormatting>
  <conditionalFormatting sqref="E50:E57">
    <cfRule type="duplicateValues" dxfId="128" priority="49"/>
    <cfRule type="duplicateValues" dxfId="127" priority="50"/>
    <cfRule type="duplicateValues" dxfId="126" priority="51"/>
  </conditionalFormatting>
  <conditionalFormatting sqref="B58:B64">
    <cfRule type="duplicateValues" dxfId="125" priority="377030"/>
  </conditionalFormatting>
  <conditionalFormatting sqref="B58:B64">
    <cfRule type="duplicateValues" dxfId="124" priority="377032"/>
    <cfRule type="duplicateValues" dxfId="123" priority="377033"/>
    <cfRule type="duplicateValues" dxfId="122" priority="377034"/>
  </conditionalFormatting>
  <conditionalFormatting sqref="B58:B64">
    <cfRule type="duplicateValues" dxfId="121" priority="377035"/>
    <cfRule type="duplicateValues" dxfId="120" priority="377036"/>
  </conditionalFormatting>
  <conditionalFormatting sqref="E58:E64">
    <cfRule type="duplicateValues" dxfId="119" priority="377048"/>
  </conditionalFormatting>
  <conditionalFormatting sqref="E58:E64">
    <cfRule type="duplicateValues" dxfId="118" priority="377049"/>
    <cfRule type="duplicateValues" dxfId="117" priority="377050"/>
  </conditionalFormatting>
  <conditionalFormatting sqref="E58:E64">
    <cfRule type="duplicateValues" dxfId="116" priority="377051"/>
    <cfRule type="duplicateValues" dxfId="115" priority="377052"/>
    <cfRule type="duplicateValues" dxfId="114" priority="377053"/>
  </conditionalFormatting>
  <conditionalFormatting sqref="E15:E35">
    <cfRule type="duplicateValues" dxfId="113" priority="377078"/>
  </conditionalFormatting>
  <conditionalFormatting sqref="E15:E35">
    <cfRule type="duplicateValues" dxfId="112" priority="377080"/>
    <cfRule type="duplicateValues" dxfId="111" priority="377081"/>
  </conditionalFormatting>
  <conditionalFormatting sqref="E15:E35">
    <cfRule type="duplicateValues" dxfId="110" priority="377084"/>
    <cfRule type="duplicateValues" dxfId="109" priority="377085"/>
    <cfRule type="duplicateValues" dxfId="108" priority="377086"/>
  </conditionalFormatting>
  <conditionalFormatting sqref="B15:B43">
    <cfRule type="duplicateValues" dxfId="107" priority="377090"/>
  </conditionalFormatting>
  <conditionalFormatting sqref="B15:B43">
    <cfRule type="duplicateValues" dxfId="106" priority="377092"/>
    <cfRule type="duplicateValues" dxfId="105" priority="377093"/>
    <cfRule type="duplicateValues" dxfId="104" priority="377094"/>
  </conditionalFormatting>
  <conditionalFormatting sqref="B15:B43">
    <cfRule type="duplicateValues" dxfId="103" priority="377098"/>
    <cfRule type="duplicateValues" dxfId="102" priority="377099"/>
  </conditionalFormatting>
  <conditionalFormatting sqref="B65:B71">
    <cfRule type="duplicateValues" dxfId="101" priority="24"/>
  </conditionalFormatting>
  <conditionalFormatting sqref="B65:B71">
    <cfRule type="duplicateValues" dxfId="100" priority="21"/>
    <cfRule type="duplicateValues" dxfId="99" priority="22"/>
    <cfRule type="duplicateValues" dxfId="98" priority="23"/>
  </conditionalFormatting>
  <conditionalFormatting sqref="B65:B71">
    <cfRule type="duplicateValues" dxfId="97" priority="19"/>
    <cfRule type="duplicateValues" dxfId="96" priority="20"/>
  </conditionalFormatting>
  <conditionalFormatting sqref="E65:E71">
    <cfRule type="duplicateValues" dxfId="95" priority="18"/>
  </conditionalFormatting>
  <conditionalFormatting sqref="E65:E71">
    <cfRule type="duplicateValues" dxfId="94" priority="16"/>
    <cfRule type="duplicateValues" dxfId="93" priority="17"/>
  </conditionalFormatting>
  <conditionalFormatting sqref="E65:E71">
    <cfRule type="duplicateValues" dxfId="92" priority="13"/>
    <cfRule type="duplicateValues" dxfId="91" priority="14"/>
    <cfRule type="duplicateValues" dxfId="90" priority="15"/>
  </conditionalFormatting>
  <conditionalFormatting sqref="B72:B79">
    <cfRule type="duplicateValues" dxfId="11" priority="377196"/>
  </conditionalFormatting>
  <conditionalFormatting sqref="B72:B79">
    <cfRule type="duplicateValues" dxfId="10" priority="377197"/>
    <cfRule type="duplicateValues" dxfId="9" priority="377198"/>
    <cfRule type="duplicateValues" dxfId="8" priority="377199"/>
  </conditionalFormatting>
  <conditionalFormatting sqref="B72:B79">
    <cfRule type="duplicateValues" dxfId="7" priority="377200"/>
    <cfRule type="duplicateValues" dxfId="6" priority="377201"/>
  </conditionalFormatting>
  <conditionalFormatting sqref="E72:E79">
    <cfRule type="duplicateValues" dxfId="5" priority="377202"/>
  </conditionalFormatting>
  <conditionalFormatting sqref="E72:E79">
    <cfRule type="duplicateValues" dxfId="4" priority="377203"/>
    <cfRule type="duplicateValues" dxfId="3" priority="377204"/>
  </conditionalFormatting>
  <conditionalFormatting sqref="E72:E79">
    <cfRule type="duplicateValues" dxfId="2" priority="377205"/>
    <cfRule type="duplicateValues" dxfId="1" priority="377206"/>
    <cfRule type="duplicateValues" dxfId="0" priority="377207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topLeftCell="A25" zoomScale="80" zoomScaleNormal="80" workbookViewId="0">
      <selection sqref="A1:E47"/>
    </sheetView>
  </sheetViews>
  <sheetFormatPr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1.855468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47" t="s">
        <v>2478</v>
      </c>
      <c r="B1" s="148"/>
      <c r="C1" s="148"/>
      <c r="D1" s="148"/>
      <c r="E1" s="149"/>
    </row>
    <row r="2" spans="1:5" ht="22.5" customHeight="1" x14ac:dyDescent="0.25">
      <c r="A2" s="147" t="s">
        <v>2158</v>
      </c>
      <c r="B2" s="148"/>
      <c r="C2" s="148"/>
      <c r="D2" s="148"/>
      <c r="E2" s="149"/>
    </row>
    <row r="3" spans="1:5" ht="25.5" customHeight="1" x14ac:dyDescent="0.25">
      <c r="A3" s="150" t="s">
        <v>2478</v>
      </c>
      <c r="B3" s="151"/>
      <c r="C3" s="151"/>
      <c r="D3" s="151"/>
      <c r="E3" s="152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44238.25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44238.708333333336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customHeight="1" thickBot="1" x14ac:dyDescent="0.3">
      <c r="A8" s="142" t="s">
        <v>2425</v>
      </c>
      <c r="B8" s="143"/>
      <c r="C8" s="143"/>
      <c r="D8" s="143"/>
      <c r="E8" s="144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645</v>
      </c>
      <c r="C10" s="118" t="str">
        <f>VLOOKUP(B10,'[1]LISTADO ATM'!$A$2:$B$816,2,0)</f>
        <v xml:space="preserve">ATM UNP Cabrera </v>
      </c>
      <c r="D10" s="122" t="s">
        <v>2496</v>
      </c>
      <c r="E10" s="126">
        <v>335788932</v>
      </c>
    </row>
    <row r="11" spans="1:5" ht="18.75" customHeight="1" x14ac:dyDescent="0.25">
      <c r="A11" s="118" t="e">
        <f>VLOOKUP(B11,'[1]LISTADO ATM'!$A$2:$C$817,3,0)</f>
        <v>#N/A</v>
      </c>
      <c r="B11" s="118">
        <v>600</v>
      </c>
      <c r="C11" s="118" t="e">
        <f>VLOOKUP(B11,'[1]LISTADO ATM'!$A$2:$B$816,2,0)</f>
        <v>#N/A</v>
      </c>
      <c r="D11" s="122" t="s">
        <v>2496</v>
      </c>
      <c r="E11" s="126">
        <v>335787514</v>
      </c>
    </row>
    <row r="12" spans="1:5" ht="18" x14ac:dyDescent="0.25">
      <c r="A12" s="118" t="str">
        <f>VLOOKUP(B12,'[1]LISTADO ATM'!$A$2:$C$817,3,0)</f>
        <v>DISTRITO NACIONAL</v>
      </c>
      <c r="B12" s="118">
        <v>835</v>
      </c>
      <c r="C12" s="118" t="str">
        <f>VLOOKUP(B12,'[1]LISTADO ATM'!$A$2:$B$816,2,0)</f>
        <v xml:space="preserve">ATM UNP Megacentro </v>
      </c>
      <c r="D12" s="122" t="s">
        <v>2496</v>
      </c>
      <c r="E12" s="126">
        <v>335788781</v>
      </c>
    </row>
    <row r="13" spans="1:5" ht="18" x14ac:dyDescent="0.25">
      <c r="A13" s="118" t="str">
        <f>VLOOKUP(B13,'[1]LISTADO ATM'!$A$2:$C$817,3,0)</f>
        <v>DISTRITO NACIONAL</v>
      </c>
      <c r="B13" s="118">
        <v>85</v>
      </c>
      <c r="C13" s="118" t="str">
        <f>VLOOKUP(B13,'[1]LISTADO ATM'!$A$2:$B$816,2,0)</f>
        <v xml:space="preserve">ATM Oficina San Isidro (Fuerza Aérea) </v>
      </c>
      <c r="D13" s="122" t="s">
        <v>2496</v>
      </c>
      <c r="E13" s="126" t="s">
        <v>2570</v>
      </c>
    </row>
    <row r="14" spans="1:5" ht="18" x14ac:dyDescent="0.25">
      <c r="A14" s="118" t="e">
        <f>VLOOKUP(B14,'[1]LISTADO ATM'!$A$2:$C$817,3,0)</f>
        <v>#N/A</v>
      </c>
      <c r="B14" s="118"/>
      <c r="C14" s="118" t="e">
        <f>VLOOKUP(B14,'[1]LISTADO ATM'!$A$2:$B$816,2,0)</f>
        <v>#N/A</v>
      </c>
      <c r="D14" s="122" t="s">
        <v>2496</v>
      </c>
      <c r="E14" s="126"/>
    </row>
    <row r="15" spans="1:5" ht="18.75" thickBot="1" x14ac:dyDescent="0.3">
      <c r="A15" s="93" t="s">
        <v>2428</v>
      </c>
      <c r="B15" s="121">
        <f>COUNT(B10:B14)</f>
        <v>4</v>
      </c>
      <c r="C15" s="136"/>
      <c r="D15" s="153"/>
      <c r="E15" s="137"/>
    </row>
    <row r="16" spans="1:5" s="117" customFormat="1" ht="18.75" customHeight="1" thickBot="1" x14ac:dyDescent="0.3">
      <c r="B16" s="104"/>
      <c r="E16" s="104"/>
    </row>
    <row r="17" spans="1:5" s="117" customFormat="1" ht="18.75" customHeight="1" thickBot="1" x14ac:dyDescent="0.3">
      <c r="A17" s="142" t="s">
        <v>2430</v>
      </c>
      <c r="B17" s="143"/>
      <c r="C17" s="143"/>
      <c r="D17" s="143"/>
      <c r="E17" s="144"/>
    </row>
    <row r="18" spans="1:5" s="117" customFormat="1" ht="18.75" customHeight="1" x14ac:dyDescent="0.25">
      <c r="A18" s="91" t="s">
        <v>15</v>
      </c>
      <c r="B18" s="91" t="s">
        <v>2426</v>
      </c>
      <c r="C18" s="92" t="s">
        <v>46</v>
      </c>
      <c r="D18" s="92" t="s">
        <v>2433</v>
      </c>
      <c r="E18" s="91" t="s">
        <v>2427</v>
      </c>
    </row>
    <row r="19" spans="1:5" ht="18.75" customHeight="1" x14ac:dyDescent="0.25">
      <c r="A19" s="118" t="str">
        <f>VLOOKUP(B19,'[1]LISTADO ATM'!$A$2:$C$817,3,0)</f>
        <v>NORTE</v>
      </c>
      <c r="B19" s="118">
        <v>154</v>
      </c>
      <c r="C19" s="119" t="str">
        <f>VLOOKUP(B19,'[1]LISTADO ATM'!$A$2:$B$816,2,0)</f>
        <v xml:space="preserve">ATM Oficina Sánchez </v>
      </c>
      <c r="D19" s="120" t="s">
        <v>2455</v>
      </c>
      <c r="E19" s="126">
        <v>335788700</v>
      </c>
    </row>
    <row r="20" spans="1:5" ht="18" x14ac:dyDescent="0.25">
      <c r="A20" s="118" t="str">
        <f>VLOOKUP(B20,'[1]LISTADO ATM'!$A$2:$C$817,3,0)</f>
        <v>DISTRITO NACIONAL</v>
      </c>
      <c r="B20" s="118">
        <v>231</v>
      </c>
      <c r="C20" s="119" t="str">
        <f>VLOOKUP(B20,'[1]LISTADO ATM'!$A$2:$B$816,2,0)</f>
        <v xml:space="preserve">ATM Oficina Zona Oriental </v>
      </c>
      <c r="D20" s="120" t="s">
        <v>2455</v>
      </c>
      <c r="E20" s="126">
        <v>335788899</v>
      </c>
    </row>
    <row r="21" spans="1:5" ht="18" x14ac:dyDescent="0.25">
      <c r="A21" s="118" t="str">
        <f>VLOOKUP(B21,'[1]LISTADO ATM'!$A$2:$C$817,3,0)</f>
        <v>DISTRITO NACIONAL</v>
      </c>
      <c r="B21" s="118">
        <v>24</v>
      </c>
      <c r="C21" s="119" t="str">
        <f>VLOOKUP(B21,'[1]LISTADO ATM'!$A$2:$B$816,2,0)</f>
        <v xml:space="preserve">ATM Oficina Eusebio Manzueta </v>
      </c>
      <c r="D21" s="120" t="s">
        <v>2455</v>
      </c>
      <c r="E21" s="126">
        <v>335789783</v>
      </c>
    </row>
    <row r="22" spans="1:5" ht="18.75" customHeight="1" x14ac:dyDescent="0.25">
      <c r="A22" s="118" t="e">
        <f>VLOOKUP(B22,'[1]LISTADO ATM'!$A$2:$C$817,3,0)</f>
        <v>#N/A</v>
      </c>
      <c r="B22" s="118"/>
      <c r="C22" s="119" t="e">
        <f>VLOOKUP(B22,'[1]LISTADO ATM'!$A$2:$B$816,2,0)</f>
        <v>#N/A</v>
      </c>
      <c r="D22" s="120" t="s">
        <v>2455</v>
      </c>
      <c r="E22" s="126"/>
    </row>
    <row r="23" spans="1:5" ht="18.75" thickBot="1" x14ac:dyDescent="0.3">
      <c r="A23" s="114" t="s">
        <v>2428</v>
      </c>
      <c r="B23" s="121">
        <f>COUNT(B19:B22)</f>
        <v>3</v>
      </c>
      <c r="C23" s="115"/>
      <c r="D23" s="115"/>
      <c r="E23" s="115"/>
    </row>
    <row r="24" spans="1:5" ht="18.75" customHeight="1" thickBot="1" x14ac:dyDescent="0.3">
      <c r="A24" s="117"/>
      <c r="B24" s="104"/>
      <c r="C24" s="117"/>
      <c r="D24" s="117"/>
      <c r="E24" s="104"/>
    </row>
    <row r="25" spans="1:5" ht="18.75" thickBot="1" x14ac:dyDescent="0.3">
      <c r="A25" s="142" t="s">
        <v>2431</v>
      </c>
      <c r="B25" s="143"/>
      <c r="C25" s="143"/>
      <c r="D25" s="143"/>
      <c r="E25" s="144"/>
    </row>
    <row r="26" spans="1:5" ht="18" x14ac:dyDescent="0.25">
      <c r="A26" s="91" t="s">
        <v>15</v>
      </c>
      <c r="B26" s="91" t="s">
        <v>2426</v>
      </c>
      <c r="C26" s="92" t="s">
        <v>46</v>
      </c>
      <c r="D26" s="92" t="s">
        <v>2433</v>
      </c>
      <c r="E26" s="91" t="s">
        <v>2427</v>
      </c>
    </row>
    <row r="27" spans="1:5" ht="18" x14ac:dyDescent="0.25">
      <c r="A27" s="119" t="str">
        <f>VLOOKUP(B27,'[1]LISTADO ATM'!$A$2:$C$817,3,0)</f>
        <v>SUR</v>
      </c>
      <c r="B27" s="118">
        <v>817</v>
      </c>
      <c r="C27" s="119" t="str">
        <f>VLOOKUP(B27,'[1]LISTADO ATM'!$A$2:$B$816,2,0)</f>
        <v xml:space="preserve">ATM Ayuntamiento Sabana Larga (San José de Ocoa) </v>
      </c>
      <c r="D27" s="119" t="s">
        <v>2459</v>
      </c>
      <c r="E27" s="126">
        <v>335788350</v>
      </c>
    </row>
    <row r="28" spans="1:5" ht="18.75" customHeight="1" x14ac:dyDescent="0.25">
      <c r="A28" s="119" t="str">
        <f>VLOOKUP(B28,'[1]LISTADO ATM'!$A$2:$C$817,3,0)</f>
        <v>DISTRITO NACIONAL</v>
      </c>
      <c r="B28" s="118">
        <v>734</v>
      </c>
      <c r="C28" s="119" t="str">
        <f>VLOOKUP(B28,'[1]LISTADO ATM'!$A$2:$B$816,2,0)</f>
        <v xml:space="preserve">ATM Oficina Independencia I </v>
      </c>
      <c r="D28" s="119" t="s">
        <v>2459</v>
      </c>
      <c r="E28" s="126">
        <v>335789608</v>
      </c>
    </row>
    <row r="29" spans="1:5" ht="18.75" customHeight="1" x14ac:dyDescent="0.25">
      <c r="A29" s="119" t="str">
        <f>VLOOKUP(B29,'[1]LISTADO ATM'!$A$2:$C$817,3,0)</f>
        <v>SUR</v>
      </c>
      <c r="B29" s="118">
        <v>765</v>
      </c>
      <c r="C29" s="119" t="str">
        <f>VLOOKUP(B29,'[1]LISTADO ATM'!$A$2:$B$816,2,0)</f>
        <v xml:space="preserve">ATM Oficina Azua I </v>
      </c>
      <c r="D29" s="119" t="s">
        <v>2459</v>
      </c>
      <c r="E29" s="126">
        <v>335789758</v>
      </c>
    </row>
    <row r="30" spans="1:5" ht="18.75" customHeight="1" x14ac:dyDescent="0.25">
      <c r="A30" s="119" t="str">
        <f>VLOOKUP(B30,'[1]LISTADO ATM'!$A$2:$C$817,3,0)</f>
        <v>ESTE</v>
      </c>
      <c r="B30" s="118">
        <v>609</v>
      </c>
      <c r="C30" s="119" t="str">
        <f>VLOOKUP(B30,'[1]LISTADO ATM'!$A$2:$B$816,2,0)</f>
        <v xml:space="preserve">ATM S/M Jumbo (San Pedro) </v>
      </c>
      <c r="D30" s="119" t="s">
        <v>2459</v>
      </c>
      <c r="E30" s="126">
        <v>335789764</v>
      </c>
    </row>
    <row r="31" spans="1:5" ht="18.75" customHeight="1" x14ac:dyDescent="0.25">
      <c r="A31" s="119" t="e">
        <f>VLOOKUP(B31,'[1]LISTADO ATM'!$A$2:$C$817,3,0)</f>
        <v>#N/A</v>
      </c>
      <c r="B31" s="118"/>
      <c r="C31" s="119" t="e">
        <f>VLOOKUP(B31,'[1]LISTADO ATM'!$A$2:$B$816,2,0)</f>
        <v>#N/A</v>
      </c>
      <c r="D31" s="119" t="s">
        <v>2459</v>
      </c>
      <c r="E31" s="126"/>
    </row>
    <row r="32" spans="1:5" ht="18.75" customHeight="1" thickBot="1" x14ac:dyDescent="0.3">
      <c r="A32" s="93" t="s">
        <v>2428</v>
      </c>
      <c r="B32" s="121">
        <f>COUNT(B27:B31)</f>
        <v>4</v>
      </c>
      <c r="C32" s="115"/>
      <c r="D32" s="123"/>
      <c r="E32" s="124"/>
    </row>
    <row r="33" spans="1:5" ht="18.75" customHeight="1" thickBot="1" x14ac:dyDescent="0.3">
      <c r="A33" s="117"/>
      <c r="B33" s="104"/>
      <c r="C33" s="117"/>
      <c r="D33" s="117"/>
      <c r="E33" s="104"/>
    </row>
    <row r="34" spans="1:5" ht="18.75" thickBot="1" x14ac:dyDescent="0.3">
      <c r="A34" s="138" t="s">
        <v>2429</v>
      </c>
      <c r="B34" s="139"/>
      <c r="C34" s="117"/>
      <c r="D34" s="117"/>
      <c r="E34" s="104"/>
    </row>
    <row r="35" spans="1:5" ht="18.75" thickBot="1" x14ac:dyDescent="0.3">
      <c r="A35" s="140">
        <f>+B23+B32</f>
        <v>7</v>
      </c>
      <c r="B35" s="141"/>
      <c r="C35" s="117"/>
      <c r="D35" s="117"/>
      <c r="E35" s="104"/>
    </row>
    <row r="36" spans="1:5" ht="15.75" thickBot="1" x14ac:dyDescent="0.3">
      <c r="A36" s="117"/>
      <c r="B36" s="104"/>
      <c r="C36" s="117"/>
      <c r="D36" s="117"/>
      <c r="E36" s="104"/>
    </row>
    <row r="37" spans="1:5" ht="18.75" thickBot="1" x14ac:dyDescent="0.3">
      <c r="A37" s="142" t="s">
        <v>2432</v>
      </c>
      <c r="B37" s="143"/>
      <c r="C37" s="143"/>
      <c r="D37" s="143"/>
      <c r="E37" s="144"/>
    </row>
    <row r="38" spans="1:5" ht="18" x14ac:dyDescent="0.25">
      <c r="A38" s="91" t="s">
        <v>15</v>
      </c>
      <c r="B38" s="91" t="s">
        <v>2426</v>
      </c>
      <c r="C38" s="94" t="s">
        <v>46</v>
      </c>
      <c r="D38" s="145" t="s">
        <v>2433</v>
      </c>
      <c r="E38" s="146"/>
    </row>
    <row r="39" spans="1:5" ht="18" x14ac:dyDescent="0.25">
      <c r="A39" s="118" t="str">
        <f>VLOOKUP(B39,'[1]LISTADO ATM'!$A$2:$C$817,3,0)</f>
        <v>ESTE</v>
      </c>
      <c r="B39" s="118">
        <v>651</v>
      </c>
      <c r="C39" s="119" t="str">
        <f>VLOOKUP(B39,'[1]LISTADO ATM'!$A$2:$B$816,2,0)</f>
        <v>ATM Eco Petroleo Romana</v>
      </c>
      <c r="D39" s="134" t="s">
        <v>2475</v>
      </c>
      <c r="E39" s="135"/>
    </row>
    <row r="40" spans="1:5" ht="18" x14ac:dyDescent="0.25">
      <c r="A40" s="118" t="str">
        <f>VLOOKUP(B40,'[1]LISTADO ATM'!$A$2:$C$817,3,0)</f>
        <v>DISTRITO NACIONAL</v>
      </c>
      <c r="B40" s="118">
        <v>382</v>
      </c>
      <c r="C40" s="119" t="str">
        <f>VLOOKUP(B40,'[1]LISTADO ATM'!$A$2:$B$816,2,0)</f>
        <v>ATM Estación del Metro María Montés</v>
      </c>
      <c r="D40" s="134" t="s">
        <v>2475</v>
      </c>
      <c r="E40" s="135"/>
    </row>
    <row r="41" spans="1:5" ht="18" x14ac:dyDescent="0.25">
      <c r="A41" s="118" t="str">
        <f>VLOOKUP(B41,'[1]LISTADO ATM'!$A$2:$C$817,3,0)</f>
        <v>ESTE</v>
      </c>
      <c r="B41" s="118">
        <v>104</v>
      </c>
      <c r="C41" s="119" t="str">
        <f>VLOOKUP(B41,'[1]LISTADO ATM'!$A$2:$B$816,2,0)</f>
        <v xml:space="preserve">ATM Jumbo Higuey </v>
      </c>
      <c r="D41" s="134" t="s">
        <v>2475</v>
      </c>
      <c r="E41" s="135"/>
    </row>
    <row r="42" spans="1:5" ht="18" x14ac:dyDescent="0.25">
      <c r="A42" s="118" t="str">
        <f>VLOOKUP(B42,'[1]LISTADO ATM'!$A$2:$C$817,3,0)</f>
        <v>NORTE</v>
      </c>
      <c r="B42" s="118">
        <v>277</v>
      </c>
      <c r="C42" s="119" t="str">
        <f>VLOOKUP(B42,'[1]LISTADO ATM'!$A$2:$B$816,2,0)</f>
        <v xml:space="preserve">ATM Oficina Duarte (Santiago) </v>
      </c>
      <c r="D42" s="134" t="s">
        <v>2475</v>
      </c>
      <c r="E42" s="135"/>
    </row>
    <row r="43" spans="1:5" ht="18" x14ac:dyDescent="0.25">
      <c r="A43" s="118" t="str">
        <f>VLOOKUP(B43,'[1]LISTADO ATM'!$A$2:$C$817,3,0)</f>
        <v>NORTE</v>
      </c>
      <c r="B43" s="118">
        <v>605</v>
      </c>
      <c r="C43" s="119" t="str">
        <f>VLOOKUP(B43,'[1]LISTADO ATM'!$A$2:$B$816,2,0)</f>
        <v xml:space="preserve">ATM Oficina Bonao I </v>
      </c>
      <c r="D43" s="134" t="s">
        <v>2475</v>
      </c>
      <c r="E43" s="135"/>
    </row>
    <row r="44" spans="1:5" ht="18" x14ac:dyDescent="0.25">
      <c r="A44" s="118" t="str">
        <f>VLOOKUP(B44,'[1]LISTADO ATM'!$A$2:$C$817,3,0)</f>
        <v>NORTE</v>
      </c>
      <c r="B44" s="118">
        <v>703</v>
      </c>
      <c r="C44" s="119" t="str">
        <f>VLOOKUP(B44,'[1]LISTADO ATM'!$A$2:$B$816,2,0)</f>
        <v xml:space="preserve">ATM Oficina El Mamey Los Hidalgos </v>
      </c>
      <c r="D44" s="134" t="s">
        <v>2581</v>
      </c>
      <c r="E44" s="135"/>
    </row>
    <row r="45" spans="1:5" ht="18" x14ac:dyDescent="0.25">
      <c r="A45" s="118" t="str">
        <f>VLOOKUP(B45,'[1]LISTADO ATM'!$A$2:$C$817,3,0)</f>
        <v>SUR</v>
      </c>
      <c r="B45" s="118">
        <v>781</v>
      </c>
      <c r="C45" s="119" t="str">
        <f>VLOOKUP(B45,'[1]LISTADO ATM'!$A$2:$B$816,2,0)</f>
        <v xml:space="preserve">ATM Estación Isla Barahona </v>
      </c>
      <c r="D45" s="134" t="s">
        <v>2475</v>
      </c>
      <c r="E45" s="135"/>
    </row>
    <row r="46" spans="1:5" ht="18" x14ac:dyDescent="0.25">
      <c r="A46" s="118" t="e">
        <f>VLOOKUP(B46,'[1]LISTADO ATM'!$A$2:$C$817,3,0)</f>
        <v>#N/A</v>
      </c>
      <c r="B46" s="118"/>
      <c r="C46" s="119" t="e">
        <f>VLOOKUP(B46,'[1]LISTADO ATM'!$A$2:$B$816,2,0)</f>
        <v>#N/A</v>
      </c>
      <c r="D46" s="134"/>
      <c r="E46" s="135"/>
    </row>
    <row r="47" spans="1:5" ht="18.75" thickBot="1" x14ac:dyDescent="0.3">
      <c r="A47" s="93" t="s">
        <v>2428</v>
      </c>
      <c r="B47" s="121">
        <f>COUNT(B39:B46)</f>
        <v>7</v>
      </c>
      <c r="C47" s="115"/>
      <c r="D47" s="136"/>
      <c r="E47" s="137"/>
    </row>
  </sheetData>
  <mergeCells count="20">
    <mergeCell ref="A17:E17"/>
    <mergeCell ref="A25:E25"/>
    <mergeCell ref="A1:E1"/>
    <mergeCell ref="A8:E8"/>
    <mergeCell ref="A2:E2"/>
    <mergeCell ref="A3:E3"/>
    <mergeCell ref="C15:E15"/>
    <mergeCell ref="A34:B34"/>
    <mergeCell ref="A35:B35"/>
    <mergeCell ref="A37:E37"/>
    <mergeCell ref="D41:E41"/>
    <mergeCell ref="D42:E42"/>
    <mergeCell ref="D40:E40"/>
    <mergeCell ref="D38:E38"/>
    <mergeCell ref="D39:E39"/>
    <mergeCell ref="D43:E43"/>
    <mergeCell ref="D44:E44"/>
    <mergeCell ref="D45:E45"/>
    <mergeCell ref="D46:E46"/>
    <mergeCell ref="D47:E47"/>
  </mergeCells>
  <phoneticPr fontId="47" type="noConversion"/>
  <conditionalFormatting sqref="B23:B25 B1:B8 B19:B20 B28:B47 B10:B17">
    <cfRule type="duplicateValues" dxfId="89" priority="19"/>
  </conditionalFormatting>
  <conditionalFormatting sqref="E40">
    <cfRule type="duplicateValues" dxfId="88" priority="18"/>
  </conditionalFormatting>
  <conditionalFormatting sqref="B28:B47 B1:B8 B19:B25 B10:B17">
    <cfRule type="duplicateValues" dxfId="87" priority="17"/>
  </conditionalFormatting>
  <conditionalFormatting sqref="B27">
    <cfRule type="duplicateValues" dxfId="86" priority="15"/>
  </conditionalFormatting>
  <conditionalFormatting sqref="B27">
    <cfRule type="duplicateValues" dxfId="85" priority="14"/>
  </conditionalFormatting>
  <conditionalFormatting sqref="E27">
    <cfRule type="duplicateValues" dxfId="84" priority="16"/>
  </conditionalFormatting>
  <conditionalFormatting sqref="E10">
    <cfRule type="duplicateValues" dxfId="83" priority="13"/>
  </conditionalFormatting>
  <conditionalFormatting sqref="B27:B47 B1:B8 B19:B25 B10:B17">
    <cfRule type="duplicateValues" dxfId="82" priority="12"/>
  </conditionalFormatting>
  <conditionalFormatting sqref="E46:E47 E23:E25 E1:E8 E19:E20 E28:E39 E11:E17">
    <cfRule type="duplicateValues" dxfId="81" priority="20"/>
  </conditionalFormatting>
  <conditionalFormatting sqref="E46:E47 E27:E40 E19:E25 E1:E17">
    <cfRule type="duplicateValues" dxfId="80" priority="21"/>
  </conditionalFormatting>
  <conditionalFormatting sqref="E41">
    <cfRule type="duplicateValues" dxfId="79" priority="10"/>
  </conditionalFormatting>
  <conditionalFormatting sqref="E41">
    <cfRule type="duplicateValues" dxfId="78" priority="11"/>
  </conditionalFormatting>
  <conditionalFormatting sqref="E42">
    <cfRule type="duplicateValues" dxfId="77" priority="8"/>
  </conditionalFormatting>
  <conditionalFormatting sqref="E42">
    <cfRule type="duplicateValues" dxfId="76" priority="9"/>
  </conditionalFormatting>
  <conditionalFormatting sqref="E43">
    <cfRule type="duplicateValues" dxfId="75" priority="6"/>
  </conditionalFormatting>
  <conditionalFormatting sqref="E43">
    <cfRule type="duplicateValues" dxfId="74" priority="7"/>
  </conditionalFormatting>
  <conditionalFormatting sqref="E44">
    <cfRule type="duplicateValues" dxfId="73" priority="4"/>
  </conditionalFormatting>
  <conditionalFormatting sqref="E44">
    <cfRule type="duplicateValues" dxfId="72" priority="5"/>
  </conditionalFormatting>
  <conditionalFormatting sqref="E45">
    <cfRule type="duplicateValues" dxfId="71" priority="2"/>
  </conditionalFormatting>
  <conditionalFormatting sqref="E45">
    <cfRule type="duplicateValues" dxfId="70" priority="3"/>
  </conditionalFormatting>
  <conditionalFormatting sqref="E13">
    <cfRule type="duplicateValues" dxfId="69" priority="1"/>
  </conditionalFormatting>
  <conditionalFormatting sqref="B21:B22">
    <cfRule type="duplicateValues" dxfId="68" priority="22"/>
  </conditionalFormatting>
  <conditionalFormatting sqref="E21:E22">
    <cfRule type="duplicateValues" dxfId="67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5"/>
  <sheetViews>
    <sheetView topLeftCell="A603" zoomScale="110" zoomScaleNormal="110" workbookViewId="0">
      <selection activeCell="A636" sqref="A63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2499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84.5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83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83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2505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2021-02-11T23:19:13Z</dcterms:modified>
</cp:coreProperties>
</file>