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2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1" l="1"/>
  <c r="A33" i="1"/>
  <c r="A34" i="1"/>
  <c r="A35" i="1"/>
  <c r="A36" i="1"/>
  <c r="A37" i="1"/>
  <c r="A38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B42" i="16" l="1"/>
  <c r="C41" i="16"/>
  <c r="A41" i="16"/>
  <c r="C40" i="16"/>
  <c r="A40" i="16"/>
  <c r="C39" i="16"/>
  <c r="A39" i="16"/>
  <c r="C38" i="16"/>
  <c r="A38" i="16"/>
  <c r="C37" i="16"/>
  <c r="C36" i="16"/>
  <c r="A36" i="16"/>
  <c r="C35" i="16"/>
  <c r="A35" i="16"/>
  <c r="C34" i="16"/>
  <c r="A34" i="16"/>
  <c r="C33" i="16"/>
  <c r="A33" i="16"/>
  <c r="C32" i="16"/>
  <c r="A32" i="16"/>
  <c r="B25" i="16"/>
  <c r="C24" i="16"/>
  <c r="A24" i="16"/>
  <c r="C23" i="16"/>
  <c r="A23" i="16"/>
  <c r="B19" i="16"/>
  <c r="A28" i="16" s="1"/>
  <c r="C18" i="16"/>
  <c r="A18" i="16"/>
  <c r="C17" i="16"/>
  <c r="A17" i="16"/>
  <c r="C16" i="16"/>
  <c r="A16" i="16"/>
  <c r="C15" i="16"/>
  <c r="A15" i="16"/>
  <c r="B11" i="16"/>
  <c r="C10" i="16"/>
  <c r="A10" i="16"/>
  <c r="A31" i="1" l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5" i="1"/>
  <c r="A14" i="1"/>
  <c r="A13" i="1"/>
  <c r="A12" i="1"/>
  <c r="A11" i="1"/>
  <c r="F10" i="1" l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C792" i="4" l="1"/>
  <c r="F6" i="1" l="1"/>
  <c r="G6" i="1"/>
  <c r="H6" i="1"/>
  <c r="I6" i="1"/>
  <c r="J6" i="1"/>
  <c r="K6" i="1"/>
  <c r="A6" i="1"/>
  <c r="F5" i="1" l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<sst xmlns="http://schemas.openxmlformats.org/spreadsheetml/2006/main" count="12970" uniqueCount="2538">
  <si>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</si>
  <si>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</si>
  <si>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</si>
  <si>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</si>
  <si>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</si>
  <si>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</si>
  <si>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</si>
  <si>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</si>
  <si>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</si>
  <si>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</si>
  <si>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</si>
  <si>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</si>
  <si>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</si>
  <si>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</si>
  <si>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</si>
  <si>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</si>
  <si>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</si>
  <si>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</si>
  <si>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</si>
  <si>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</si>
  <si>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</si>
  <si>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</si>
  <si>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</si>
  <si>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</si>
  <si>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</si>
  <si>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</si>
  <si>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</si>
  <si>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</si>
  <si>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</si>
  <si>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</si>
  <si>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</si>
  <si>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</si>
  <si>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</si>
  <si>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</si>
  <si>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</si>
  <si>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</si>
  <si>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</si>
  <si>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</si>
  <si>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</si>
  <si>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</si>
  <si>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</si>
  <si>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</si>
  <si>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</si>
  <si>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</si>
  <si>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</si>
  <si>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</si>
  <si>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</si>
  <si>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</si>
  <si>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</si>
  <si>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</si>
  <si>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</si>
  <si>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</si>
  <si>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</si>
  <si>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</si>
  <si>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</si>
  <si>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</si>
  <si>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</si>
  <si>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</si>
  <si>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</si>
  <si>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</si>
  <si>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</si>
  <si>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</si>
  <si>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</si>
  <si>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</si>
  <si>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</si>
  <si>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</si>
  <si>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</si>
  <si>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</si>
  <si>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</si>
  <si>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</si>
  <si>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</si>
  <si>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</si>
  <si>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</si>
  <si>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</si>
  <si>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</si>
  <si>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</si>
  <si>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</si>
  <si>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</si>
  <si>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</si>
  <si>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</si>
  <si>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</si>
  <si>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</si>
  <si>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</si>
  <si>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</si>
  <si>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</si>
  <si>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</si>
  <si>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</si>
  <si>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</si>
  <si>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</si>
  <si>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</si>
  <si>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</si>
  <si>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</si>
  <si>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</si>
  <si>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</si>
  <si>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</si>
  <si>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</si>
  <si>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</si>
  <si>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</si>
  <si>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</si>
  <si>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</si>
  <si>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</si>
  <si>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</si>
  <si>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</si>
  <si>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</si>
  <si>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</si>
  <si>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</si>
  <si>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</si>
  <si>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</si>
  <si>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</si>
  <si>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</si>
  <si>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</si>
  <si>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</si>
  <si>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</si>
  <si>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</si>
  <si>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</si>
  <si>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</si>
  <si>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</si>
  <si>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</si>
  <si>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</si>
  <si>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</si>
  <si>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</si>
  <si>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</si>
  <si>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</si>
  <si>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</si>
  <si>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</si>
  <si>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</si>
  <si>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</si>
  <si>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</si>
  <si>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</si>
  <si>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</si>
  <si>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</si>
  <si>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</si>
  <si>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</si>
  <si>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</si>
  <si>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</si>
  <si>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</si>
  <si>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</si>
  <si>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</si>
  <si>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</si>
  <si>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</si>
  <si>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</si>
  <si>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</si>
  <si>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</si>
  <si>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</si>
  <si>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</si>
  <si>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</si>
  <si>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</si>
  <si>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</si>
  <si>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</si>
  <si>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</si>
  <si>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</si>
  <si>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</si>
  <si>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</si>
  <si>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</si>
  <si>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</si>
  <si>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</si>
  <si>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</si>
  <si>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</si>
  <si>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</si>
  <si>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</si>
  <si>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</si>
  <si>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</si>
  <si>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</si>
  <si>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</si>
  <si>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</si>
  <si>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</si>
  <si>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</si>
  <si>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</si>
  <si>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</si>
  <si>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</si>
  <si>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</si>
  <si>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</si>
  <si>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</si>
  <si>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</si>
  <si>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</si>
  <si>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</si>
  <si>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</si>
  <si>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</si>
  <si>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</si>
  <si>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</si>
  <si>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</si>
  <si>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</si>
  <si>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</si>
  <si>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</si>
  <si>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</si>
  <si>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</si>
  <si>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</si>
  <si>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</si>
  <si>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</si>
  <si>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</si>
  <si>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</si>
  <si>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</si>
  <si>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</si>
  <si>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</si>
  <si>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</si>
  <si>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</si>
  <si>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</si>
  <si>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</si>
  <si>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</si>
  <si>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</si>
  <si>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</si>
  <si>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</si>
  <si>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</si>
  <si>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</si>
  <si>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</si>
  <si>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</si>
  <si>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</si>
  <si>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</si>
  <si>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</si>
  <si>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</si>
  <si>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</si>
  <si>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</si>
  <si>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</si>
  <si>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</si>
  <si>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</si>
  <si>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</si>
  <si>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</si>
  <si>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</si>
  <si>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</si>
  <si>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</si>
  <si>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</si>
  <si>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</si>
  <si>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</si>
  <si>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</si>
  <si>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</si>
  <si>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</si>
  <si>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</si>
  <si>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</si>
  <si>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</si>
  <si>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</si>
  <si>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</si>
  <si>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</si>
  <si>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</si>
  <si>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</si>
  <si>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</si>
  <si>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</si>
  <si>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</si>
  <si>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</si>
  <si>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</si>
  <si>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</si>
  <si>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</si>
  <si>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</si>
  <si>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</si>
  <si>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</si>
  <si>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</si>
  <si>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</si>
  <si>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</si>
  <si>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</si>
  <si>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</si>
  <si>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</si>
  <si>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</si>
  <si>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</si>
  <si>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</si>
  <si>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</si>
  <si>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</si>
  <si>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</si>
  <si>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</si>
  <si>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</si>
  <si>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</si>
  <si>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</si>
  <si>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</si>
  <si>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</si>
  <si>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</si>
  <si>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</si>
  <si>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</si>
  <si>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</si>
  <si>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</si>
  <si>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</si>
  <si>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</si>
  <si>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</si>
  <si>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</si>
  <si>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</si>
  <si>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</si>
  <si>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</si>
  <si>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</si>
  <si>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</si>
  <si>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</si>
  <si>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</si>
  <si>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</si>
  <si>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</si>
  <si>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</si>
  <si>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</si>
  <si>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</si>
  <si>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</si>
  <si>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</si>
  <si>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</si>
  <si>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</si>
  <si>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</si>
  <si>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</si>
  <si>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</si>
  <si>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</si>
  <si>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</si>
  <si>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</si>
  <si>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</si>
  <si>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</si>
  <si>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</si>
  <si>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</si>
  <si>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</si>
  <si>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</si>
  <si>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</si>
  <si>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</si>
  <si>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</si>
  <si>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</si>
  <si>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</si>
  <si>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</si>
  <si>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</si>
  <si>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</si>
  <si>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</si>
  <si>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</si>
  <si>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</si>
  <si>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</si>
  <si>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</si>
  <si>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</si>
  <si>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</si>
  <si>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</si>
  <si>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</si>
  <si>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</si>
  <si>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</si>
  <si>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</si>
  <si>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</si>
  <si>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</si>
  <si>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</si>
  <si>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</si>
  <si>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</si>
  <si>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</si>
  <si>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</si>
  <si>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</si>
  <si>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</si>
  <si>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</si>
  <si>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</si>
  <si>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</si>
  <si>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</si>
  <si>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</si>
  <si>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</si>
  <si>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</si>
  <si>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</si>
  <si>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</si>
  <si>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</si>
  <si>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</si>
  <si>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</si>
  <si>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</si>
  <si>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</si>
  <si>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</si>
  <si>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</si>
  <si>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</si>
  <si>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</si>
  <si>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</si>
  <si>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</si>
  <si>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</si>
  <si>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</si>
  <si>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</si>
  <si>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</si>
  <si>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</si>
  <si>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</si>
  <si>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</si>
  <si>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</si>
  <si>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</si>
  <si>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</si>
  <si>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</si>
  <si>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</si>
  <si>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</si>
  <si>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</si>
  <si>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</si>
  <si>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</si>
  <si>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</si>
  <si>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</si>
  <si>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</si>
  <si>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</si>
  <si>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</si>
  <si>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</si>
  <si>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</si>
  <si>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</si>
  <si>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</si>
  <si>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</si>
  <si>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</si>
  <si>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</si>
  <si>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</si>
  <si>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</si>
  <si>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</si>
  <si>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</si>
  <si>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</si>
  <si>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</si>
  <si>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</si>
  <si>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</si>
  <si>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</si>
  <si>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</si>
  <si>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</si>
  <si>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</si>
  <si>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</si>
  <si>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</si>
  <si>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</si>
  <si>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</si>
  <si>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</si>
  <si>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</si>
  <si>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</si>
  <si>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</si>
  <si>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</si>
  <si>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</si>
  <si>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</si>
  <si>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</si>
  <si>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</si>
  <si>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</si>
  <si>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</si>
  <si>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</si>
  <si>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</si>
  <si>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</si>
  <si>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</si>
  <si>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</si>
  <si>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</si>
  <si>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</si>
  <si>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</si>
  <si>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</si>
  <si>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</si>
  <si>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</si>
  <si>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</si>
  <si>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</si>
  <si>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</si>
  <si>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</si>
  <si>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</si>
  <si>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</si>
  <si>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</si>
  <si>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</si>
  <si>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</si>
  <si>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</si>
  <si>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</si>
  <si>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</si>
  <si>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</si>
  <si>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</si>
  <si>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</si>
  <si>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</si>
  <si>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</si>
  <si>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</si>
  <si>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</si>
  <si>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</si>
  <si>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</si>
  <si>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</si>
  <si>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</si>
  <si>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</si>
  <si>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</si>
  <si>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</si>
  <si>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</si>
  <si>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</si>
  <si>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</si>
  <si>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</si>
  <si>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</si>
  <si>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</si>
  <si>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</si>
  <si>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</si>
  <si>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</si>
  <si>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</si>
  <si>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</si>
  <si>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</si>
  <si>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</si>
  <si>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</si>
  <si>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</si>
  <si>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</si>
  <si>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</si>
  <si>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</si>
  <si>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</si>
  <si>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</si>
  <si>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</si>
  <si>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</si>
  <si>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</si>
  <si>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</si>
  <si>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</si>
  <si>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</si>
  <si>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</si>
  <si>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</si>
  <si>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</si>
  <si>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</si>
  <si>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</si>
  <si>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</si>
  <si>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</si>
  <si>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</si>
  <si>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</si>
  <si>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</si>
  <si>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</si>
  <si>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</si>
  <si>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</si>
  <si>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</si>
  <si>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</si>
  <si>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</si>
  <si>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</si>
  <si>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</si>
  <si>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</si>
  <si>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</si>
  <si>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</si>
  <si>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</si>
  <si>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</si>
  <si>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</si>
  <si>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</si>
  <si>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</si>
  <si>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</si>
  <si>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</si>
  <si>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</si>
  <si>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</si>
  <si>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</si>
  <si>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</si>
  <si>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</si>
  <si>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</si>
  <si>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</si>
  <si>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</si>
  <si>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</si>
  <si>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</si>
  <si>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</si>
  <si>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</si>
  <si>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</si>
  <si>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</si>
  <si>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</si>
  <si>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</si>
  <si>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</si>
  <si>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</si>
  <si>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</si>
  <si>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</si>
  <si>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</si>
  <si>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</si>
  <si>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</si>
  <si>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</si>
  <si>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</si>
  <si>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</si>
  <si>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</si>
  <si>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</si>
  <si>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</si>
  <si>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</si>
  <si>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</si>
  <si>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</si>
  <si>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</si>
  <si>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</si>
  <si>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</si>
  <si>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</si>
  <si>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</si>
  <si>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</si>
  <si>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</si>
  <si>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</si>
  <si>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</si>
  <si>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</si>
  <si>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</si>
  <si>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</si>
  <si>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</si>
  <si>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</si>
  <si>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</si>
  <si>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</si>
  <si>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</si>
  <si>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</si>
  <si>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</si>
  <si>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</si>
  <si>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</si>
  <si>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</si>
  <si>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</si>
  <si>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</si>
  <si>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</si>
  <si>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</si>
  <si>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</si>
  <si>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</si>
  <si>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</si>
  <si>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</si>
  <si>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</si>
  <si>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</si>
  <si>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</si>
  <si>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</si>
  <si>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</si>
  <si>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</si>
  <si>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</si>
  <si>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</si>
  <si>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</si>
  <si>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</si>
  <si>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</si>
  <si>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</si>
  <si>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</si>
  <si>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</si>
  <si>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</si>
  <si>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</si>
  <si>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</si>
  <si>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</si>
  <si>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</si>
  <si>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</si>
  <si>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</si>
  <si>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</si>
  <si>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</si>
  <si>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</si>
  <si>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</si>
  <si>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</si>
  <si>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</si>
  <si>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</si>
  <si>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</si>
  <si>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</si>
  <si>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</si>
  <si>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</si>
  <si>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</si>
  <si>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</si>
  <si>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</si>
  <si>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</si>
  <si>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</si>
  <si>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</si>
  <si>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</si>
  <si>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</si>
  <si>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</si>
  <si>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</si>
  <si>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</si>
  <si>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</si>
  <si>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</si>
  <si>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</si>
  <si>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</si>
  <si>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</si>
  <si>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</si>
  <si>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</si>
  <si>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</si>
  <si>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</si>
  <si>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</si>
  <si>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</si>
  <si>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</si>
  <si>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</si>
  <si>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</si>
  <si>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</si>
  <si>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</si>
  <si>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</si>
  <si>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</si>
  <si>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</si>
  <si>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</si>
  <si>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</si>
  <si>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</si>
  <si>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</si>
  <si>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</si>
  <si>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</si>
  <si>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</si>
  <si>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</si>
  <si>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</si>
  <si>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</si>
  <si>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</si>
  <si>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</si>
  <si>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</si>
  <si>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</si>
  <si>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</si>
  <si>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</si>
  <si>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</si>
  <si>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</si>
  <si>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</si>
  <si>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</si>
  <si>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</si>
  <si>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</si>
  <si>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</si>
  <si>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</si>
  <si>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</si>
  <si>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</si>
  <si>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</si>
  <si>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</si>
  <si>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</si>
  <si>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</si>
  <si>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</si>
  <si>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</si>
  <si>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</si>
  <si>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</si>
  <si>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</si>
  <si>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</si>
  <si>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</si>
  <si>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</si>
  <si>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</si>
  <si>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</si>
  <si>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</si>
  <si>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</si>
  <si>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</si>
  <si>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</si>
  <si>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</si>
  <si>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</si>
  <si>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</si>
  <si>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</si>
  <si>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</si>
  <si>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</si>
  <si>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</si>
  <si>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</si>
  <si>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</si>
  <si>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</si>
  <si>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</si>
  <si>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</si>
  <si>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</si>
  <si>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</si>
  <si>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</si>
  <si>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</si>
  <si>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</si>
  <si>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</si>
  <si>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</si>
  <si>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</si>
  <si>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</si>
  <si>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</si>
  <si>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</si>
  <si>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</si>
  <si>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</si>
  <si>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</si>
  <si>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</si>
  <si>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</si>
  <si>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</si>
  <si>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</si>
  <si>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</si>
  <si>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</si>
  <si>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</si>
  <si>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</si>
  <si>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</si>
  <si>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</si>
  <si>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</si>
  <si>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</si>
  <si>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</si>
  <si>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</si>
  <si>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</si>
  <si>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</si>
  <si>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</si>
  <si>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</si>
  <si>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</si>
  <si>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</si>
  <si>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</si>
  <si>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</si>
  <si>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</si>
  <si>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</si>
  <si>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</si>
  <si>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</si>
  <si>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</si>
  <si>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</si>
  <si>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</si>
  <si>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</si>
  <si>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</si>
  <si>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</si>
  <si>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</si>
  <si>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</si>
  <si>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</si>
  <si>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</si>
  <si>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</si>
  <si>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</si>
  <si>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</si>
  <si>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</si>
  <si>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</si>
  <si>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</si>
  <si>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</si>
  <si>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</si>
  <si>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</si>
  <si>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</si>
  <si>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</si>
  <si>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</si>
  <si>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</si>
  <si>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</si>
  <si>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</si>
  <si>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</si>
  <si>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</si>
  <si>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</si>
  <si>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</si>
  <si>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</si>
  <si>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</si>
  <si>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</si>
  <si>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</si>
  <si>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</si>
  <si>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</si>
  <si>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</si>
  <si>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</si>
  <si>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</si>
  <si>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</si>
  <si>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</si>
  <si>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</si>
  <si>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</si>
  <si>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</si>
  <si>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</si>
  <si>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</si>
  <si>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</si>
  <si>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</si>
  <si>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</si>
  <si>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</si>
  <si>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</si>
  <si>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</si>
  <si>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</si>
  <si>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</si>
  <si>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</si>
  <si>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</si>
  <si>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</si>
  <si>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</si>
  <si>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</si>
  <si>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</si>
  <si>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</si>
  <si>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</si>
  <si>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</si>
  <si>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</si>
  <si>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</si>
  <si>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</si>
  <si>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</si>
  <si>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</si>
  <si>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</si>
  <si>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</si>
  <si>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</si>
  <si>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</si>
  <si>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</si>
  <si>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</si>
  <si>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</si>
  <si>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</si>
  <si>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</si>
  <si>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</si>
  <si>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</si>
  <si>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</si>
  <si>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</si>
  <si>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</si>
  <si>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</si>
  <si>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</si>
  <si>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</si>
  <si>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</si>
  <si>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</si>
  <si>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</si>
  <si>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</si>
  <si>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</si>
  <si>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</si>
  <si>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</si>
  <si>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</si>
  <si>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</si>
  <si>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</si>
  <si>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</si>
  <si>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</si>
  <si>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</si>
  <si>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</si>
  <si>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</si>
  <si>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</si>
  <si>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</si>
  <si>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</si>
  <si>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</si>
  <si>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</si>
  <si>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</si>
  <si>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</si>
  <si>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</si>
  <si>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</si>
  <si>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</si>
  <si>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</si>
  <si>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</si>
  <si>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</si>
  <si>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</si>
  <si>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</si>
  <si>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</si>
  <si>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</si>
  <si>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</si>
  <si>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</si>
  <si>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</si>
  <si>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</si>
  <si>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</si>
  <si>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</si>
  <si>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</si>
  <si>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</si>
  <si>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</si>
  <si>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</si>
  <si>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</si>
  <si>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</si>
  <si>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</si>
  <si>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</si>
  <si>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</si>
  <si>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</si>
  <si>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</si>
  <si>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</si>
  <si>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</si>
  <si>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</si>
  <si>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</si>
  <si>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</si>
  <si>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</si>
  <si>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</si>
  <si>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</si>
  <si>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</si>
  <si>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</si>
  <si>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</si>
  <si>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</si>
  <si>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</si>
  <si>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</si>
  <si>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</si>
  <si>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</si>
  <si>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</si>
  <si>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</si>
  <si>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</si>
  <si>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</si>
  <si>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</si>
  <si>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</si>
  <si>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</si>
  <si>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</si>
  <si>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</si>
  <si>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</si>
  <si>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</si>
  <si>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</si>
  <si>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</si>
  <si>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</si>
  <si>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</si>
  <si>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</si>
  <si>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</si>
  <si>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</si>
  <si>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</si>
  <si>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</si>
  <si>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</si>
  <si>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</si>
  <si>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</si>
  <si>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</si>
  <si>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</si>
  <si>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</si>
  <si>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</si>
  <si>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</si>
  <si>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</si>
  <si>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</si>
  <si>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</si>
  <si>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</si>
  <si>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</si>
  <si>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</si>
  <si>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</si>
  <si>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</si>
  <si>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</si>
  <si>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</si>
  <si>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</si>
  <si>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</si>
  <si>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</si>
  <si>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</si>
  <si>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</si>
  <si>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</si>
  <si>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</si>
  <si>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</si>
  <si>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</si>
  <si>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</si>
  <si>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</si>
  <si>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</si>
  <si>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</si>
  <si>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</si>
  <si>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</si>
  <si>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</si>
  <si>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</si>
  <si>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</si>
  <si>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</si>
  <si>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</si>
  <si>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</si>
  <si>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</si>
  <si>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</si>
  <si>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</si>
  <si>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</si>
  <si>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</si>
  <si>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</si>
  <si>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</si>
  <si>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</si>
  <si>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</si>
  <si>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</si>
  <si>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</si>
  <si>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</si>
  <si>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</si>
  <si>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</si>
  <si>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</si>
  <si>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</si>
  <si>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</si>
  <si>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</si>
  <si>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</si>
  <si>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</si>
  <si>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</si>
  <si>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</si>
  <si>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</si>
  <si>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</si>
  <si>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</si>
  <si>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</si>
  <si>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</si>
  <si>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</si>
  <si>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</si>
  <si>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</si>
  <si>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</si>
  <si>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</si>
  <si>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</si>
  <si>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</si>
  <si>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</si>
  <si>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</si>
  <si>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</si>
  <si>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</si>
  <si>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</si>
  <si>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</si>
  <si>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</si>
  <si>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</si>
  <si>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</si>
  <si>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</si>
  <si>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</si>
  <si>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</si>
  <si>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</si>
  <si>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</si>
  <si>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</si>
  <si>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</si>
  <si>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</si>
  <si>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</si>
  <si>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</si>
  <si>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</si>
  <si>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</si>
  <si>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</si>
  <si>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</si>
  <si>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</si>
  <si>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</si>
  <si>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</si>
  <si>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</si>
  <si>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</si>
  <si>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</si>
  <si>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</si>
  <si>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</si>
  <si>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</si>
  <si>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</si>
  <si>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</si>
  <si>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</si>
  <si>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</si>
  <si>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</si>
  <si>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</si>
  <si>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</si>
  <si>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</si>
  <si>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</si>
  <si>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</si>
  <si>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</si>
  <si>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</si>
  <si>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</si>
  <si>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</si>
  <si>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</si>
  <si>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</si>
  <si>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</si>
  <si>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</si>
  <si>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</si>
  <si>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</si>
  <si>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</si>
  <si>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</si>
  <si>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</si>
  <si>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</si>
  <si>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</si>
  <si>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</si>
  <si>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</si>
  <si>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</si>
  <si>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</si>
  <si>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</si>
  <si>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</si>
  <si>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</si>
  <si>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</si>
  <si>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</si>
  <si>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</si>
  <si>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</si>
  <si>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</si>
  <si>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</si>
  <si>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</si>
  <si>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</si>
  <si>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</si>
  <si>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</si>
  <si>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</si>
  <si>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</si>
  <si>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</si>
  <si>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</si>
  <si>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</si>
  <si>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</si>
  <si>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</si>
  <si>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</si>
  <si>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</si>
  <si>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</si>
  <si>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</si>
  <si>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</si>
  <si>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</si>
  <si>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</si>
  <si>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</si>
  <si>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</si>
  <si>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</si>
  <si>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</si>
  <si>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</si>
  <si>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</si>
  <si>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</si>
  <si>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</si>
  <si>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</si>
  <si>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</si>
  <si>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</si>
  <si>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</si>
  <si>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</si>
  <si>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</si>
  <si>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</si>
  <si>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</si>
  <si>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</si>
  <si>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</si>
  <si>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</si>
  <si>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</si>
  <si>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</si>
  <si>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</si>
  <si>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</si>
  <si>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</si>
  <si>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</si>
  <si>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</si>
  <si>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</si>
  <si>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</si>
  <si>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</si>
  <si>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</si>
  <si>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</si>
  <si>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</si>
  <si>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</si>
  <si>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</si>
  <si>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</si>
  <si>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</si>
  <si>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</si>
  <si>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</si>
  <si>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</si>
  <si>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</si>
  <si>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</si>
  <si>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</si>
  <si>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</si>
  <si>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</si>
  <si>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</si>
  <si>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</si>
  <si>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</si>
  <si>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</si>
  <si>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</si>
  <si>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</si>
  <si>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</si>
  <si>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</si>
  <si>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</si>
  <si>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</si>
  <si>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</si>
  <si>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</si>
  <si>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</si>
  <si>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</si>
  <si>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</si>
  <si>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</si>
  <si>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</si>
  <si>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</si>
  <si>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</si>
  <si>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</si>
  <si>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</si>
  <si>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</si>
  <si>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</si>
  <si>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</si>
  <si>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</si>
  <si>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</si>
  <si>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</si>
  <si>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</si>
  <si>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</si>
  <si>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</si>
  <si>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</si>
  <si>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</si>
  <si>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</si>
  <si>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</si>
  <si>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</si>
  <si>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</si>
  <si>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</si>
  <si>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</si>
  <si>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</si>
  <si>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</si>
  <si>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</si>
  <si>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</si>
  <si>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</si>
  <si>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</si>
  <si>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</si>
  <si>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</si>
  <si>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</si>
  <si>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</si>
  <si>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</si>
  <si>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</si>
  <si>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</si>
  <si>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</si>
  <si>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</si>
  <si>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</si>
  <si>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</si>
  <si>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</si>
  <si>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</si>
  <si>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</si>
  <si>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</si>
  <si>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</si>
  <si>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</si>
  <si>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</si>
  <si>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</si>
  <si>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</si>
  <si>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</si>
  <si>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</si>
  <si>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</si>
  <si>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</si>
  <si>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</si>
  <si>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</si>
  <si>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</si>
  <si>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</si>
  <si>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</si>
  <si>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</si>
  <si>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</si>
  <si>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</si>
  <si>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</si>
  <si>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</si>
  <si>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</si>
  <si>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</si>
  <si>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</si>
  <si>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</si>
  <si>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</si>
  <si>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</si>
  <si>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</si>
  <si>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</si>
  <si>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</si>
  <si>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</si>
  <si>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</si>
  <si>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</si>
  <si>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</si>
  <si>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</si>
  <si>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</si>
  <si>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</si>
  <si>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</si>
  <si>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</si>
  <si>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</si>
  <si>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</si>
  <si>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</si>
  <si>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</si>
  <si>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</si>
  <si>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</si>
  <si>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</si>
  <si>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</si>
  <si>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</si>
  <si>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</si>
  <si>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</si>
  <si>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</si>
  <si>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</si>
  <si>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</si>
  <si>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</si>
  <si>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</si>
  <si>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</si>
  <si>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</si>
  <si>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</si>
  <si>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</si>
  <si>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</si>
  <si>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</si>
  <si>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</si>
  <si>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</si>
  <si>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</si>
  <si>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</si>
  <si>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</si>
  <si>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</si>
  <si>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</si>
  <si>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</si>
  <si>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</si>
  <si>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</si>
  <si>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</si>
  <si>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</si>
  <si>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</si>
  <si>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</si>
  <si>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</si>
  <si>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</si>
  <si>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</si>
  <si>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</si>
  <si>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</si>
  <si>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</si>
  <si>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</si>
  <si>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</si>
  <si>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</si>
  <si>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</si>
  <si>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</si>
  <si>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</si>
  <si>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</si>
  <si>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</si>
  <si>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</si>
  <si>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</si>
  <si>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</si>
  <si>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</si>
  <si>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</si>
  <si>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</si>
  <si>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</si>
  <si>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</si>
  <si>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</si>
  <si>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</si>
  <si>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</si>
  <si>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</si>
  <si>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</si>
  <si>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</si>
  <si>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</si>
  <si>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</si>
  <si>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</si>
  <si>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</si>
  <si>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</si>
  <si>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</si>
  <si>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</si>
  <si>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</si>
  <si>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</si>
  <si>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</si>
  <si>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</si>
  <si>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</si>
  <si>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</si>
  <si>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</si>
  <si>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</si>
  <si>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</si>
  <si>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</si>
  <si>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</si>
  <si>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</si>
  <si>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</si>
  <si>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</si>
  <si>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</si>
  <si>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</si>
  <si>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</si>
  <si>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</si>
  <si>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</si>
  <si>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</si>
  <si>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</si>
  <si>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</si>
  <si>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</si>
  <si>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</si>
  <si>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</si>
  <si>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</si>
  <si>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</si>
  <si>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</si>
  <si>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</si>
  <si>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</si>
  <si>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</si>
  <si>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</si>
  <si>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</si>
  <si>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</si>
  <si>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</si>
  <si>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</si>
  <si>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</si>
  <si>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</si>
  <si>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</si>
  <si>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</si>
  <si>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</si>
  <si>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</si>
  <si>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</si>
  <si>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</si>
  <si>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</si>
  <si>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</si>
  <si>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</si>
  <si>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</si>
  <si>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</si>
  <si>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</si>
  <si>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</si>
  <si>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</si>
  <si>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</si>
  <si>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</si>
  <si>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</si>
  <si>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</si>
  <si>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</si>
  <si>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</si>
  <si>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</si>
  <si>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</si>
  <si>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</si>
  <si>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</si>
  <si>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</si>
  <si>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</si>
  <si>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</si>
  <si>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</si>
  <si>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</si>
  <si>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</si>
  <si>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</si>
  <si>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</si>
  <si>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</si>
  <si>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</si>
  <si>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</si>
  <si>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</si>
  <si>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</si>
  <si>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</si>
  <si>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</si>
  <si>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</si>
  <si>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</si>
  <si>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</si>
  <si>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</si>
  <si>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</si>
  <si>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</si>
  <si>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</si>
  <si>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</si>
  <si>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</si>
  <si>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</si>
  <si>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</si>
  <si>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</si>
  <si>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</si>
  <si>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</si>
  <si>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</si>
  <si>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</si>
  <si>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</si>
  <si>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</si>
  <si>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</si>
  <si>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</si>
  <si>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</si>
  <si>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</si>
  <si>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</si>
  <si>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</si>
  <si>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</si>
  <si>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</si>
  <si>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</si>
  <si>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</si>
  <si>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</si>
  <si>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</si>
  <si>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</si>
  <si>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</si>
  <si>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</si>
  <si>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</si>
  <si>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</si>
  <si>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</si>
  <si>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</si>
  <si>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</si>
  <si>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</si>
  <si>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</si>
  <si>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</si>
  <si>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</si>
  <si>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</si>
  <si>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</si>
  <si>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</si>
  <si>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</si>
  <si>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</si>
  <si>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</si>
  <si>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</si>
  <si>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</si>
  <si>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</si>
  <si>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</si>
  <si>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</si>
  <si>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</si>
  <si>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</si>
  <si>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</si>
  <si>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</si>
  <si>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</si>
  <si>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</si>
  <si>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</si>
  <si>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</si>
  <si>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</si>
  <si>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</si>
  <si>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</si>
  <si>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</si>
  <si>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</si>
  <si>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</si>
  <si>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</si>
  <si>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</si>
  <si>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</si>
  <si>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</si>
  <si>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</si>
  <si>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</si>
  <si>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</si>
  <si>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</si>
  <si>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</si>
  <si>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</si>
  <si>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</si>
  <si>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</si>
  <si>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</si>
  <si>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</si>
  <si>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</si>
  <si>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</si>
  <si>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</si>
  <si>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</si>
  <si>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</si>
  <si>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</si>
  <si>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</si>
  <si>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</si>
  <si>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</si>
  <si>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</si>
  <si>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</si>
  <si>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</si>
  <si>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</si>
  <si>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</si>
  <si>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</si>
  <si>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</si>
  <si>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</si>
  <si>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</si>
  <si>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</si>
  <si>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</si>
  <si>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</si>
  <si>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</si>
  <si>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</si>
  <si>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</si>
  <si>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</si>
  <si>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</si>
  <si>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</si>
  <si>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</si>
  <si>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</si>
  <si>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</si>
  <si>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</si>
  <si>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</si>
  <si>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</si>
  <si>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</si>
  <si>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</si>
  <si>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</si>
  <si>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</si>
  <si>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</si>
  <si>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</si>
  <si>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</si>
  <si>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</si>
  <si>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</si>
  <si>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</si>
  <si>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</si>
  <si>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</si>
  <si>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</si>
  <si>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</si>
  <si>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</si>
  <si>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</si>
  <si>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</si>
  <si>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</si>
  <si>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</si>
  <si>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</si>
  <si>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</si>
  <si>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</si>
  <si>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</si>
  <si>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</si>
  <si>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</si>
  <si>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</si>
  <si>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</si>
  <si>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</si>
  <si>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</si>
  <si>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</si>
  <si>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</si>
  <si>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</si>
  <si>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</si>
  <si>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</si>
  <si>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</si>
  <si>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</si>
  <si>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</si>
  <si>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</si>
  <si>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</si>
  <si>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</si>
  <si>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</si>
  <si>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</si>
  <si>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</si>
  <si>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</si>
  <si>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</si>
  <si>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</si>
  <si>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</si>
  <si>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</si>
  <si>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</si>
  <si>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</si>
  <si>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</si>
  <si>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</si>
  <si>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</si>
  <si>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</si>
  <si>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</si>
  <si>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</si>
  <si>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</si>
  <si>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</si>
  <si>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</si>
  <si>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</si>
  <si>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</si>
  <si>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</si>
  <si>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</si>
  <si>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</si>
  <si>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</si>
  <si>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</si>
  <si>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</si>
  <si>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</si>
  <si>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</si>
  <si>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</si>
  <si>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</si>
  <si>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</si>
  <si>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</si>
  <si>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</si>
  <si>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</si>
  <si>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</si>
  <si>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</si>
  <si>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</si>
  <si>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</si>
  <si>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</si>
  <si>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</si>
  <si>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</si>
  <si>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</si>
  <si>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</si>
  <si>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</si>
  <si>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</si>
  <si>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</si>
  <si>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</si>
  <si>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</si>
  <si>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</si>
  <si>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</si>
  <si>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</si>
  <si>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</si>
  <si>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</si>
  <si>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</si>
  <si>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</si>
  <si>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</si>
  <si>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</si>
  <si>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</si>
  <si>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</si>
  <si>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</si>
  <si>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</si>
  <si>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</si>
  <si>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</si>
  <si>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</si>
  <si>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</si>
  <si>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</si>
  <si>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</si>
  <si>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</si>
  <si>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</si>
  <si>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</si>
  <si>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</si>
  <si>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</si>
  <si>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</si>
  <si>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</si>
  <si>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</si>
  <si>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</si>
  <si>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</si>
  <si>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</si>
  <si>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</si>
  <si>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</si>
  <si>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</si>
  <si>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</si>
  <si>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</si>
  <si>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</si>
  <si>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</si>
  <si>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</si>
  <si>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</si>
  <si>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</si>
  <si>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</si>
  <si>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</si>
  <si>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</si>
  <si>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</si>
  <si>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</si>
  <si>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</si>
  <si>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</si>
  <si>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</si>
  <si>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</si>
  <si>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</si>
  <si>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</si>
  <si>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</si>
  <si>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</si>
  <si>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</si>
  <si>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</si>
  <si>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</si>
  <si>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</si>
  <si>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</si>
  <si>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</si>
  <si>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</si>
  <si>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</si>
  <si>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</si>
  <si>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</si>
  <si>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</si>
  <si>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</si>
  <si>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</si>
  <si>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</si>
  <si>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</si>
  <si>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</si>
  <si>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</si>
  <si>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</si>
  <si>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</si>
  <si>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</si>
  <si>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</si>
  <si>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</si>
  <si>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</si>
  <si>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</si>
  <si>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</si>
  <si>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</si>
  <si>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</si>
  <si>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</si>
  <si>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</si>
  <si>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</si>
  <si>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</si>
  <si>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</si>
  <si>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</si>
  <si>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</si>
  <si>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</si>
  <si>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</si>
  <si>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</si>
  <si>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</si>
  <si>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</si>
  <si>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</si>
  <si>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</si>
  <si>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</si>
  <si>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</si>
  <si>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</si>
  <si>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</si>
  <si>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</si>
  <si>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</si>
  <si>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</si>
  <si>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</si>
  <si>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</si>
  <si>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</si>
  <si>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</si>
  <si>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</si>
  <si>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</si>
  <si>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</si>
  <si>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</si>
  <si>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</si>
  <si>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</si>
  <si>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</si>
  <si>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</si>
  <si>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</si>
  <si>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</si>
  <si>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</si>
  <si>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</si>
  <si>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</si>
  <si>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</si>
  <si>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</si>
  <si>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</si>
  <si>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</si>
  <si>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</si>
  <si>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</si>
  <si>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</si>
  <si>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</si>
  <si>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</si>
  <si>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</si>
  <si>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</si>
  <si>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</si>
  <si>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</si>
  <si>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</si>
  <si>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</si>
  <si>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</si>
  <si>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</si>
  <si>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</si>
  <si>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</si>
  <si>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</si>
  <si>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</si>
  <si>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</si>
  <si>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</si>
  <si>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</si>
  <si>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</si>
  <si>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</si>
  <si>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</si>
  <si>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</si>
  <si>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</si>
  <si>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</si>
  <si>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</si>
  <si>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</si>
  <si>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</si>
  <si>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</si>
  <si>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</si>
  <si>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</si>
  <si>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</si>
  <si>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</si>
  <si>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</si>
  <si>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</si>
  <si>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</si>
  <si>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</si>
  <si>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</si>
  <si>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</si>
  <si>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</si>
  <si>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</si>
  <si>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</si>
  <si>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</si>
  <si>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</si>
  <si>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</si>
  <si>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</si>
  <si>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</si>
  <si>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</si>
  <si>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</si>
  <si>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</si>
  <si>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</si>
  <si>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</si>
  <si>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</si>
  <si>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</si>
  <si>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</si>
  <si>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</si>
  <si>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</si>
  <si>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</si>
  <si>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</si>
  <si>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</si>
  <si>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</si>
  <si>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</si>
  <si>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</si>
  <si>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</si>
  <si>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</si>
  <si>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</si>
  <si>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</si>
  <si>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</si>
  <si>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</si>
  <si>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</si>
  <si>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</si>
  <si>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</si>
  <si>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</si>
  <si>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</si>
  <si>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</si>
  <si>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</si>
  <si>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</si>
  <si>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</si>
  <si>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</si>
  <si>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</si>
  <si>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</si>
  <si>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</si>
  <si>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</si>
  <si>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</si>
  <si>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</si>
  <si>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</si>
  <si>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</si>
  <si>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</si>
  <si>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</si>
  <si>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</si>
  <si>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</si>
  <si>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</si>
  <si>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</si>
  <si>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</si>
  <si>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</si>
  <si>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</si>
  <si>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</si>
  <si>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</si>
  <si>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</si>
  <si>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</si>
  <si>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</si>
  <si>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</si>
  <si>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</si>
  <si>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</si>
  <si>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</si>
  <si>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</si>
  <si>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</si>
  <si>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</si>
  <si>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</si>
  <si>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</si>
  <si>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</si>
  <si>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</si>
  <si>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</si>
  <si>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</si>
  <si>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</si>
  <si>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</si>
  <si>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</si>
  <si>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</si>
  <si>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</si>
  <si>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</si>
  <si>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</si>
  <si>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</si>
  <si>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</si>
  <si>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</si>
  <si>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</si>
  <si>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</si>
  <si>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</si>
  <si>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</si>
  <si>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</si>
  <si>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</si>
  <si>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</si>
  <si>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</si>
  <si>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</si>
  <si>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</si>
  <si>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</si>
  <si>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</si>
  <si>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</si>
  <si>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</si>
  <si>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</si>
  <si>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</si>
  <si>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</si>
  <si>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</si>
  <si>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</si>
  <si>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</si>
  <si>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</si>
  <si>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</si>
  <si>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</si>
  <si>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</si>
  <si>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</si>
  <si>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</si>
  <si>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</si>
  <si>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</si>
  <si>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</si>
  <si>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</si>
  <si>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</si>
  <si>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</si>
  <si>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</si>
  <si>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</si>
  <si>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</si>
  <si>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</si>
  <si>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</si>
  <si>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</si>
  <si>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</si>
  <si>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</si>
  <si>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</si>
  <si>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</si>
  <si>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</si>
  <si>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</si>
  <si>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</si>
  <si>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</si>
  <si>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</si>
  <si>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</si>
  <si>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</si>
  <si>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</si>
  <si>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</si>
  <si>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</si>
  <si>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</si>
  <si>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</si>
  <si>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</si>
  <si>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</si>
  <si>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</si>
  <si>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</si>
  <si>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</si>
  <si>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</si>
  <si>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</si>
  <si>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</si>
  <si>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</si>
  <si>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</si>
  <si>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</si>
  <si>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</si>
  <si>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</si>
  <si>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</si>
  <si>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</si>
  <si>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</si>
  <si>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</si>
  <si>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</si>
  <si>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</si>
  <si>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</si>
  <si>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</si>
  <si>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</si>
  <si>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</si>
  <si>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</si>
  <si>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</si>
  <si>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</si>
  <si>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</si>
  <si>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</si>
  <si>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</si>
  <si>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</si>
  <si>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</si>
  <si>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</si>
  <si>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</si>
  <si>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</si>
  <si>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</si>
  <si>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</si>
  <si>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</si>
  <si>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</si>
  <si>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</si>
  <si>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</si>
  <si>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</si>
  <si>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</si>
  <si>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</si>
  <si>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</si>
  <si>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</si>
  <si>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</si>
  <si>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</si>
  <si>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</si>
  <si>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</si>
  <si>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</si>
  <si>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</si>
  <si>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</si>
  <si>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</si>
  <si>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</si>
  <si>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</si>
  <si>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</si>
  <si>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</si>
  <si>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</si>
  <si>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</si>
  <si>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</si>
  <si>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</si>
  <si>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</si>
  <si>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</si>
  <si>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</si>
  <si>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</si>
  <si>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</si>
  <si>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</si>
  <si>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</si>
  <si>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</si>
  <si>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</si>
  <si>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</si>
  <si>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</si>
  <si>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</si>
  <si>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</si>
  <si>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</si>
  <si>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</si>
  <si>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</si>
  <si>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</si>
  <si>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</si>
  <si>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</si>
  <si>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</si>
  <si>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</si>
  <si>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</si>
  <si>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</si>
  <si>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</si>
  <si>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</si>
  <si>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</si>
  <si>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</si>
  <si>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</si>
  <si>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</si>
  <si>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</si>
  <si>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</si>
  <si>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</si>
  <si>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</si>
  <si>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</si>
  <si>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</si>
  <si>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</si>
  <si>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</si>
  <si>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</si>
  <si>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</si>
  <si>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</si>
  <si>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</si>
  <si>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</si>
  <si>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</si>
  <si>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</si>
  <si>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</si>
  <si>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</si>
  <si>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</si>
  <si>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</si>
  <si>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</si>
  <si>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</si>
  <si>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</si>
  <si>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</si>
  <si>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</si>
  <si>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</si>
  <si>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</si>
  <si>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</si>
  <si>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</si>
  <si>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</si>
  <si>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</si>
  <si>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</si>
  <si>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</si>
  <si>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</si>
  <si>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</si>
  <si>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</si>
  <si>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</si>
  <si>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</si>
  <si>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</si>
  <si>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</si>
  <si>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</si>
  <si>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</si>
  <si>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</si>
  <si>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</si>
  <si>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</si>
  <si>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</si>
  <si>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</si>
  <si>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</si>
  <si>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</si>
  <si>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</si>
  <si>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</si>
  <si>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</si>
  <si>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</si>
  <si>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</si>
  <si>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</si>
  <si>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</si>
  <si>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</si>
  <si>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</si>
  <si>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</si>
  <si>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</si>
  <si>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</si>
  <si>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</si>
  <si>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</si>
  <si>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</si>
  <si>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</si>
  <si>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</si>
  <si>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</si>
  <si>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</si>
  <si>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</si>
  <si>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</si>
  <si>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</si>
  <si>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</si>
  <si>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</si>
  <si>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</si>
  <si>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</si>
  <si>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</si>
  <si>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</si>
  <si>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</si>
  <si>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</si>
  <si>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</si>
  <si>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</si>
  <si>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</si>
  <si>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</si>
  <si>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</si>
  <si>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</si>
  <si>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</si>
  <si>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</si>
  <si>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</si>
  <si>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</si>
  <si>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</si>
  <si>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</si>
  <si>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</si>
  <si>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</si>
  <si>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</si>
  <si>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</si>
  <si>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</si>
  <si>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</si>
  <si>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</si>
  <si>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</si>
  <si>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</si>
  <si>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</si>
  <si>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</si>
  <si>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</si>
  <si>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</si>
  <si>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</si>
  <si>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</si>
  <si>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</si>
  <si>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</si>
  <si>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</si>
  <si>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</si>
  <si>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</si>
  <si>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</si>
  <si>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</si>
  <si>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</si>
  <si>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</si>
  <si>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</si>
  <si>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</si>
  <si>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</si>
  <si>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</si>
  <si>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</si>
  <si>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</si>
  <si>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</si>
  <si>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</si>
  <si>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</si>
  <si>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</si>
  <si>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</si>
  <si>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</si>
  <si>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</si>
  <si>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</si>
  <si>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</si>
  <si>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</si>
  <si>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</si>
  <si>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</si>
  <si>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</si>
  <si>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</si>
  <si>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</si>
  <si>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</si>
  <si>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</si>
  <si>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</si>
  <si>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</si>
  <si>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</si>
  <si>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</si>
  <si>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</si>
  <si>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</si>
  <si>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</si>
  <si>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</si>
  <si>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</si>
  <si>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</si>
  <si>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</si>
  <si>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</si>
  <si>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</si>
  <si>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</si>
  <si>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</si>
  <si>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</si>
  <si>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</si>
  <si>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</si>
  <si>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</si>
  <si>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</si>
  <si>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</si>
  <si>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</si>
  <si>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</si>
  <si>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</si>
  <si>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</si>
  <si>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</si>
  <si>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</si>
  <si>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</si>
  <si>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</si>
  <si>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</si>
  <si>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</si>
  <si>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</si>
  <si>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</si>
  <si>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</si>
  <si>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</si>
  <si>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</si>
  <si>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</si>
  <si>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</si>
  <si>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</si>
  <si>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</si>
  <si>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</si>
  <si>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</si>
  <si>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</si>
  <si>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</si>
  <si>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</si>
  <si>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</si>
  <si>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</si>
  <si>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</si>
  <si>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</si>
  <si>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</si>
  <si>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</si>
  <si>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</si>
  <si>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</si>
  <si>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</si>
  <si>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</si>
  <si>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</si>
  <si>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</si>
  <si>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</si>
  <si>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</si>
  <si>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</si>
  <si>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</si>
  <si>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</si>
  <si>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</si>
  <si>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</si>
  <si>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</si>
  <si>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</si>
  <si>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</si>
  <si>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</si>
  <si>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</si>
  <si>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</si>
  <si>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</si>
  <si>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</si>
  <si>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</si>
  <si>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</si>
  <si>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</si>
  <si>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</si>
  <si>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</si>
  <si>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</si>
  <si>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</si>
  <si>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</si>
  <si>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</si>
  <si>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</si>
  <si>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</si>
  <si>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</si>
  <si>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</si>
  <si>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</si>
  <si>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</si>
  <si>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</si>
  <si>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</si>
  <si>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</si>
  <si>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</si>
  <si>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</si>
  <si>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</si>
  <si>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</si>
  <si>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</si>
  <si>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</si>
  <si>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</si>
  <si>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</si>
  <si>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</si>
  <si>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</si>
  <si>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</si>
  <si>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</si>
  <si>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</si>
  <si>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</si>
  <si>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</si>
  <si>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</si>
  <si>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</si>
  <si>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</si>
  <si>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</si>
  <si>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</si>
  <si>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</si>
  <si>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</si>
  <si>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</si>
  <si>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</si>
  <si>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</si>
  <si>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</si>
  <si>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</si>
  <si>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</si>
  <si>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</si>
  <si>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</si>
  <si>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</si>
  <si>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</si>
  <si>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</si>
  <si>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</si>
  <si>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</si>
  <si>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</si>
  <si>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</si>
  <si>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</si>
  <si>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</si>
  <si>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</si>
  <si>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</si>
  <si>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</si>
  <si>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</si>
  <si>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</si>
  <si>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</si>
  <si>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</si>
  <si>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</si>
  <si>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</si>
  <si>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</si>
  <si>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</si>
  <si>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</si>
  <si>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</si>
  <si>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</si>
  <si>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</si>
  <si>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</si>
  <si>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</si>
  <si>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</si>
  <si>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</si>
  <si>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</si>
  <si>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</si>
  <si>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</si>
  <si>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</si>
  <si>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</si>
  <si>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</si>
  <si>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</si>
  <si>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</si>
  <si>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</si>
  <si>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</si>
  <si>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</si>
  <si>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</si>
  <si>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</si>
  <si>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</si>
  <si>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</si>
  <si>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</si>
  <si>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</si>
  <si>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</si>
  <si>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</si>
  <si>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</si>
  <si>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</si>
  <si>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</si>
  <si>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</si>
  <si>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</si>
  <si>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</si>
  <si>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</si>
  <si>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</si>
  <si>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</si>
  <si>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</si>
  <si>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</si>
  <si>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</si>
  <si>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</si>
  <si>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</si>
  <si>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</si>
  <si>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</si>
  <si>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</si>
  <si>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</si>
  <si>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</si>
  <si>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</si>
  <si>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</si>
  <si>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</si>
  <si>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</si>
  <si>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</si>
  <si>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</si>
  <si>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</si>
  <si>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</si>
  <si>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</si>
  <si>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</si>
  <si>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</si>
  <si>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</si>
  <si>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</si>
  <si>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</si>
  <si>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</si>
  <si>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</si>
  <si>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</si>
  <si>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</si>
  <si>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</si>
  <si>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</si>
  <si>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</si>
  <si>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</si>
  <si>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</si>
  <si>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</si>
  <si>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</si>
  <si>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</si>
  <si>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</si>
  <si>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</si>
  <si>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</si>
  <si>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</si>
  <si>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</si>
  <si>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</si>
  <si>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</si>
  <si>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</si>
  <si>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</si>
  <si>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</si>
  <si>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</si>
  <si>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</si>
  <si>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</si>
  <si>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</si>
  <si>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</si>
  <si>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</si>
  <si>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</si>
  <si>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</si>
  <si>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</si>
  <si>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</si>
  <si>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</si>
  <si>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</si>
  <si>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</si>
  <si>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</si>
  <si>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</si>
  <si>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</si>
  <si>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</si>
  <si>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</si>
  <si>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</si>
  <si>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</si>
  <si>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</si>
  <si>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</si>
  <si>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</si>
  <si>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</si>
  <si>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</si>
  <si>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</si>
  <si>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</si>
  <si>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</si>
  <si>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</si>
  <si>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</si>
  <si>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</si>
  <si>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</si>
  <si>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</si>
  <si>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</si>
  <si>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</si>
  <si>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</si>
  <si>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</si>
  <si>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</si>
  <si>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</si>
  <si>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</si>
  <si>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</si>
  <si>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</si>
  <si>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</si>
  <si>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</si>
  <si>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</si>
  <si>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</si>
  <si>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</si>
  <si>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</si>
  <si>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</si>
  <si>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</si>
  <si>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</si>
  <si>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</si>
  <si>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</si>
  <si>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</si>
  <si>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</si>
  <si>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</si>
  <si>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</si>
  <si>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</si>
  <si>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</si>
  <si>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</si>
  <si>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</si>
  <si>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</si>
  <si>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</si>
  <si>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</si>
  <si>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</si>
  <si>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</si>
  <si>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</si>
  <si>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</si>
  <si>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</si>
  <si>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</si>
  <si>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</si>
  <si>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</si>
  <si>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</si>
  <si>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</si>
  <si>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</si>
  <si>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</si>
  <si>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</si>
  <si>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</si>
  <si>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</si>
  <si>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</si>
  <si>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</si>
  <si>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</si>
  <si>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</si>
  <si>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</si>
  <si>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</si>
  <si>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</si>
  <si>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</si>
  <si>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</si>
  <si>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</si>
  <si>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</si>
  <si>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</si>
  <si>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</si>
  <si>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</si>
  <si>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</si>
  <si>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</si>
  <si>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</si>
  <si>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</si>
  <si>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</si>
  <si>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</si>
  <si>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</si>
  <si>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</si>
  <si>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</si>
  <si>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</si>
  <si>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</si>
  <si>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</si>
  <si>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</si>
  <si>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</si>
  <si>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</si>
  <si>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</si>
  <si>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</si>
  <si>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</si>
  <si>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</si>
  <si>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</si>
  <si>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</si>
  <si>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</si>
  <si>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</si>
  <si>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</si>
  <si>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</si>
  <si>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</si>
  <si>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</si>
  <si>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</si>
  <si>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</si>
  <si>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</si>
  <si>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</si>
  <si>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</si>
  <si>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</si>
  <si>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</si>
  <si>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</si>
  <si>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</si>
  <si>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</si>
  <si>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</si>
  <si>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</si>
  <si>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</si>
  <si>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</si>
  <si>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</si>
  <si>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</si>
  <si>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</si>
  <si>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</si>
  <si>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</si>
  <si>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</si>
  <si>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</si>
  <si>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</si>
  <si>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</si>
  <si>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</si>
  <si>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</si>
  <si>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</si>
  <si>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</si>
  <si>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</si>
  <si>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</si>
  <si>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</si>
  <si>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</si>
  <si>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</si>
  <si>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</si>
  <si>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</si>
  <si>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</si>
  <si>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</si>
  <si>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</si>
  <si>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</si>
  <si>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</si>
  <si>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</si>
  <si>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</si>
  <si>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</si>
  <si>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</si>
  <si>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</si>
  <si>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</si>
  <si>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</si>
  <si>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</si>
  <si>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</si>
  <si>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</si>
  <si>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</si>
  <si>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</si>
  <si>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</si>
  <si>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</si>
  <si>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</si>
  <si>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</si>
  <si>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</si>
  <si>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</si>
  <si>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</si>
  <si>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</si>
  <si>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</si>
  <si>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</si>
  <si>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</si>
  <si>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</si>
  <si>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</si>
  <si>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</si>
  <si>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</si>
  <si>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</si>
  <si>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</si>
  <si>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</si>
  <si>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</si>
  <si>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</si>
  <si>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</si>
  <si>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</si>
  <si>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</si>
  <si>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</si>
  <si>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</si>
  <si>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</si>
  <si>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</si>
  <si>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</si>
  <si>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</si>
  <si>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</si>
  <si>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</si>
  <si>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</si>
  <si>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</si>
  <si>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</si>
  <si>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</si>
  <si>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</si>
  <si>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</si>
  <si>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</si>
  <si>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Cepeda, Ricardo Alberto</t>
  </si>
  <si>
    <t>ATM S/M Bravo Hipica</t>
  </si>
  <si>
    <t>Abastecido</t>
  </si>
  <si>
    <t>Alvarez Eusebio, Wascar Antonio</t>
  </si>
  <si>
    <t>Accion Remota</t>
  </si>
  <si>
    <t>ATM Dirección de Pensiones y Jubilaciones</t>
  </si>
  <si>
    <t>335787292</t>
  </si>
  <si>
    <t>DRBR600</t>
  </si>
  <si>
    <t xml:space="preserve"> Open</t>
  </si>
  <si>
    <t>335788700</t>
  </si>
  <si>
    <t>335788899</t>
  </si>
  <si>
    <t>11 Febrero de 2021</t>
  </si>
  <si>
    <t>335788951</t>
  </si>
  <si>
    <t>335788945</t>
  </si>
  <si>
    <t>Acevedo Dominguez, Victor Leonardo</t>
  </si>
  <si>
    <t>335789764</t>
  </si>
  <si>
    <t>335789758</t>
  </si>
  <si>
    <t>335789674</t>
  </si>
  <si>
    <t>335789634</t>
  </si>
  <si>
    <t>335789627</t>
  </si>
  <si>
    <t>2 Gavetas Vacias &amp; 1 Fallando</t>
  </si>
  <si>
    <t>335790109</t>
  </si>
  <si>
    <t>335790107</t>
  </si>
  <si>
    <t>335790095</t>
  </si>
  <si>
    <t>335790083</t>
  </si>
  <si>
    <t>335790078</t>
  </si>
  <si>
    <t>335790073</t>
  </si>
  <si>
    <t>335790047</t>
  </si>
  <si>
    <t>335789783</t>
  </si>
  <si>
    <t>335790128</t>
  </si>
  <si>
    <t>335790127</t>
  </si>
  <si>
    <t>335790124</t>
  </si>
  <si>
    <t>335790122</t>
  </si>
  <si>
    <t>335790121</t>
  </si>
  <si>
    <t>335790120</t>
  </si>
  <si>
    <t>335790116</t>
  </si>
  <si>
    <t>335790115</t>
  </si>
  <si>
    <t>335790143</t>
  </si>
  <si>
    <t>335790142</t>
  </si>
  <si>
    <t>335790141</t>
  </si>
  <si>
    <t>335790140</t>
  </si>
  <si>
    <t>335790139</t>
  </si>
  <si>
    <t>335790138</t>
  </si>
  <si>
    <t>335790137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</si>
</sst>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9"/>
      <tableStyleElement type="headerRow" dxfId="188"/>
      <tableStyleElement type="totalRow" dxfId="187"/>
      <tableStyleElement type="firstColumn" dxfId="186"/>
      <tableStyleElement type="lastColumn" dxfId="185"/>
      <tableStyleElement type="firstRowStripe" dxfId="184"/>
      <tableStyleElement type="firstColumnStripe" dxfId="18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89"/>
  <sheetViews>
    <sheetView tabSelected="1" topLeftCell="J1" zoomScale="80" zoomScaleNormal="80" workbookViewId="0">
      <pane ySplit="4" topLeftCell="A26" activePane="bottomLeft" state="frozen"/>
      <selection pane="bottomLeft" activeCell="O44" sqref="O44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41.28515625" style="70" customWidth="1"/>
    <col min="5" max="5" width="12.28515625" style="109" customWidth="1"/>
    <col min="6" max="6" width="10.7109375" style="48" customWidth="1"/>
    <col min="7" max="7" width="55.85546875" style="48" customWidth="1"/>
    <col min="8" max="11" width="6.42578125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54" style="85" customWidth="1"/>
    <col min="16" max="16" width="30" style="74" customWidth="1"/>
    <col min="17" max="17" width="49.85546875" style="66" customWidth="1"/>
    <col min="18" max="16384" width="25.7109375" style="45"/>
  </cols>
  <sheetData>
    <row r="1" spans="1:17" ht="18" x14ac:dyDescent="0.25">
      <c r="A1" s="129" t="s">
        <v>2161</v>
      </c>
      <c r="B1" s="129"/>
      <c r="C1" s="129"/>
      <c r="D1" s="129"/>
      <c r="E1" s="130"/>
      <c r="F1" s="130"/>
      <c r="G1" s="130"/>
      <c r="H1" s="130"/>
      <c r="I1" s="130"/>
      <c r="J1" s="130"/>
      <c r="K1" s="130"/>
      <c r="L1" s="129"/>
      <c r="M1" s="129"/>
      <c r="N1" s="129"/>
      <c r="O1" s="129"/>
      <c r="P1" s="129"/>
      <c r="Q1" s="129"/>
    </row>
    <row r="2" spans="1:17" ht="18" x14ac:dyDescent="0.25">
      <c r="A2" s="127" t="s">
        <v>2158</v>
      </c>
      <c r="B2" s="127"/>
      <c r="C2" s="127"/>
      <c r="D2" s="127"/>
      <c r="E2" s="128"/>
      <c r="F2" s="128"/>
      <c r="G2" s="128"/>
      <c r="H2" s="128"/>
      <c r="I2" s="128"/>
      <c r="J2" s="128"/>
      <c r="K2" s="128"/>
      <c r="L2" s="127"/>
      <c r="M2" s="127"/>
      <c r="N2" s="127"/>
      <c r="O2" s="127"/>
      <c r="P2" s="127"/>
      <c r="Q2" s="127"/>
    </row>
    <row r="3" spans="1:17" ht="18.75" thickBot="1" x14ac:dyDescent="0.3">
      <c r="A3" s="131" t="s">
        <v>2505</v>
      </c>
      <c r="B3" s="131"/>
      <c r="C3" s="131"/>
      <c r="D3" s="131"/>
      <c r="E3" s="132"/>
      <c r="F3" s="132"/>
      <c r="G3" s="132"/>
      <c r="H3" s="132"/>
      <c r="I3" s="132"/>
      <c r="J3" s="132"/>
      <c r="K3" s="132"/>
      <c r="L3" s="131"/>
      <c r="M3" s="131"/>
      <c r="N3" s="131"/>
      <c r="O3" s="131"/>
      <c r="P3" s="131"/>
      <c r="Q3" s="13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2498</v>
      </c>
      <c r="Q4" s="76" t="s">
        <v>2457</v>
      </c>
    </row>
    <row r="5" spans="1:17" s="117" customFormat="1" ht="18" x14ac:dyDescent="0.25">
      <c r="A5" s="113" t="str">
        <f>VLOOKUP(E5,'LISTADO ATM'!$A$2:$C$897,3,0)</f>
        <v>DISTRITO NACIONAL</v>
      </c>
      <c r="B5" s="107">
        <v>335766639</v>
      </c>
      <c r="C5" s="99">
        <v>44214.57099537037</v>
      </c>
      <c r="D5" s="113" t="s">
        <v>2189</v>
      </c>
      <c r="E5" s="97">
        <v>384</v>
      </c>
      <c r="F5" s="84" t="e">
        <f>VLOOKUP(E5,VIP!$A$2:$O11357,2,0)</f>
        <v>#N/A</v>
      </c>
      <c r="G5" s="96" t="str">
        <f>VLOOKUP(E5,'LISTADO ATM'!$A$2:$B$896,2,0)</f>
        <v>ATM Sotano Torre Banreservas</v>
      </c>
      <c r="H5" s="96" t="e">
        <f>VLOOKUP(E5,VIP!$A$2:$O16278,7,FALSE)</f>
        <v>#N/A</v>
      </c>
      <c r="I5" s="96" t="e">
        <f>VLOOKUP(E5,VIP!$A$2:$O8243,8,FALSE)</f>
        <v>#N/A</v>
      </c>
      <c r="J5" s="96" t="e">
        <f>VLOOKUP(E5,VIP!$A$2:$O8193,8,FALSE)</f>
        <v>#N/A</v>
      </c>
      <c r="K5" s="96" t="e">
        <f>VLOOKUP(E5,VIP!$A$2:$O11767,6,0)</f>
        <v>#N/A</v>
      </c>
      <c r="L5" s="102" t="s">
        <v>2228</v>
      </c>
      <c r="M5" s="101" t="s">
        <v>2472</v>
      </c>
      <c r="N5" s="100" t="s">
        <v>2493</v>
      </c>
      <c r="O5" s="113" t="s">
        <v>2482</v>
      </c>
      <c r="P5" s="116"/>
      <c r="Q5" s="101" t="s">
        <v>2228</v>
      </c>
    </row>
    <row r="6" spans="1:17" s="117" customFormat="1" ht="18" x14ac:dyDescent="0.25">
      <c r="A6" s="113" t="str">
        <f>VLOOKUP(E6,'LISTADO ATM'!$A$2:$C$897,3,0)</f>
        <v>ESTE</v>
      </c>
      <c r="B6" s="107" t="s">
        <v>2500</v>
      </c>
      <c r="C6" s="99">
        <v>44236.612326388888</v>
      </c>
      <c r="D6" s="113" t="s">
        <v>2189</v>
      </c>
      <c r="E6" s="97">
        <v>660</v>
      </c>
      <c r="F6" s="84" t="str">
        <f>VLOOKUP(E6,VIP!$A$2:$O11402,2,0)</f>
        <v>DRBR660</v>
      </c>
      <c r="G6" s="96" t="str">
        <f>VLOOKUP(E6,'LISTADO ATM'!$A$2:$B$896,2,0)</f>
        <v>ATM Oficina Romana Norte II</v>
      </c>
      <c r="H6" s="96" t="str">
        <f>VLOOKUP(E6,VIP!$A$2:$O16323,7,FALSE)</f>
        <v>N/A</v>
      </c>
      <c r="I6" s="96" t="str">
        <f>VLOOKUP(E6,VIP!$A$2:$O8288,8,FALSE)</f>
        <v>N/A</v>
      </c>
      <c r="J6" s="96" t="str">
        <f>VLOOKUP(E6,VIP!$A$2:$O8238,8,FALSE)</f>
        <v>N/A</v>
      </c>
      <c r="K6" s="96" t="str">
        <f>VLOOKUP(E6,VIP!$A$2:$O11812,6,0)</f>
        <v>N/A</v>
      </c>
      <c r="L6" s="102" t="s">
        <v>2228</v>
      </c>
      <c r="M6" s="101" t="s">
        <v>2472</v>
      </c>
      <c r="N6" s="100" t="s">
        <v>2480</v>
      </c>
      <c r="O6" s="113" t="s">
        <v>2482</v>
      </c>
      <c r="P6" s="116"/>
      <c r="Q6" s="101" t="s">
        <v>2228</v>
      </c>
    </row>
    <row r="7" spans="1:17" s="117" customFormat="1" ht="18" x14ac:dyDescent="0.25">
      <c r="A7" s="113" t="str">
        <f>VLOOKUP(E7,'LISTADO ATM'!$A$2:$C$897,3,0)</f>
        <v>NORTE</v>
      </c>
      <c r="B7" s="107" t="s">
        <v>2503</v>
      </c>
      <c r="C7" s="99">
        <v>44237.656967592593</v>
      </c>
      <c r="D7" s="113" t="s">
        <v>2491</v>
      </c>
      <c r="E7" s="97">
        <v>154</v>
      </c>
      <c r="F7" s="84" t="str">
        <f>VLOOKUP(E7,VIP!$A$2:$O11374,2,0)</f>
        <v>DRBR154</v>
      </c>
      <c r="G7" s="96" t="str">
        <f>VLOOKUP(E7,'LISTADO ATM'!$A$2:$B$896,2,0)</f>
        <v xml:space="preserve">ATM Oficina Sánchez </v>
      </c>
      <c r="H7" s="96" t="str">
        <f>VLOOKUP(E7,VIP!$A$2:$O16295,7,FALSE)</f>
        <v>Si</v>
      </c>
      <c r="I7" s="96" t="str">
        <f>VLOOKUP(E7,VIP!$A$2:$O8260,8,FALSE)</f>
        <v>Si</v>
      </c>
      <c r="J7" s="96" t="str">
        <f>VLOOKUP(E7,VIP!$A$2:$O8210,8,FALSE)</f>
        <v>Si</v>
      </c>
      <c r="K7" s="96" t="str">
        <f>VLOOKUP(E7,VIP!$A$2:$O11784,6,0)</f>
        <v>SI</v>
      </c>
      <c r="L7" s="102" t="s">
        <v>2430</v>
      </c>
      <c r="M7" s="101" t="s">
        <v>2472</v>
      </c>
      <c r="N7" s="100" t="s">
        <v>2502</v>
      </c>
      <c r="O7" s="113" t="s">
        <v>2497</v>
      </c>
      <c r="P7" s="116"/>
      <c r="Q7" s="101" t="s">
        <v>2430</v>
      </c>
    </row>
    <row r="8" spans="1:17" s="117" customFormat="1" ht="18" x14ac:dyDescent="0.25">
      <c r="A8" s="113" t="str">
        <f>VLOOKUP(E8,'LISTADO ATM'!$A$2:$C$897,3,0)</f>
        <v>DISTRITO NACIONAL</v>
      </c>
      <c r="B8" s="107" t="s">
        <v>2504</v>
      </c>
      <c r="C8" s="99">
        <v>44237.757997685185</v>
      </c>
      <c r="D8" s="113" t="s">
        <v>2491</v>
      </c>
      <c r="E8" s="97">
        <v>231</v>
      </c>
      <c r="F8" s="84" t="str">
        <f>VLOOKUP(E8,VIP!$A$2:$O11370,2,0)</f>
        <v>DRBR231</v>
      </c>
      <c r="G8" s="96" t="str">
        <f>VLOOKUP(E8,'LISTADO ATM'!$A$2:$B$896,2,0)</f>
        <v xml:space="preserve">ATM Oficina Zona Oriental </v>
      </c>
      <c r="H8" s="96" t="str">
        <f>VLOOKUP(E8,VIP!$A$2:$O16291,7,FALSE)</f>
        <v>Si</v>
      </c>
      <c r="I8" s="96" t="str">
        <f>VLOOKUP(E8,VIP!$A$2:$O8256,8,FALSE)</f>
        <v>Si</v>
      </c>
      <c r="J8" s="96" t="str">
        <f>VLOOKUP(E8,VIP!$A$2:$O8206,8,FALSE)</f>
        <v>Si</v>
      </c>
      <c r="K8" s="96" t="str">
        <f>VLOOKUP(E8,VIP!$A$2:$O11780,6,0)</f>
        <v>SI</v>
      </c>
      <c r="L8" s="102" t="s">
        <v>2430</v>
      </c>
      <c r="M8" s="101" t="s">
        <v>2472</v>
      </c>
      <c r="N8" s="100" t="s">
        <v>2502</v>
      </c>
      <c r="O8" s="113" t="s">
        <v>2497</v>
      </c>
      <c r="P8" s="116"/>
      <c r="Q8" s="101" t="s">
        <v>2430</v>
      </c>
    </row>
    <row r="9" spans="1:17" s="117" customFormat="1" ht="18" x14ac:dyDescent="0.25">
      <c r="A9" s="113" t="str">
        <f>VLOOKUP(E9,'LISTADO ATM'!$A$2:$C$897,3,0)</f>
        <v>DISTRITO NACIONAL</v>
      </c>
      <c r="B9" s="107" t="s">
        <v>2507</v>
      </c>
      <c r="C9" s="99">
        <v>44237.979548611111</v>
      </c>
      <c r="D9" s="113" t="s">
        <v>2189</v>
      </c>
      <c r="E9" s="97">
        <v>35</v>
      </c>
      <c r="F9" s="84" t="str">
        <f>VLOOKUP(E9,VIP!$A$2:$O11369,2,0)</f>
        <v>DRBR035</v>
      </c>
      <c r="G9" s="96" t="str">
        <f>VLOOKUP(E9,'LISTADO ATM'!$A$2:$B$896,2,0)</f>
        <v xml:space="preserve">ATM Dirección General de Aduanas I </v>
      </c>
      <c r="H9" s="96" t="str">
        <f>VLOOKUP(E9,VIP!$A$2:$O16290,7,FALSE)</f>
        <v>Si</v>
      </c>
      <c r="I9" s="96" t="str">
        <f>VLOOKUP(E9,VIP!$A$2:$O8255,8,FALSE)</f>
        <v>Si</v>
      </c>
      <c r="J9" s="96" t="str">
        <f>VLOOKUP(E9,VIP!$A$2:$O8205,8,FALSE)</f>
        <v>Si</v>
      </c>
      <c r="K9" s="96" t="str">
        <f>VLOOKUP(E9,VIP!$A$2:$O11779,6,0)</f>
        <v>NO</v>
      </c>
      <c r="L9" s="102" t="s">
        <v>2228</v>
      </c>
      <c r="M9" s="101" t="s">
        <v>2472</v>
      </c>
      <c r="N9" s="100" t="s">
        <v>2502</v>
      </c>
      <c r="O9" s="113" t="s">
        <v>2482</v>
      </c>
      <c r="P9" s="116"/>
      <c r="Q9" s="101" t="s">
        <v>2228</v>
      </c>
    </row>
    <row r="10" spans="1:17" s="117" customFormat="1" ht="18" x14ac:dyDescent="0.25">
      <c r="A10" s="113" t="str">
        <f>VLOOKUP(E10,'LISTADO ATM'!$A$2:$C$897,3,0)</f>
        <v>NORTE</v>
      </c>
      <c r="B10" s="107" t="s">
        <v>2506</v>
      </c>
      <c r="C10" s="99">
        <v>44238.040636574071</v>
      </c>
      <c r="D10" s="113" t="s">
        <v>2190</v>
      </c>
      <c r="E10" s="97">
        <v>275</v>
      </c>
      <c r="F10" s="84" t="str">
        <f>VLOOKUP(E10,VIP!$A$2:$O11363,2,0)</f>
        <v>DRBR275</v>
      </c>
      <c r="G10" s="96" t="str">
        <f>VLOOKUP(E10,'LISTADO ATM'!$A$2:$B$896,2,0)</f>
        <v xml:space="preserve">ATM Autobanco Duarte Stgo. II </v>
      </c>
      <c r="H10" s="96" t="str">
        <f>VLOOKUP(E10,VIP!$A$2:$O16284,7,FALSE)</f>
        <v>Si</v>
      </c>
      <c r="I10" s="96" t="str">
        <f>VLOOKUP(E10,VIP!$A$2:$O8249,8,FALSE)</f>
        <v>Si</v>
      </c>
      <c r="J10" s="96" t="str">
        <f>VLOOKUP(E10,VIP!$A$2:$O8199,8,FALSE)</f>
        <v>Si</v>
      </c>
      <c r="K10" s="96" t="str">
        <f>VLOOKUP(E10,VIP!$A$2:$O11773,6,0)</f>
        <v>NO</v>
      </c>
      <c r="L10" s="102" t="s">
        <v>2254</v>
      </c>
      <c r="M10" s="101" t="s">
        <v>2472</v>
      </c>
      <c r="N10" s="100" t="s">
        <v>2502</v>
      </c>
      <c r="O10" s="113" t="s">
        <v>2508</v>
      </c>
      <c r="P10" s="116"/>
      <c r="Q10" s="101" t="s">
        <v>2254</v>
      </c>
    </row>
    <row r="11" spans="1:17" s="117" customFormat="1" ht="18" x14ac:dyDescent="0.25">
      <c r="A11" s="113" t="str">
        <f>VLOOKUP(E11,'LISTADO ATM'!$A$2:$C$897,3,0)</f>
        <v>DISTRITO NACIONAL</v>
      </c>
      <c r="B11" s="107" t="s">
        <v>2513</v>
      </c>
      <c r="C11" s="99">
        <v>44238.535416666666</v>
      </c>
      <c r="D11" s="113" t="s">
        <v>2189</v>
      </c>
      <c r="E11" s="97">
        <v>596</v>
      </c>
      <c r="F11" s="84" t="str">
        <f>VLOOKUP(E11,VIP!$A$2:$O11367,2,0)</f>
        <v>DRBR274</v>
      </c>
      <c r="G11" s="96" t="str">
        <f>VLOOKUP(E11,'LISTADO ATM'!$A$2:$B$896,2,0)</f>
        <v xml:space="preserve">ATM Autobanco Malecón Center </v>
      </c>
      <c r="H11" s="96" t="str">
        <f>VLOOKUP(E11,VIP!$A$2:$O16288,7,FALSE)</f>
        <v>Si</v>
      </c>
      <c r="I11" s="96" t="str">
        <f>VLOOKUP(E11,VIP!$A$2:$O8253,8,FALSE)</f>
        <v>Si</v>
      </c>
      <c r="J11" s="96" t="str">
        <f>VLOOKUP(E11,VIP!$A$2:$O8203,8,FALSE)</f>
        <v>Si</v>
      </c>
      <c r="K11" s="96" t="str">
        <f>VLOOKUP(E11,VIP!$A$2:$O11777,6,0)</f>
        <v>NO</v>
      </c>
      <c r="L11" s="102" t="s">
        <v>2228</v>
      </c>
      <c r="M11" s="101" t="s">
        <v>2472</v>
      </c>
      <c r="N11" s="100" t="s">
        <v>2480</v>
      </c>
      <c r="O11" s="113" t="s">
        <v>2482</v>
      </c>
      <c r="P11" s="116"/>
      <c r="Q11" s="101" t="s">
        <v>2228</v>
      </c>
    </row>
    <row r="12" spans="1:17" s="117" customFormat="1" ht="18" x14ac:dyDescent="0.25">
      <c r="A12" s="113" t="str">
        <f>VLOOKUP(E12,'LISTADO ATM'!$A$2:$C$897,3,0)</f>
        <v>DISTRITO NACIONAL</v>
      </c>
      <c r="B12" s="107" t="s">
        <v>2512</v>
      </c>
      <c r="C12" s="99">
        <v>44238.536979166667</v>
      </c>
      <c r="D12" s="113" t="s">
        <v>2189</v>
      </c>
      <c r="E12" s="97">
        <v>424</v>
      </c>
      <c r="F12" s="84" t="str">
        <f>VLOOKUP(E12,VIP!$A$2:$O11366,2,0)</f>
        <v>DRBR424</v>
      </c>
      <c r="G12" s="96" t="str">
        <f>VLOOKUP(E12,'LISTADO ATM'!$A$2:$B$896,2,0)</f>
        <v xml:space="preserve">ATM UNP Jumbo Luperón I </v>
      </c>
      <c r="H12" s="96" t="str">
        <f>VLOOKUP(E12,VIP!$A$2:$O16287,7,FALSE)</f>
        <v>Si</v>
      </c>
      <c r="I12" s="96" t="str">
        <f>VLOOKUP(E12,VIP!$A$2:$O8252,8,FALSE)</f>
        <v>Si</v>
      </c>
      <c r="J12" s="96" t="str">
        <f>VLOOKUP(E12,VIP!$A$2:$O8202,8,FALSE)</f>
        <v>Si</v>
      </c>
      <c r="K12" s="96" t="str">
        <f>VLOOKUP(E12,VIP!$A$2:$O11776,6,0)</f>
        <v>NO</v>
      </c>
      <c r="L12" s="102" t="s">
        <v>2228</v>
      </c>
      <c r="M12" s="101" t="s">
        <v>2472</v>
      </c>
      <c r="N12" s="100" t="s">
        <v>2480</v>
      </c>
      <c r="O12" s="113" t="s">
        <v>2482</v>
      </c>
      <c r="P12" s="116"/>
      <c r="Q12" s="101" t="s">
        <v>2228</v>
      </c>
    </row>
    <row r="13" spans="1:17" s="117" customFormat="1" ht="18" x14ac:dyDescent="0.25">
      <c r="A13" s="113" t="str">
        <f>VLOOKUP(E13,'LISTADO ATM'!$A$2:$C$897,3,0)</f>
        <v>DISTRITO NACIONAL</v>
      </c>
      <c r="B13" s="107" t="s">
        <v>2511</v>
      </c>
      <c r="C13" s="99">
        <v>44238.555138888885</v>
      </c>
      <c r="D13" s="113" t="s">
        <v>2189</v>
      </c>
      <c r="E13" s="97">
        <v>904</v>
      </c>
      <c r="F13" s="84" t="str">
        <f>VLOOKUP(E13,VIP!$A$2:$O11365,2,0)</f>
        <v>DRBR24B</v>
      </c>
      <c r="G13" s="96" t="str">
        <f>VLOOKUP(E13,'LISTADO ATM'!$A$2:$B$896,2,0)</f>
        <v xml:space="preserve">ATM Oficina Multicentro La Sirena Churchill </v>
      </c>
      <c r="H13" s="96" t="str">
        <f>VLOOKUP(E13,VIP!$A$2:$O16286,7,FALSE)</f>
        <v>Si</v>
      </c>
      <c r="I13" s="96" t="str">
        <f>VLOOKUP(E13,VIP!$A$2:$O8251,8,FALSE)</f>
        <v>Si</v>
      </c>
      <c r="J13" s="96" t="str">
        <f>VLOOKUP(E13,VIP!$A$2:$O8201,8,FALSE)</f>
        <v>Si</v>
      </c>
      <c r="K13" s="96" t="str">
        <f>VLOOKUP(E13,VIP!$A$2:$O11775,6,0)</f>
        <v>SI</v>
      </c>
      <c r="L13" s="102" t="s">
        <v>2254</v>
      </c>
      <c r="M13" s="101" t="s">
        <v>2472</v>
      </c>
      <c r="N13" s="100" t="s">
        <v>2480</v>
      </c>
      <c r="O13" s="113" t="s">
        <v>2482</v>
      </c>
      <c r="P13" s="116"/>
      <c r="Q13" s="101" t="s">
        <v>2254</v>
      </c>
    </row>
    <row r="14" spans="1:17" s="117" customFormat="1" ht="18" x14ac:dyDescent="0.25">
      <c r="A14" s="113" t="str">
        <f>VLOOKUP(E14,'LISTADO ATM'!$A$2:$C$897,3,0)</f>
        <v>SUR</v>
      </c>
      <c r="B14" s="107" t="s">
        <v>2510</v>
      </c>
      <c r="C14" s="99">
        <v>44238.591550925928</v>
      </c>
      <c r="D14" s="113" t="s">
        <v>2491</v>
      </c>
      <c r="E14" s="97">
        <v>765</v>
      </c>
      <c r="F14" s="84" t="str">
        <f>VLOOKUP(E14,VIP!$A$2:$O11363,2,0)</f>
        <v>DRBR191</v>
      </c>
      <c r="G14" s="96" t="str">
        <f>VLOOKUP(E14,'LISTADO ATM'!$A$2:$B$896,2,0)</f>
        <v xml:space="preserve">ATM Oficina Azua I </v>
      </c>
      <c r="H14" s="96" t="str">
        <f>VLOOKUP(E14,VIP!$A$2:$O16284,7,FALSE)</f>
        <v>Si</v>
      </c>
      <c r="I14" s="96" t="str">
        <f>VLOOKUP(E14,VIP!$A$2:$O8249,8,FALSE)</f>
        <v>Si</v>
      </c>
      <c r="J14" s="96" t="str">
        <f>VLOOKUP(E14,VIP!$A$2:$O8199,8,FALSE)</f>
        <v>Si</v>
      </c>
      <c r="K14" s="96" t="str">
        <f>VLOOKUP(E14,VIP!$A$2:$O11773,6,0)</f>
        <v>NO</v>
      </c>
      <c r="L14" s="102" t="s">
        <v>2465</v>
      </c>
      <c r="M14" s="101" t="s">
        <v>2472</v>
      </c>
      <c r="N14" s="100" t="s">
        <v>2480</v>
      </c>
      <c r="O14" s="113" t="s">
        <v>2497</v>
      </c>
      <c r="P14" s="116"/>
      <c r="Q14" s="101" t="s">
        <v>2465</v>
      </c>
    </row>
    <row r="15" spans="1:17" s="117" customFormat="1" ht="18" x14ac:dyDescent="0.25">
      <c r="A15" s="113" t="str">
        <f>VLOOKUP(E15,'LISTADO ATM'!$A$2:$C$897,3,0)</f>
        <v>ESTE</v>
      </c>
      <c r="B15" s="107" t="s">
        <v>2509</v>
      </c>
      <c r="C15" s="99">
        <v>44238.596145833333</v>
      </c>
      <c r="D15" s="113" t="s">
        <v>2476</v>
      </c>
      <c r="E15" s="97">
        <v>609</v>
      </c>
      <c r="F15" s="84" t="str">
        <f>VLOOKUP(E15,VIP!$A$2:$O11362,2,0)</f>
        <v>DRBR120</v>
      </c>
      <c r="G15" s="96" t="str">
        <f>VLOOKUP(E15,'LISTADO ATM'!$A$2:$B$896,2,0)</f>
        <v xml:space="preserve">ATM S/M Jumbo (San Pedro) </v>
      </c>
      <c r="H15" s="96" t="str">
        <f>VLOOKUP(E15,VIP!$A$2:$O16283,7,FALSE)</f>
        <v>Si</v>
      </c>
      <c r="I15" s="96" t="str">
        <f>VLOOKUP(E15,VIP!$A$2:$O8248,8,FALSE)</f>
        <v>Si</v>
      </c>
      <c r="J15" s="96" t="str">
        <f>VLOOKUP(E15,VIP!$A$2:$O8198,8,FALSE)</f>
        <v>Si</v>
      </c>
      <c r="K15" s="96" t="str">
        <f>VLOOKUP(E15,VIP!$A$2:$O11772,6,0)</f>
        <v>NO</v>
      </c>
      <c r="L15" s="102" t="s">
        <v>2465</v>
      </c>
      <c r="M15" s="101" t="s">
        <v>2472</v>
      </c>
      <c r="N15" s="100" t="s">
        <v>2480</v>
      </c>
      <c r="O15" s="113" t="s">
        <v>2481</v>
      </c>
      <c r="P15" s="116"/>
      <c r="Q15" s="101" t="s">
        <v>2465</v>
      </c>
    </row>
    <row r="16" spans="1:17" s="117" customFormat="1" ht="18" x14ac:dyDescent="0.25">
      <c r="A16" s="113" t="str">
        <f>VLOOKUP(E16,'LISTADO ATM'!$A$2:$C$897,3,0)</f>
        <v>DISTRITO NACIONAL</v>
      </c>
      <c r="B16" s="107" t="s">
        <v>2522</v>
      </c>
      <c r="C16" s="99">
        <v>44238.600069444445</v>
      </c>
      <c r="D16" s="113" t="s">
        <v>2491</v>
      </c>
      <c r="E16" s="97">
        <v>24</v>
      </c>
      <c r="F16" s="84" t="str">
        <f>VLOOKUP(E16,VIP!$A$2:$O11371,2,0)</f>
        <v>DRBR024</v>
      </c>
      <c r="G16" s="96" t="str">
        <f>VLOOKUP(E16,'LISTADO ATM'!$A$2:$B$896,2,0)</f>
        <v xml:space="preserve">ATM Oficina Eusebio Manzueta </v>
      </c>
      <c r="H16" s="96" t="str">
        <f>VLOOKUP(E16,VIP!$A$2:$O16292,7,FALSE)</f>
        <v>No</v>
      </c>
      <c r="I16" s="96" t="str">
        <f>VLOOKUP(E16,VIP!$A$2:$O8257,8,FALSE)</f>
        <v>No</v>
      </c>
      <c r="J16" s="96" t="str">
        <f>VLOOKUP(E16,VIP!$A$2:$O8207,8,FALSE)</f>
        <v>No</v>
      </c>
      <c r="K16" s="96" t="str">
        <f>VLOOKUP(E16,VIP!$A$2:$O11781,6,0)</f>
        <v>NO</v>
      </c>
      <c r="L16" s="102" t="s">
        <v>2430</v>
      </c>
      <c r="M16" s="101" t="s">
        <v>2472</v>
      </c>
      <c r="N16" s="100" t="s">
        <v>2480</v>
      </c>
      <c r="O16" s="113" t="s">
        <v>2497</v>
      </c>
      <c r="P16" s="116"/>
      <c r="Q16" s="101" t="s">
        <v>2430</v>
      </c>
    </row>
    <row r="17" spans="1:17" s="117" customFormat="1" ht="18" x14ac:dyDescent="0.25">
      <c r="A17" s="113" t="str">
        <f>VLOOKUP(E17,'LISTADO ATM'!$A$2:$C$897,3,0)</f>
        <v>SUR</v>
      </c>
      <c r="B17" s="107" t="s">
        <v>2521</v>
      </c>
      <c r="C17" s="99">
        <v>44238.703518518516</v>
      </c>
      <c r="D17" s="113" t="s">
        <v>2476</v>
      </c>
      <c r="E17" s="97">
        <v>252</v>
      </c>
      <c r="F17" s="84" t="str">
        <f>VLOOKUP(E17,VIP!$A$2:$O11370,2,0)</f>
        <v>DRBR252</v>
      </c>
      <c r="G17" s="96" t="str">
        <f>VLOOKUP(E17,'LISTADO ATM'!$A$2:$B$896,2,0)</f>
        <v xml:space="preserve">ATM Banco Agrícola (Barahona) </v>
      </c>
      <c r="H17" s="96" t="str">
        <f>VLOOKUP(E17,VIP!$A$2:$O16291,7,FALSE)</f>
        <v>Si</v>
      </c>
      <c r="I17" s="96" t="str">
        <f>VLOOKUP(E17,VIP!$A$2:$O8256,8,FALSE)</f>
        <v>Si</v>
      </c>
      <c r="J17" s="96" t="str">
        <f>VLOOKUP(E17,VIP!$A$2:$O8206,8,FALSE)</f>
        <v>Si</v>
      </c>
      <c r="K17" s="96" t="str">
        <f>VLOOKUP(E17,VIP!$A$2:$O11780,6,0)</f>
        <v>NO</v>
      </c>
      <c r="L17" s="102" t="s">
        <v>2430</v>
      </c>
      <c r="M17" s="101" t="s">
        <v>2472</v>
      </c>
      <c r="N17" s="100" t="s">
        <v>2480</v>
      </c>
      <c r="O17" s="113" t="s">
        <v>2481</v>
      </c>
      <c r="P17" s="116"/>
      <c r="Q17" s="101" t="s">
        <v>2430</v>
      </c>
    </row>
    <row r="18" spans="1:17" s="117" customFormat="1" ht="18" x14ac:dyDescent="0.25">
      <c r="A18" s="113" t="str">
        <f>VLOOKUP(E18,'LISTADO ATM'!$A$2:$C$897,3,0)</f>
        <v>NORTE</v>
      </c>
      <c r="B18" s="107" t="s">
        <v>2520</v>
      </c>
      <c r="C18" s="99">
        <v>44238.717777777776</v>
      </c>
      <c r="D18" s="113" t="s">
        <v>2190</v>
      </c>
      <c r="E18" s="97">
        <v>4</v>
      </c>
      <c r="F18" s="84" t="str">
        <f>VLOOKUP(E18,VIP!$A$2:$O11369,2,0)</f>
        <v>DRBR004</v>
      </c>
      <c r="G18" s="96" t="str">
        <f>VLOOKUP(E18,'LISTADO ATM'!$A$2:$B$896,2,0)</f>
        <v>ATM Avenida Rivas</v>
      </c>
      <c r="H18" s="96" t="str">
        <f>VLOOKUP(E18,VIP!$A$2:$O16290,7,FALSE)</f>
        <v>Si</v>
      </c>
      <c r="I18" s="96" t="str">
        <f>VLOOKUP(E18,VIP!$A$2:$O8255,8,FALSE)</f>
        <v>Si</v>
      </c>
      <c r="J18" s="96" t="str">
        <f>VLOOKUP(E18,VIP!$A$2:$O8205,8,FALSE)</f>
        <v>Si</v>
      </c>
      <c r="K18" s="96" t="str">
        <f>VLOOKUP(E18,VIP!$A$2:$O11779,6,0)</f>
        <v>NO</v>
      </c>
      <c r="L18" s="102" t="s">
        <v>2463</v>
      </c>
      <c r="M18" s="101" t="s">
        <v>2472</v>
      </c>
      <c r="N18" s="100" t="s">
        <v>2480</v>
      </c>
      <c r="O18" s="113" t="s">
        <v>2494</v>
      </c>
      <c r="P18" s="116"/>
      <c r="Q18" s="101" t="s">
        <v>2463</v>
      </c>
    </row>
    <row r="19" spans="1:17" s="117" customFormat="1" ht="18" x14ac:dyDescent="0.25">
      <c r="A19" s="113" t="str">
        <f>VLOOKUP(E19,'LISTADO ATM'!$A$2:$C$897,3,0)</f>
        <v>NORTE</v>
      </c>
      <c r="B19" s="107" t="s">
        <v>2519</v>
      </c>
      <c r="C19" s="99">
        <v>44238.719583333332</v>
      </c>
      <c r="D19" s="113" t="s">
        <v>2190</v>
      </c>
      <c r="E19" s="97">
        <v>142</v>
      </c>
      <c r="F19" s="84" t="str">
        <f>VLOOKUP(E19,VIP!$A$2:$O11368,2,0)</f>
        <v>DRBR142</v>
      </c>
      <c r="G19" s="96" t="str">
        <f>VLOOKUP(E19,'LISTADO ATM'!$A$2:$B$896,2,0)</f>
        <v xml:space="preserve">ATM Centro de Caja Galerías Bonao </v>
      </c>
      <c r="H19" s="96" t="str">
        <f>VLOOKUP(E19,VIP!$A$2:$O16289,7,FALSE)</f>
        <v>Si</v>
      </c>
      <c r="I19" s="96" t="str">
        <f>VLOOKUP(E19,VIP!$A$2:$O8254,8,FALSE)</f>
        <v>Si</v>
      </c>
      <c r="J19" s="96" t="str">
        <f>VLOOKUP(E19,VIP!$A$2:$O8204,8,FALSE)</f>
        <v>Si</v>
      </c>
      <c r="K19" s="96" t="str">
        <f>VLOOKUP(E19,VIP!$A$2:$O11778,6,0)</f>
        <v>SI</v>
      </c>
      <c r="L19" s="102" t="s">
        <v>2228</v>
      </c>
      <c r="M19" s="101" t="s">
        <v>2472</v>
      </c>
      <c r="N19" s="100" t="s">
        <v>2480</v>
      </c>
      <c r="O19" s="113" t="s">
        <v>2494</v>
      </c>
      <c r="P19" s="116"/>
      <c r="Q19" s="101" t="s">
        <v>2228</v>
      </c>
    </row>
    <row r="20" spans="1:17" s="117" customFormat="1" ht="18" x14ac:dyDescent="0.25">
      <c r="A20" s="113" t="str">
        <f>VLOOKUP(E20,'LISTADO ATM'!$A$2:$C$897,3,0)</f>
        <v>NORTE</v>
      </c>
      <c r="B20" s="107" t="s">
        <v>2518</v>
      </c>
      <c r="C20" s="99">
        <v>44238.721631944441</v>
      </c>
      <c r="D20" s="113" t="s">
        <v>2190</v>
      </c>
      <c r="E20" s="97">
        <v>154</v>
      </c>
      <c r="F20" s="84" t="str">
        <f>VLOOKUP(E20,VIP!$A$2:$O11367,2,0)</f>
        <v>DRBR154</v>
      </c>
      <c r="G20" s="96" t="str">
        <f>VLOOKUP(E20,'LISTADO ATM'!$A$2:$B$896,2,0)</f>
        <v xml:space="preserve">ATM Oficina Sánchez </v>
      </c>
      <c r="H20" s="96" t="str">
        <f>VLOOKUP(E20,VIP!$A$2:$O16288,7,FALSE)</f>
        <v>Si</v>
      </c>
      <c r="I20" s="96" t="str">
        <f>VLOOKUP(E20,VIP!$A$2:$O8253,8,FALSE)</f>
        <v>Si</v>
      </c>
      <c r="J20" s="96" t="str">
        <f>VLOOKUP(E20,VIP!$A$2:$O8203,8,FALSE)</f>
        <v>Si</v>
      </c>
      <c r="K20" s="96" t="str">
        <f>VLOOKUP(E20,VIP!$A$2:$O11777,6,0)</f>
        <v>SI</v>
      </c>
      <c r="L20" s="102" t="s">
        <v>2228</v>
      </c>
      <c r="M20" s="101" t="s">
        <v>2472</v>
      </c>
      <c r="N20" s="100" t="s">
        <v>2480</v>
      </c>
      <c r="O20" s="113" t="s">
        <v>2494</v>
      </c>
      <c r="P20" s="116"/>
      <c r="Q20" s="101" t="s">
        <v>2228</v>
      </c>
    </row>
    <row r="21" spans="1:17" s="117" customFormat="1" ht="18" x14ac:dyDescent="0.25">
      <c r="A21" s="113" t="str">
        <f>VLOOKUP(E21,'LISTADO ATM'!$A$2:$C$897,3,0)</f>
        <v>ESTE</v>
      </c>
      <c r="B21" s="107" t="s">
        <v>2517</v>
      </c>
      <c r="C21" s="99">
        <v>44238.734629629631</v>
      </c>
      <c r="D21" s="113" t="s">
        <v>2189</v>
      </c>
      <c r="E21" s="97">
        <v>293</v>
      </c>
      <c r="F21" s="84" t="str">
        <f>VLOOKUP(E21,VIP!$A$2:$O11366,2,0)</f>
        <v>DRBR293</v>
      </c>
      <c r="G21" s="96" t="str">
        <f>VLOOKUP(E21,'LISTADO ATM'!$A$2:$B$896,2,0)</f>
        <v xml:space="preserve">ATM S/M Nueva Visión (San Pedro) </v>
      </c>
      <c r="H21" s="96" t="str">
        <f>VLOOKUP(E21,VIP!$A$2:$O16287,7,FALSE)</f>
        <v>Si</v>
      </c>
      <c r="I21" s="96" t="str">
        <f>VLOOKUP(E21,VIP!$A$2:$O8252,8,FALSE)</f>
        <v>Si</v>
      </c>
      <c r="J21" s="96" t="str">
        <f>VLOOKUP(E21,VIP!$A$2:$O8202,8,FALSE)</f>
        <v>Si</v>
      </c>
      <c r="K21" s="96" t="str">
        <f>VLOOKUP(E21,VIP!$A$2:$O11776,6,0)</f>
        <v>NO</v>
      </c>
      <c r="L21" s="102" t="s">
        <v>2463</v>
      </c>
      <c r="M21" s="101" t="s">
        <v>2472</v>
      </c>
      <c r="N21" s="100" t="s">
        <v>2480</v>
      </c>
      <c r="O21" s="113" t="s">
        <v>2482</v>
      </c>
      <c r="P21" s="116"/>
      <c r="Q21" s="101" t="s">
        <v>2463</v>
      </c>
    </row>
    <row r="22" spans="1:17" s="117" customFormat="1" ht="18" x14ac:dyDescent="0.25">
      <c r="A22" s="113" t="str">
        <f>VLOOKUP(E22,'LISTADO ATM'!$A$2:$C$897,3,0)</f>
        <v>DISTRITO NACIONAL</v>
      </c>
      <c r="B22" s="107" t="s">
        <v>2516</v>
      </c>
      <c r="C22" s="99">
        <v>44238.763692129629</v>
      </c>
      <c r="D22" s="113" t="s">
        <v>2189</v>
      </c>
      <c r="E22" s="97">
        <v>935</v>
      </c>
      <c r="F22" s="84" t="str">
        <f>VLOOKUP(E22,VIP!$A$2:$O11365,2,0)</f>
        <v>DRBR16J</v>
      </c>
      <c r="G22" s="96" t="str">
        <f>VLOOKUP(E22,'LISTADO ATM'!$A$2:$B$896,2,0)</f>
        <v xml:space="preserve">ATM Oficina John F. Kennedy </v>
      </c>
      <c r="H22" s="96" t="str">
        <f>VLOOKUP(E22,VIP!$A$2:$O16286,7,FALSE)</f>
        <v>Si</v>
      </c>
      <c r="I22" s="96" t="str">
        <f>VLOOKUP(E22,VIP!$A$2:$O8251,8,FALSE)</f>
        <v>Si</v>
      </c>
      <c r="J22" s="96" t="str">
        <f>VLOOKUP(E22,VIP!$A$2:$O8201,8,FALSE)</f>
        <v>Si</v>
      </c>
      <c r="K22" s="96" t="str">
        <f>VLOOKUP(E22,VIP!$A$2:$O11775,6,0)</f>
        <v>SI</v>
      </c>
      <c r="L22" s="102" t="s">
        <v>2254</v>
      </c>
      <c r="M22" s="101" t="s">
        <v>2472</v>
      </c>
      <c r="N22" s="100" t="s">
        <v>2480</v>
      </c>
      <c r="O22" s="113" t="s">
        <v>2482</v>
      </c>
      <c r="P22" s="116"/>
      <c r="Q22" s="101" t="s">
        <v>2254</v>
      </c>
    </row>
    <row r="23" spans="1:17" s="117" customFormat="1" ht="18" x14ac:dyDescent="0.25">
      <c r="A23" s="113" t="str">
        <f>VLOOKUP(E23,'LISTADO ATM'!$A$2:$C$897,3,0)</f>
        <v>DISTRITO NACIONAL</v>
      </c>
      <c r="B23" s="107" t="s">
        <v>2515</v>
      </c>
      <c r="C23" s="99">
        <v>44238.782037037039</v>
      </c>
      <c r="D23" s="113" t="s">
        <v>2189</v>
      </c>
      <c r="E23" s="97">
        <v>235</v>
      </c>
      <c r="F23" s="84" t="str">
        <f>VLOOKUP(E23,VIP!$A$2:$O11364,2,0)</f>
        <v>DRBR235</v>
      </c>
      <c r="G23" s="96" t="str">
        <f>VLOOKUP(E23,'LISTADO ATM'!$A$2:$B$896,2,0)</f>
        <v xml:space="preserve">ATM Oficina Multicentro La Sirena San Isidro </v>
      </c>
      <c r="H23" s="96" t="str">
        <f>VLOOKUP(E23,VIP!$A$2:$O16285,7,FALSE)</f>
        <v>Si</v>
      </c>
      <c r="I23" s="96" t="str">
        <f>VLOOKUP(E23,VIP!$A$2:$O8250,8,FALSE)</f>
        <v>Si</v>
      </c>
      <c r="J23" s="96" t="str">
        <f>VLOOKUP(E23,VIP!$A$2:$O8200,8,FALSE)</f>
        <v>Si</v>
      </c>
      <c r="K23" s="96" t="str">
        <f>VLOOKUP(E23,VIP!$A$2:$O11774,6,0)</f>
        <v>SI</v>
      </c>
      <c r="L23" s="102" t="s">
        <v>2463</v>
      </c>
      <c r="M23" s="101" t="s">
        <v>2472</v>
      </c>
      <c r="N23" s="100" t="s">
        <v>2480</v>
      </c>
      <c r="O23" s="113" t="s">
        <v>2482</v>
      </c>
      <c r="P23" s="116"/>
      <c r="Q23" s="101" t="s">
        <v>2463</v>
      </c>
    </row>
    <row r="24" spans="1:17" s="117" customFormat="1" ht="18" x14ac:dyDescent="0.25">
      <c r="A24" s="113" t="str">
        <f>VLOOKUP(E24,'LISTADO ATM'!$A$2:$C$897,3,0)</f>
        <v>SUR</v>
      </c>
      <c r="B24" s="107" t="s">
        <v>2530</v>
      </c>
      <c r="C24" s="99">
        <v>44238.811585648145</v>
      </c>
      <c r="D24" s="113" t="s">
        <v>2189</v>
      </c>
      <c r="E24" s="97">
        <v>45</v>
      </c>
      <c r="F24" s="84" t="str">
        <f>VLOOKUP(E24,VIP!$A$2:$O11373,2,0)</f>
        <v>DRBR045</v>
      </c>
      <c r="G24" s="96" t="str">
        <f>VLOOKUP(E24,'LISTADO ATM'!$A$2:$B$896,2,0)</f>
        <v xml:space="preserve">ATM Oficina Tamayo </v>
      </c>
      <c r="H24" s="96" t="str">
        <f>VLOOKUP(E24,VIP!$A$2:$O16294,7,FALSE)</f>
        <v>Si</v>
      </c>
      <c r="I24" s="96" t="str">
        <f>VLOOKUP(E24,VIP!$A$2:$O8259,8,FALSE)</f>
        <v>Si</v>
      </c>
      <c r="J24" s="96" t="str">
        <f>VLOOKUP(E24,VIP!$A$2:$O8209,8,FALSE)</f>
        <v>Si</v>
      </c>
      <c r="K24" s="96" t="str">
        <f>VLOOKUP(E24,VIP!$A$2:$O11783,6,0)</f>
        <v>SI</v>
      </c>
      <c r="L24" s="102" t="s">
        <v>2254</v>
      </c>
      <c r="M24" s="101" t="s">
        <v>2472</v>
      </c>
      <c r="N24" s="100" t="s">
        <v>2480</v>
      </c>
      <c r="O24" s="113" t="s">
        <v>2482</v>
      </c>
      <c r="P24" s="116"/>
      <c r="Q24" s="101" t="s">
        <v>2254</v>
      </c>
    </row>
    <row r="25" spans="1:17" s="117" customFormat="1" ht="18" x14ac:dyDescent="0.25">
      <c r="A25" s="113" t="str">
        <f>VLOOKUP(E25,'LISTADO ATM'!$A$2:$C$897,3,0)</f>
        <v>DISTRITO NACIONAL</v>
      </c>
      <c r="B25" s="107" t="s">
        <v>2529</v>
      </c>
      <c r="C25" s="99">
        <v>44238.812986111108</v>
      </c>
      <c r="D25" s="113" t="s">
        <v>2189</v>
      </c>
      <c r="E25" s="97">
        <v>10</v>
      </c>
      <c r="F25" s="84" t="str">
        <f>VLOOKUP(E25,VIP!$A$2:$O11372,2,0)</f>
        <v>DRBR010</v>
      </c>
      <c r="G25" s="96" t="str">
        <f>VLOOKUP(E25,'LISTADO ATM'!$A$2:$B$896,2,0)</f>
        <v xml:space="preserve">ATM Ministerio Salud Pública </v>
      </c>
      <c r="H25" s="96" t="str">
        <f>VLOOKUP(E25,VIP!$A$2:$O16293,7,FALSE)</f>
        <v>Si</v>
      </c>
      <c r="I25" s="96" t="str">
        <f>VLOOKUP(E25,VIP!$A$2:$O8258,8,FALSE)</f>
        <v>Si</v>
      </c>
      <c r="J25" s="96" t="str">
        <f>VLOOKUP(E25,VIP!$A$2:$O8208,8,FALSE)</f>
        <v>Si</v>
      </c>
      <c r="K25" s="96" t="str">
        <f>VLOOKUP(E25,VIP!$A$2:$O11782,6,0)</f>
        <v>NO</v>
      </c>
      <c r="L25" s="102" t="s">
        <v>2254</v>
      </c>
      <c r="M25" s="101" t="s">
        <v>2472</v>
      </c>
      <c r="N25" s="100" t="s">
        <v>2480</v>
      </c>
      <c r="O25" s="113" t="s">
        <v>2482</v>
      </c>
      <c r="P25" s="116"/>
      <c r="Q25" s="101" t="s">
        <v>2254</v>
      </c>
    </row>
    <row r="26" spans="1:17" s="117" customFormat="1" ht="18" x14ac:dyDescent="0.25">
      <c r="A26" s="113" t="str">
        <f>VLOOKUP(E26,'LISTADO ATM'!$A$2:$C$897,3,0)</f>
        <v>ESTE</v>
      </c>
      <c r="B26" s="107" t="s">
        <v>2528</v>
      </c>
      <c r="C26" s="99">
        <v>44238.843680555554</v>
      </c>
      <c r="D26" s="113" t="s">
        <v>2189</v>
      </c>
      <c r="E26" s="97">
        <v>219</v>
      </c>
      <c r="F26" s="84" t="str">
        <f>VLOOKUP(E26,VIP!$A$2:$O11371,2,0)</f>
        <v>DRBR219</v>
      </c>
      <c r="G26" s="96" t="str">
        <f>VLOOKUP(E26,'LISTADO ATM'!$A$2:$B$896,2,0)</f>
        <v xml:space="preserve">ATM Oficina La Altagracia (Higuey) </v>
      </c>
      <c r="H26" s="96" t="str">
        <f>VLOOKUP(E26,VIP!$A$2:$O16292,7,FALSE)</f>
        <v>Si</v>
      </c>
      <c r="I26" s="96" t="str">
        <f>VLOOKUP(E26,VIP!$A$2:$O8257,8,FALSE)</f>
        <v>Si</v>
      </c>
      <c r="J26" s="96" t="str">
        <f>VLOOKUP(E26,VIP!$A$2:$O8207,8,FALSE)</f>
        <v>Si</v>
      </c>
      <c r="K26" s="96" t="str">
        <f>VLOOKUP(E26,VIP!$A$2:$O11781,6,0)</f>
        <v>NO</v>
      </c>
      <c r="L26" s="102" t="s">
        <v>2228</v>
      </c>
      <c r="M26" s="101" t="s">
        <v>2472</v>
      </c>
      <c r="N26" s="100" t="s">
        <v>2480</v>
      </c>
      <c r="O26" s="113" t="s">
        <v>2482</v>
      </c>
      <c r="P26" s="116"/>
      <c r="Q26" s="101" t="s">
        <v>2228</v>
      </c>
    </row>
    <row r="27" spans="1:17" s="117" customFormat="1" ht="18" x14ac:dyDescent="0.25">
      <c r="A27" s="113" t="str">
        <f>VLOOKUP(E27,'LISTADO ATM'!$A$2:$C$897,3,0)</f>
        <v>DISTRITO NACIONAL</v>
      </c>
      <c r="B27" s="107" t="s">
        <v>2527</v>
      </c>
      <c r="C27" s="99">
        <v>44238.846516203703</v>
      </c>
      <c r="D27" s="113" t="s">
        <v>2189</v>
      </c>
      <c r="E27" s="97">
        <v>437</v>
      </c>
      <c r="F27" s="84" t="str">
        <f>VLOOKUP(E27,VIP!$A$2:$O11370,2,0)</f>
        <v>DRBR437</v>
      </c>
      <c r="G27" s="96" t="str">
        <f>VLOOKUP(E27,'LISTADO ATM'!$A$2:$B$896,2,0)</f>
        <v xml:space="preserve">ATM Autobanco Torre III </v>
      </c>
      <c r="H27" s="96" t="str">
        <f>VLOOKUP(E27,VIP!$A$2:$O16291,7,FALSE)</f>
        <v>Si</v>
      </c>
      <c r="I27" s="96" t="str">
        <f>VLOOKUP(E27,VIP!$A$2:$O8256,8,FALSE)</f>
        <v>Si</v>
      </c>
      <c r="J27" s="96" t="str">
        <f>VLOOKUP(E27,VIP!$A$2:$O8206,8,FALSE)</f>
        <v>Si</v>
      </c>
      <c r="K27" s="96" t="str">
        <f>VLOOKUP(E27,VIP!$A$2:$O11780,6,0)</f>
        <v>SI</v>
      </c>
      <c r="L27" s="102" t="s">
        <v>2463</v>
      </c>
      <c r="M27" s="101" t="s">
        <v>2472</v>
      </c>
      <c r="N27" s="100" t="s">
        <v>2480</v>
      </c>
      <c r="O27" s="113" t="s">
        <v>2482</v>
      </c>
      <c r="P27" s="116"/>
      <c r="Q27" s="101" t="s">
        <v>2463</v>
      </c>
    </row>
    <row r="28" spans="1:17" s="117" customFormat="1" ht="18" x14ac:dyDescent="0.25">
      <c r="A28" s="113" t="str">
        <f>VLOOKUP(E28,'LISTADO ATM'!$A$2:$C$897,3,0)</f>
        <v>NORTE</v>
      </c>
      <c r="B28" s="107" t="s">
        <v>2526</v>
      </c>
      <c r="C28" s="99">
        <v>44238.847557870373</v>
      </c>
      <c r="D28" s="113" t="s">
        <v>2190</v>
      </c>
      <c r="E28" s="97">
        <v>63</v>
      </c>
      <c r="F28" s="84" t="str">
        <f>VLOOKUP(E28,VIP!$A$2:$O11369,2,0)</f>
        <v>DRBR063</v>
      </c>
      <c r="G28" s="96" t="str">
        <f>VLOOKUP(E28,'LISTADO ATM'!$A$2:$B$896,2,0)</f>
        <v xml:space="preserve">ATM Oficina Villa Vásquez (Montecristi) </v>
      </c>
      <c r="H28" s="96" t="str">
        <f>VLOOKUP(E28,VIP!$A$2:$O16290,7,FALSE)</f>
        <v>Si</v>
      </c>
      <c r="I28" s="96" t="str">
        <f>VLOOKUP(E28,VIP!$A$2:$O8255,8,FALSE)</f>
        <v>Si</v>
      </c>
      <c r="J28" s="96" t="str">
        <f>VLOOKUP(E28,VIP!$A$2:$O8205,8,FALSE)</f>
        <v>Si</v>
      </c>
      <c r="K28" s="96" t="str">
        <f>VLOOKUP(E28,VIP!$A$2:$O11779,6,0)</f>
        <v>NO</v>
      </c>
      <c r="L28" s="102" t="s">
        <v>2435</v>
      </c>
      <c r="M28" s="101" t="s">
        <v>2472</v>
      </c>
      <c r="N28" s="100" t="s">
        <v>2480</v>
      </c>
      <c r="O28" s="113" t="s">
        <v>2494</v>
      </c>
      <c r="P28" s="116"/>
      <c r="Q28" s="101" t="s">
        <v>2435</v>
      </c>
    </row>
    <row r="29" spans="1:17" s="117" customFormat="1" ht="18" x14ac:dyDescent="0.25">
      <c r="A29" s="113" t="str">
        <f>VLOOKUP(E29,'LISTADO ATM'!$A$2:$C$897,3,0)</f>
        <v>DISTRITO NACIONAL</v>
      </c>
      <c r="B29" s="107" t="s">
        <v>2525</v>
      </c>
      <c r="C29" s="99">
        <v>44238.861527777779</v>
      </c>
      <c r="D29" s="113" t="s">
        <v>2189</v>
      </c>
      <c r="E29" s="97">
        <v>570</v>
      </c>
      <c r="F29" s="84" t="str">
        <f>VLOOKUP(E29,VIP!$A$2:$O11368,2,0)</f>
        <v>DRBR478</v>
      </c>
      <c r="G29" s="96" t="str">
        <f>VLOOKUP(E29,'LISTADO ATM'!$A$2:$B$896,2,0)</f>
        <v xml:space="preserve">ATM S/M Liverpool Villa Mella </v>
      </c>
      <c r="H29" s="96" t="str">
        <f>VLOOKUP(E29,VIP!$A$2:$O16289,7,FALSE)</f>
        <v>Si</v>
      </c>
      <c r="I29" s="96" t="str">
        <f>VLOOKUP(E29,VIP!$A$2:$O8254,8,FALSE)</f>
        <v>Si</v>
      </c>
      <c r="J29" s="96" t="str">
        <f>VLOOKUP(E29,VIP!$A$2:$O8204,8,FALSE)</f>
        <v>Si</v>
      </c>
      <c r="K29" s="96" t="str">
        <f>VLOOKUP(E29,VIP!$A$2:$O11778,6,0)</f>
        <v>NO</v>
      </c>
      <c r="L29" s="102" t="s">
        <v>2228</v>
      </c>
      <c r="M29" s="101" t="s">
        <v>2472</v>
      </c>
      <c r="N29" s="100" t="s">
        <v>2480</v>
      </c>
      <c r="O29" s="113" t="s">
        <v>2482</v>
      </c>
      <c r="P29" s="116"/>
      <c r="Q29" s="101" t="s">
        <v>2228</v>
      </c>
    </row>
    <row r="30" spans="1:17" s="117" customFormat="1" ht="18" x14ac:dyDescent="0.25">
      <c r="A30" s="113" t="str">
        <f>VLOOKUP(E30,'LISTADO ATM'!$A$2:$C$897,3,0)</f>
        <v>DISTRITO NACIONAL</v>
      </c>
      <c r="B30" s="107" t="s">
        <v>2524</v>
      </c>
      <c r="C30" s="99">
        <v>44238.873888888891</v>
      </c>
      <c r="D30" s="113" t="s">
        <v>2189</v>
      </c>
      <c r="E30" s="97">
        <v>346</v>
      </c>
      <c r="F30" s="84" t="str">
        <f>VLOOKUP(E30,VIP!$A$2:$O11367,2,0)</f>
        <v>DRBR346</v>
      </c>
      <c r="G30" s="96" t="str">
        <f>VLOOKUP(E30,'LISTADO ATM'!$A$2:$B$896,2,0)</f>
        <v>ATM Ministerio de Industria y Comercio</v>
      </c>
      <c r="H30" s="96" t="str">
        <f>VLOOKUP(E30,VIP!$A$2:$O16288,7,FALSE)</f>
        <v>Si</v>
      </c>
      <c r="I30" s="96" t="str">
        <f>VLOOKUP(E30,VIP!$A$2:$O8253,8,FALSE)</f>
        <v>Si</v>
      </c>
      <c r="J30" s="96" t="str">
        <f>VLOOKUP(E30,VIP!$A$2:$O8203,8,FALSE)</f>
        <v>Si</v>
      </c>
      <c r="K30" s="96">
        <f>VLOOKUP(E30,VIP!$A$2:$O11777,6,0)</f>
        <v>0</v>
      </c>
      <c r="L30" s="102" t="s">
        <v>2228</v>
      </c>
      <c r="M30" s="101" t="s">
        <v>2472</v>
      </c>
      <c r="N30" s="100" t="s">
        <v>2480</v>
      </c>
      <c r="O30" s="113" t="s">
        <v>2482</v>
      </c>
      <c r="P30" s="116"/>
      <c r="Q30" s="101" t="s">
        <v>2228</v>
      </c>
    </row>
    <row r="31" spans="1:17" s="117" customFormat="1" ht="18" x14ac:dyDescent="0.25">
      <c r="A31" s="113" t="str">
        <f>VLOOKUP(E31,'LISTADO ATM'!$A$2:$C$897,3,0)</f>
        <v>DISTRITO NACIONAL</v>
      </c>
      <c r="B31" s="107" t="s">
        <v>2523</v>
      </c>
      <c r="C31" s="99">
        <v>44238.877210648148</v>
      </c>
      <c r="D31" s="113" t="s">
        <v>2189</v>
      </c>
      <c r="E31" s="97">
        <v>722</v>
      </c>
      <c r="F31" s="84" t="str">
        <f>VLOOKUP(E31,VIP!$A$2:$O11366,2,0)</f>
        <v>DRBR393</v>
      </c>
      <c r="G31" s="96" t="str">
        <f>VLOOKUP(E31,'LISTADO ATM'!$A$2:$B$896,2,0)</f>
        <v xml:space="preserve">ATM Oficina Charles de Gaulle III </v>
      </c>
      <c r="H31" s="96" t="str">
        <f>VLOOKUP(E31,VIP!$A$2:$O16287,7,FALSE)</f>
        <v>Si</v>
      </c>
      <c r="I31" s="96" t="str">
        <f>VLOOKUP(E31,VIP!$A$2:$O8252,8,FALSE)</f>
        <v>Si</v>
      </c>
      <c r="J31" s="96" t="str">
        <f>VLOOKUP(E31,VIP!$A$2:$O8202,8,FALSE)</f>
        <v>Si</v>
      </c>
      <c r="K31" s="96" t="str">
        <f>VLOOKUP(E31,VIP!$A$2:$O11776,6,0)</f>
        <v>SI</v>
      </c>
      <c r="L31" s="102" t="s">
        <v>2254</v>
      </c>
      <c r="M31" s="101" t="s">
        <v>2472</v>
      </c>
      <c r="N31" s="100" t="s">
        <v>2480</v>
      </c>
      <c r="O31" s="113" t="s">
        <v>2482</v>
      </c>
      <c r="P31" s="116"/>
      <c r="Q31" s="101" t="s">
        <v>2254</v>
      </c>
    </row>
    <row r="32" spans="1:17" ht="18" x14ac:dyDescent="0.25">
      <c r="A32" s="113" t="str">
        <f>VLOOKUP(E32,'LISTADO ATM'!$A$2:$C$897,3,0)</f>
        <v>NORTE</v>
      </c>
      <c r="B32" s="107" t="s">
        <v>2531</v>
      </c>
      <c r="C32" s="99">
        <v>44239.039560185185</v>
      </c>
      <c r="D32" s="113" t="s">
        <v>2491</v>
      </c>
      <c r="E32" s="97">
        <v>283</v>
      </c>
      <c r="F32" s="84" t="str">
        <f>VLOOKUP(E32,VIP!$A$2:$O11367,2,0)</f>
        <v>DRBR283</v>
      </c>
      <c r="G32" s="96" t="str">
        <f>VLOOKUP(E32,'LISTADO ATM'!$A$2:$B$896,2,0)</f>
        <v xml:space="preserve">ATM Oficina Nibaje </v>
      </c>
      <c r="H32" s="96" t="str">
        <f>VLOOKUP(E32,VIP!$A$2:$O16288,7,FALSE)</f>
        <v>Si</v>
      </c>
      <c r="I32" s="96" t="str">
        <f>VLOOKUP(E32,VIP!$A$2:$O8253,8,FALSE)</f>
        <v>Si</v>
      </c>
      <c r="J32" s="96" t="str">
        <f>VLOOKUP(E32,VIP!$A$2:$O8203,8,FALSE)</f>
        <v>Si</v>
      </c>
      <c r="K32" s="96" t="str">
        <f>VLOOKUP(E32,VIP!$A$2:$O11777,6,0)</f>
        <v>NO</v>
      </c>
      <c r="L32" s="102" t="s">
        <v>2430</v>
      </c>
      <c r="M32" s="101" t="s">
        <v>2472</v>
      </c>
      <c r="N32" s="100" t="s">
        <v>2480</v>
      </c>
      <c r="O32" s="113" t="s">
        <v>2497</v>
      </c>
      <c r="P32" s="116"/>
      <c r="Q32" s="101" t="s">
        <v>2430</v>
      </c>
    </row>
    <row r="33" spans="1:17" ht="18" x14ac:dyDescent="0.25">
      <c r="A33" s="113" t="str">
        <f>VLOOKUP(E33,'LISTADO ATM'!$A$2:$C$897,3,0)</f>
        <v>DISTRITO NACIONAL</v>
      </c>
      <c r="B33" s="107" t="s">
        <v>2532</v>
      </c>
      <c r="C33" s="99">
        <v>44239.037916666668</v>
      </c>
      <c r="D33" s="113" t="s">
        <v>2491</v>
      </c>
      <c r="E33" s="97">
        <v>813</v>
      </c>
      <c r="F33" s="84" t="str">
        <f>VLOOKUP(E33,VIP!$A$2:$O11368,2,0)</f>
        <v>DRBR815</v>
      </c>
      <c r="G33" s="96" t="str">
        <f>VLOOKUP(E33,'LISTADO ATM'!$A$2:$B$896,2,0)</f>
        <v>ATM Occidental Mall</v>
      </c>
      <c r="H33" s="96" t="str">
        <f>VLOOKUP(E33,VIP!$A$2:$O16289,7,FALSE)</f>
        <v>Si</v>
      </c>
      <c r="I33" s="96" t="str">
        <f>VLOOKUP(E33,VIP!$A$2:$O8254,8,FALSE)</f>
        <v>Si</v>
      </c>
      <c r="J33" s="96" t="str">
        <f>VLOOKUP(E33,VIP!$A$2:$O8204,8,FALSE)</f>
        <v>Si</v>
      </c>
      <c r="K33" s="96" t="str">
        <f>VLOOKUP(E33,VIP!$A$2:$O11778,6,0)</f>
        <v>NO</v>
      </c>
      <c r="L33" s="102" t="s">
        <v>2430</v>
      </c>
      <c r="M33" s="101" t="s">
        <v>2472</v>
      </c>
      <c r="N33" s="100" t="s">
        <v>2480</v>
      </c>
      <c r="O33" s="113" t="s">
        <v>2497</v>
      </c>
      <c r="P33" s="116"/>
      <c r="Q33" s="101" t="s">
        <v>2430</v>
      </c>
    </row>
    <row r="34" spans="1:17" ht="18" x14ac:dyDescent="0.25">
      <c r="A34" s="113" t="str">
        <f>VLOOKUP(E34,'LISTADO ATM'!$A$2:$C$897,3,0)</f>
        <v>NORTE</v>
      </c>
      <c r="B34" s="107" t="s">
        <v>2533</v>
      </c>
      <c r="C34" s="99">
        <v>44239.035069444442</v>
      </c>
      <c r="D34" s="113" t="s">
        <v>2491</v>
      </c>
      <c r="E34" s="97">
        <v>119</v>
      </c>
      <c r="F34" s="84" t="str">
        <f>VLOOKUP(E34,VIP!$A$2:$O11369,2,0)</f>
        <v>DRBR119</v>
      </c>
      <c r="G34" s="96" t="str">
        <f>VLOOKUP(E34,'LISTADO ATM'!$A$2:$B$896,2,0)</f>
        <v>ATM Oficina La Barranquita</v>
      </c>
      <c r="H34" s="96" t="str">
        <f>VLOOKUP(E34,VIP!$A$2:$O16290,7,FALSE)</f>
        <v>N/A</v>
      </c>
      <c r="I34" s="96" t="str">
        <f>VLOOKUP(E34,VIP!$A$2:$O8255,8,FALSE)</f>
        <v>N/A</v>
      </c>
      <c r="J34" s="96" t="str">
        <f>VLOOKUP(E34,VIP!$A$2:$O8205,8,FALSE)</f>
        <v>N/A</v>
      </c>
      <c r="K34" s="96" t="str">
        <f>VLOOKUP(E34,VIP!$A$2:$O11779,6,0)</f>
        <v>N/A</v>
      </c>
      <c r="L34" s="102" t="s">
        <v>2228</v>
      </c>
      <c r="M34" s="101" t="s">
        <v>2472</v>
      </c>
      <c r="N34" s="100" t="s">
        <v>2480</v>
      </c>
      <c r="O34" s="113" t="s">
        <v>2497</v>
      </c>
      <c r="P34" s="116"/>
      <c r="Q34" s="101" t="s">
        <v>2228</v>
      </c>
    </row>
    <row r="35" spans="1:17" ht="18" x14ac:dyDescent="0.25">
      <c r="A35" s="113" t="str">
        <f>VLOOKUP(E35,'LISTADO ATM'!$A$2:$C$897,3,0)</f>
        <v>DISTRITO NACIONAL</v>
      </c>
      <c r="B35" s="107" t="s">
        <v>2534</v>
      </c>
      <c r="C35" s="99">
        <v>44239.03328703704</v>
      </c>
      <c r="D35" s="113" t="s">
        <v>2189</v>
      </c>
      <c r="E35" s="97">
        <v>160</v>
      </c>
      <c r="F35" s="84" t="str">
        <f>VLOOKUP(E35,VIP!$A$2:$O11370,2,0)</f>
        <v>DRBR160</v>
      </c>
      <c r="G35" s="96" t="str">
        <f>VLOOKUP(E35,'LISTADO ATM'!$A$2:$B$896,2,0)</f>
        <v xml:space="preserve">ATM Oficina Herrera </v>
      </c>
      <c r="H35" s="96" t="str">
        <f>VLOOKUP(E35,VIP!$A$2:$O16291,7,FALSE)</f>
        <v>Si</v>
      </c>
      <c r="I35" s="96" t="str">
        <f>VLOOKUP(E35,VIP!$A$2:$O8256,8,FALSE)</f>
        <v>Si</v>
      </c>
      <c r="J35" s="96" t="str">
        <f>VLOOKUP(E35,VIP!$A$2:$O8206,8,FALSE)</f>
        <v>Si</v>
      </c>
      <c r="K35" s="96" t="str">
        <f>VLOOKUP(E35,VIP!$A$2:$O11780,6,0)</f>
        <v>NO</v>
      </c>
      <c r="L35" s="102" t="s">
        <v>2228</v>
      </c>
      <c r="M35" s="101" t="s">
        <v>2472</v>
      </c>
      <c r="N35" s="100" t="s">
        <v>2480</v>
      </c>
      <c r="O35" s="113" t="s">
        <v>2482</v>
      </c>
      <c r="P35" s="116"/>
      <c r="Q35" s="101" t="s">
        <v>2228</v>
      </c>
    </row>
    <row r="36" spans="1:17" ht="18" x14ac:dyDescent="0.25">
      <c r="A36" s="113" t="str">
        <f>VLOOKUP(E36,'LISTADO ATM'!$A$2:$C$897,3,0)</f>
        <v>DISTRITO NACIONAL</v>
      </c>
      <c r="B36" s="107" t="s">
        <v>2535</v>
      </c>
      <c r="C36" s="99">
        <v>44239.030833333331</v>
      </c>
      <c r="D36" s="113" t="s">
        <v>2189</v>
      </c>
      <c r="E36" s="97">
        <v>708</v>
      </c>
      <c r="F36" s="84" t="str">
        <f>VLOOKUP(E36,VIP!$A$2:$O11371,2,0)</f>
        <v>DRBR505</v>
      </c>
      <c r="G36" s="96" t="str">
        <f>VLOOKUP(E36,'LISTADO ATM'!$A$2:$B$896,2,0)</f>
        <v xml:space="preserve">ATM El Vestir De Hoy </v>
      </c>
      <c r="H36" s="96" t="str">
        <f>VLOOKUP(E36,VIP!$A$2:$O16292,7,FALSE)</f>
        <v>Si</v>
      </c>
      <c r="I36" s="96" t="str">
        <f>VLOOKUP(E36,VIP!$A$2:$O8257,8,FALSE)</f>
        <v>Si</v>
      </c>
      <c r="J36" s="96" t="str">
        <f>VLOOKUP(E36,VIP!$A$2:$O8207,8,FALSE)</f>
        <v>Si</v>
      </c>
      <c r="K36" s="96" t="str">
        <f>VLOOKUP(E36,VIP!$A$2:$O11781,6,0)</f>
        <v>NO</v>
      </c>
      <c r="L36" s="102" t="s">
        <v>2228</v>
      </c>
      <c r="M36" s="101" t="s">
        <v>2472</v>
      </c>
      <c r="N36" s="100" t="s">
        <v>2480</v>
      </c>
      <c r="O36" s="113" t="s">
        <v>2482</v>
      </c>
      <c r="P36" s="116"/>
      <c r="Q36" s="101" t="s">
        <v>2228</v>
      </c>
    </row>
    <row r="37" spans="1:17" ht="18" x14ac:dyDescent="0.25">
      <c r="A37" s="113" t="str">
        <f>VLOOKUP(E37,'LISTADO ATM'!$A$2:$C$897,3,0)</f>
        <v>DISTRITO NACIONAL</v>
      </c>
      <c r="B37" s="107" t="s">
        <v>2536</v>
      </c>
      <c r="C37" s="99">
        <v>44239.023333333331</v>
      </c>
      <c r="D37" s="113" t="s">
        <v>2189</v>
      </c>
      <c r="E37" s="97">
        <v>587</v>
      </c>
      <c r="F37" s="84" t="str">
        <f>VLOOKUP(E37,VIP!$A$2:$O11372,2,0)</f>
        <v>DRBR123</v>
      </c>
      <c r="G37" s="96" t="str">
        <f>VLOOKUP(E37,'LISTADO ATM'!$A$2:$B$896,2,0)</f>
        <v xml:space="preserve">ATM Cuerpo de Ayudantes Militares </v>
      </c>
      <c r="H37" s="96" t="str">
        <f>VLOOKUP(E37,VIP!$A$2:$O16293,7,FALSE)</f>
        <v>Si</v>
      </c>
      <c r="I37" s="96" t="str">
        <f>VLOOKUP(E37,VIP!$A$2:$O8258,8,FALSE)</f>
        <v>Si</v>
      </c>
      <c r="J37" s="96" t="str">
        <f>VLOOKUP(E37,VIP!$A$2:$O8208,8,FALSE)</f>
        <v>Si</v>
      </c>
      <c r="K37" s="96" t="str">
        <f>VLOOKUP(E37,VIP!$A$2:$O11782,6,0)</f>
        <v>NO</v>
      </c>
      <c r="L37" s="102" t="s">
        <v>2254</v>
      </c>
      <c r="M37" s="101" t="s">
        <v>2472</v>
      </c>
      <c r="N37" s="100" t="s">
        <v>2480</v>
      </c>
      <c r="O37" s="113" t="s">
        <v>2482</v>
      </c>
      <c r="P37" s="116"/>
      <c r="Q37" s="101" t="s">
        <v>2254</v>
      </c>
    </row>
    <row r="38" spans="1:17" ht="18" x14ac:dyDescent="0.25">
      <c r="A38" s="113" t="str">
        <f>VLOOKUP(E38,'LISTADO ATM'!$A$2:$C$897,3,0)</f>
        <v>DISTRITO NACIONAL</v>
      </c>
      <c r="B38" s="107" t="s">
        <v>2537</v>
      </c>
      <c r="C38" s="99">
        <v>44239.02244212963</v>
      </c>
      <c r="D38" s="113" t="s">
        <v>2189</v>
      </c>
      <c r="E38" s="97">
        <v>39</v>
      </c>
      <c r="F38" s="84" t="str">
        <f>VLOOKUP(E38,VIP!$A$2:$O11373,2,0)</f>
        <v>DRBR039</v>
      </c>
      <c r="G38" s="96" t="str">
        <f>VLOOKUP(E38,'LISTADO ATM'!$A$2:$B$896,2,0)</f>
        <v xml:space="preserve">ATM Oficina Ovando </v>
      </c>
      <c r="H38" s="96" t="str">
        <f>VLOOKUP(E38,VIP!$A$2:$O16294,7,FALSE)</f>
        <v>Si</v>
      </c>
      <c r="I38" s="96" t="str">
        <f>VLOOKUP(E38,VIP!$A$2:$O8259,8,FALSE)</f>
        <v>No</v>
      </c>
      <c r="J38" s="96" t="str">
        <f>VLOOKUP(E38,VIP!$A$2:$O8209,8,FALSE)</f>
        <v>No</v>
      </c>
      <c r="K38" s="96" t="str">
        <f>VLOOKUP(E38,VIP!$A$2:$O11783,6,0)</f>
        <v>NO</v>
      </c>
      <c r="L38" s="102" t="s">
        <v>2254</v>
      </c>
      <c r="M38" s="101" t="s">
        <v>2472</v>
      </c>
      <c r="N38" s="100" t="s">
        <v>2480</v>
      </c>
      <c r="O38" s="113" t="s">
        <v>2482</v>
      </c>
      <c r="P38" s="116"/>
      <c r="Q38" s="101" t="s">
        <v>2254</v>
      </c>
    </row>
    <row r="39" spans="1:17" x14ac:dyDescent="0.25">
      <c r="B39" s="86"/>
    </row>
    <row r="40" spans="1:17" x14ac:dyDescent="0.25">
      <c r="B40" s="86"/>
    </row>
    <row r="41" spans="1:17" x14ac:dyDescent="0.25">
      <c r="B41" s="86"/>
    </row>
    <row r="42" spans="1:17" x14ac:dyDescent="0.25">
      <c r="B42" s="86"/>
    </row>
    <row r="43" spans="1:17" x14ac:dyDescent="0.25">
      <c r="B43" s="86"/>
    </row>
    <row r="44" spans="1:17" x14ac:dyDescent="0.25">
      <c r="B44" s="86"/>
    </row>
    <row r="45" spans="1:17" x14ac:dyDescent="0.25">
      <c r="B45" s="86"/>
    </row>
    <row r="46" spans="1:17" x14ac:dyDescent="0.25">
      <c r="B46" s="86"/>
    </row>
    <row r="47" spans="1:17" x14ac:dyDescent="0.25">
      <c r="B47" s="86"/>
    </row>
    <row r="48" spans="1:17" x14ac:dyDescent="0.25">
      <c r="B48" s="86"/>
    </row>
    <row r="49" spans="2:2" x14ac:dyDescent="0.25">
      <c r="B49" s="86"/>
    </row>
    <row r="50" spans="2:2" x14ac:dyDescent="0.25">
      <c r="B50" s="86"/>
    </row>
    <row r="51" spans="2:2" x14ac:dyDescent="0.25">
      <c r="B51" s="86"/>
    </row>
    <row r="52" spans="2:2" x14ac:dyDescent="0.25">
      <c r="B52" s="86"/>
    </row>
    <row r="53" spans="2:2" x14ac:dyDescent="0.25">
      <c r="B53" s="86"/>
    </row>
    <row r="54" spans="2:2" x14ac:dyDescent="0.25">
      <c r="B54" s="86"/>
    </row>
    <row r="55" spans="2:2" x14ac:dyDescent="0.25">
      <c r="B55" s="86"/>
    </row>
    <row r="56" spans="2:2" x14ac:dyDescent="0.25">
      <c r="B56" s="86"/>
    </row>
    <row r="57" spans="2:2" x14ac:dyDescent="0.25">
      <c r="B57" s="86"/>
    </row>
    <row r="58" spans="2:2" x14ac:dyDescent="0.25">
      <c r="B58" s="86"/>
    </row>
    <row r="59" spans="2:2" x14ac:dyDescent="0.25">
      <c r="B59" s="86"/>
    </row>
    <row r="60" spans="2:2" x14ac:dyDescent="0.25">
      <c r="B60" s="86"/>
    </row>
    <row r="61" spans="2:2" x14ac:dyDescent="0.25">
      <c r="B61" s="86"/>
    </row>
    <row r="62" spans="2:2" x14ac:dyDescent="0.25">
      <c r="B62" s="86"/>
    </row>
    <row r="63" spans="2:2" x14ac:dyDescent="0.25">
      <c r="B63" s="86"/>
    </row>
    <row r="64" spans="2:2" x14ac:dyDescent="0.25">
      <c r="B64" s="86"/>
    </row>
    <row r="65" spans="2:2" x14ac:dyDescent="0.25">
      <c r="B65" s="86"/>
    </row>
    <row r="66" spans="2:2" x14ac:dyDescent="0.25">
      <c r="B66" s="86"/>
    </row>
    <row r="67" spans="2:2" x14ac:dyDescent="0.25">
      <c r="B67" s="86"/>
    </row>
    <row r="68" spans="2:2" x14ac:dyDescent="0.25">
      <c r="B68" s="86"/>
    </row>
    <row r="69" spans="2:2" x14ac:dyDescent="0.25">
      <c r="B69" s="86"/>
    </row>
    <row r="70" spans="2:2" x14ac:dyDescent="0.25">
      <c r="B70" s="86"/>
    </row>
    <row r="71" spans="2:2" x14ac:dyDescent="0.25">
      <c r="B71" s="86"/>
    </row>
    <row r="72" spans="2:2" x14ac:dyDescent="0.25">
      <c r="B72" s="86"/>
    </row>
    <row r="73" spans="2:2" x14ac:dyDescent="0.25">
      <c r="B73" s="86"/>
    </row>
    <row r="74" spans="2:2" x14ac:dyDescent="0.25">
      <c r="B74" s="86"/>
    </row>
    <row r="75" spans="2:2" x14ac:dyDescent="0.25">
      <c r="B75" s="86"/>
    </row>
    <row r="76" spans="2:2" x14ac:dyDescent="0.25">
      <c r="B76" s="86"/>
    </row>
    <row r="77" spans="2:2" x14ac:dyDescent="0.25">
      <c r="B77" s="86"/>
    </row>
    <row r="78" spans="2:2" x14ac:dyDescent="0.25">
      <c r="B78" s="86"/>
    </row>
    <row r="79" spans="2:2" x14ac:dyDescent="0.25">
      <c r="B79" s="86"/>
    </row>
    <row r="80" spans="2:2" x14ac:dyDescent="0.25">
      <c r="B80" s="86"/>
    </row>
    <row r="81" spans="2:2" x14ac:dyDescent="0.25">
      <c r="B81" s="86"/>
    </row>
    <row r="82" spans="2:2" x14ac:dyDescent="0.25">
      <c r="B82" s="86"/>
    </row>
    <row r="83" spans="2:2" x14ac:dyDescent="0.25">
      <c r="B83" s="86"/>
    </row>
    <row r="84" spans="2:2" x14ac:dyDescent="0.25">
      <c r="B84" s="86"/>
    </row>
    <row r="85" spans="2:2" x14ac:dyDescent="0.25">
      <c r="B85" s="86"/>
    </row>
    <row r="86" spans="2:2" x14ac:dyDescent="0.25">
      <c r="B86" s="86"/>
    </row>
    <row r="87" spans="2:2" x14ac:dyDescent="0.25">
      <c r="B87" s="86"/>
    </row>
    <row r="88" spans="2:2" x14ac:dyDescent="0.25">
      <c r="B88" s="86"/>
    </row>
    <row r="89" spans="2:2" x14ac:dyDescent="0.25">
      <c r="B89" s="86"/>
    </row>
    <row r="90" spans="2:2" x14ac:dyDescent="0.25">
      <c r="B90" s="86"/>
    </row>
    <row r="91" spans="2:2" x14ac:dyDescent="0.25">
      <c r="B91" s="86"/>
    </row>
    <row r="92" spans="2:2" x14ac:dyDescent="0.25">
      <c r="B92" s="86"/>
    </row>
    <row r="93" spans="2:2" x14ac:dyDescent="0.25">
      <c r="B93" s="86"/>
    </row>
    <row r="94" spans="2:2" x14ac:dyDescent="0.25">
      <c r="B94" s="86"/>
    </row>
    <row r="95" spans="2:2" x14ac:dyDescent="0.25">
      <c r="B95" s="86"/>
    </row>
    <row r="96" spans="2:2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</sheetData>
  <autoFilter ref="A4:Q4">
    <sortState ref="A5:Q31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39:B1048576 B1:B4">
    <cfRule type="duplicateValues" dxfId="182" priority="372856"/>
  </conditionalFormatting>
  <conditionalFormatting sqref="B39:B1048576">
    <cfRule type="duplicateValues" dxfId="181" priority="372860"/>
  </conditionalFormatting>
  <conditionalFormatting sqref="B39:B1048576 B1:B4">
    <cfRule type="duplicateValues" dxfId="180" priority="372864"/>
    <cfRule type="duplicateValues" dxfId="179" priority="372865"/>
    <cfRule type="duplicateValues" dxfId="178" priority="372866"/>
  </conditionalFormatting>
  <conditionalFormatting sqref="B39:B1048576 B1:B4">
    <cfRule type="duplicateValues" dxfId="177" priority="372876"/>
    <cfRule type="duplicateValues" dxfId="176" priority="372877"/>
  </conditionalFormatting>
  <conditionalFormatting sqref="B39:B1048576">
    <cfRule type="duplicateValues" dxfId="175" priority="372884"/>
    <cfRule type="duplicateValues" dxfId="174" priority="372885"/>
    <cfRule type="duplicateValues" dxfId="173" priority="372886"/>
  </conditionalFormatting>
  <conditionalFormatting sqref="B39:B1048576">
    <cfRule type="duplicateValues" dxfId="172" priority="372896"/>
    <cfRule type="duplicateValues" dxfId="171" priority="372897"/>
  </conditionalFormatting>
  <conditionalFormatting sqref="E39:E1048576 E1:E4">
    <cfRule type="duplicateValues" dxfId="170" priority="372904"/>
  </conditionalFormatting>
  <conditionalFormatting sqref="E39:E1048576">
    <cfRule type="duplicateValues" dxfId="169" priority="372908"/>
  </conditionalFormatting>
  <conditionalFormatting sqref="E39:E1048576 E1:E4">
    <cfRule type="duplicateValues" dxfId="168" priority="372912"/>
    <cfRule type="duplicateValues" dxfId="167" priority="372913"/>
  </conditionalFormatting>
  <conditionalFormatting sqref="E39:E1048576 E1:E4">
    <cfRule type="duplicateValues" dxfId="166" priority="372920"/>
    <cfRule type="duplicateValues" dxfId="165" priority="372921"/>
    <cfRule type="duplicateValues" dxfId="164" priority="372922"/>
  </conditionalFormatting>
  <conditionalFormatting sqref="E39:E1048576">
    <cfRule type="duplicateValues" dxfId="163" priority="367"/>
    <cfRule type="duplicateValues" dxfId="162" priority="369"/>
  </conditionalFormatting>
  <conditionalFormatting sqref="B9:B15">
    <cfRule type="duplicateValues" dxfId="161" priority="60"/>
  </conditionalFormatting>
  <conditionalFormatting sqref="B9:B15">
    <cfRule type="duplicateValues" dxfId="160" priority="57"/>
    <cfRule type="duplicateValues" dxfId="159" priority="58"/>
    <cfRule type="duplicateValues" dxfId="158" priority="59"/>
  </conditionalFormatting>
  <conditionalFormatting sqref="B9:B15">
    <cfRule type="duplicateValues" dxfId="157" priority="55"/>
    <cfRule type="duplicateValues" dxfId="156" priority="56"/>
  </conditionalFormatting>
  <conditionalFormatting sqref="E9:E15">
    <cfRule type="duplicateValues" dxfId="155" priority="54"/>
  </conditionalFormatting>
  <conditionalFormatting sqref="E9:E15">
    <cfRule type="duplicateValues" dxfId="154" priority="52"/>
    <cfRule type="duplicateValues" dxfId="153" priority="53"/>
  </conditionalFormatting>
  <conditionalFormatting sqref="E9:E15">
    <cfRule type="duplicateValues" dxfId="152" priority="49"/>
    <cfRule type="duplicateValues" dxfId="151" priority="50"/>
    <cfRule type="duplicateValues" dxfId="150" priority="51"/>
  </conditionalFormatting>
  <conditionalFormatting sqref="B16:B23">
    <cfRule type="duplicateValues" dxfId="149" priority="377232"/>
  </conditionalFormatting>
  <conditionalFormatting sqref="B16:B23">
    <cfRule type="duplicateValues" dxfId="148" priority="377233"/>
    <cfRule type="duplicateValues" dxfId="147" priority="377234"/>
    <cfRule type="duplicateValues" dxfId="146" priority="377235"/>
  </conditionalFormatting>
  <conditionalFormatting sqref="B16:B23">
    <cfRule type="duplicateValues" dxfId="145" priority="377236"/>
    <cfRule type="duplicateValues" dxfId="144" priority="377237"/>
  </conditionalFormatting>
  <conditionalFormatting sqref="E16:E23">
    <cfRule type="duplicateValues" dxfId="143" priority="377238"/>
  </conditionalFormatting>
  <conditionalFormatting sqref="E16:E23">
    <cfRule type="duplicateValues" dxfId="142" priority="377239"/>
    <cfRule type="duplicateValues" dxfId="141" priority="377240"/>
  </conditionalFormatting>
  <conditionalFormatting sqref="E16:E23">
    <cfRule type="duplicateValues" dxfId="140" priority="377241"/>
    <cfRule type="duplicateValues" dxfId="139" priority="377242"/>
    <cfRule type="duplicateValues" dxfId="138" priority="377243"/>
  </conditionalFormatting>
  <conditionalFormatting sqref="B24:B31">
    <cfRule type="duplicateValues" dxfId="137" priority="377304"/>
  </conditionalFormatting>
  <conditionalFormatting sqref="B24:B31">
    <cfRule type="duplicateValues" dxfId="136" priority="377305"/>
    <cfRule type="duplicateValues" dxfId="135" priority="377306"/>
    <cfRule type="duplicateValues" dxfId="134" priority="377307"/>
  </conditionalFormatting>
  <conditionalFormatting sqref="B24:B31">
    <cfRule type="duplicateValues" dxfId="133" priority="377308"/>
    <cfRule type="duplicateValues" dxfId="132" priority="377309"/>
  </conditionalFormatting>
  <conditionalFormatting sqref="E24:E31">
    <cfRule type="duplicateValues" dxfId="131" priority="377310"/>
  </conditionalFormatting>
  <conditionalFormatting sqref="E24:E31">
    <cfRule type="duplicateValues" dxfId="130" priority="377311"/>
    <cfRule type="duplicateValues" dxfId="129" priority="377312"/>
  </conditionalFormatting>
  <conditionalFormatting sqref="E24:E31">
    <cfRule type="duplicateValues" dxfId="128" priority="377313"/>
    <cfRule type="duplicateValues" dxfId="127" priority="377314"/>
    <cfRule type="duplicateValues" dxfId="126" priority="377315"/>
  </conditionalFormatting>
  <conditionalFormatting sqref="B5:B8">
    <cfRule type="duplicateValues" dxfId="125" priority="377328"/>
  </conditionalFormatting>
  <conditionalFormatting sqref="B5:B8">
    <cfRule type="duplicateValues" dxfId="124" priority="377329"/>
    <cfRule type="duplicateValues" dxfId="123" priority="377330"/>
    <cfRule type="duplicateValues" dxfId="122" priority="377331"/>
  </conditionalFormatting>
  <conditionalFormatting sqref="B5:B8">
    <cfRule type="duplicateValues" dxfId="121" priority="377332"/>
    <cfRule type="duplicateValues" dxfId="120" priority="377333"/>
  </conditionalFormatting>
  <conditionalFormatting sqref="E5:E8">
    <cfRule type="duplicateValues" dxfId="119" priority="377334"/>
  </conditionalFormatting>
  <conditionalFormatting sqref="E5:E8">
    <cfRule type="duplicateValues" dxfId="118" priority="377335"/>
    <cfRule type="duplicateValues" dxfId="117" priority="377336"/>
  </conditionalFormatting>
  <conditionalFormatting sqref="E5:E8">
    <cfRule type="duplicateValues" dxfId="116" priority="377337"/>
    <cfRule type="duplicateValues" dxfId="115" priority="377338"/>
    <cfRule type="duplicateValues" dxfId="114" priority="377339"/>
  </conditionalFormatting>
  <conditionalFormatting sqref="B32:B33">
    <cfRule type="duplicateValues" dxfId="23" priority="24"/>
  </conditionalFormatting>
  <conditionalFormatting sqref="B32:B33">
    <cfRule type="duplicateValues" dxfId="22" priority="21"/>
    <cfRule type="duplicateValues" dxfId="21" priority="22"/>
    <cfRule type="duplicateValues" dxfId="20" priority="23"/>
  </conditionalFormatting>
  <conditionalFormatting sqref="B32:B33">
    <cfRule type="duplicateValues" dxfId="19" priority="19"/>
    <cfRule type="duplicateValues" dxfId="18" priority="20"/>
  </conditionalFormatting>
  <conditionalFormatting sqref="E32:E33">
    <cfRule type="duplicateValues" dxfId="17" priority="18"/>
  </conditionalFormatting>
  <conditionalFormatting sqref="E32:E33">
    <cfRule type="duplicateValues" dxfId="16" priority="16"/>
    <cfRule type="duplicateValues" dxfId="15" priority="17"/>
  </conditionalFormatting>
  <conditionalFormatting sqref="E32:E33">
    <cfRule type="duplicateValues" dxfId="14" priority="13"/>
    <cfRule type="duplicateValues" dxfId="13" priority="14"/>
    <cfRule type="duplicateValues" dxfId="12" priority="15"/>
  </conditionalFormatting>
  <conditionalFormatting sqref="B34:B38">
    <cfRule type="duplicateValues" dxfId="11" priority="12"/>
  </conditionalFormatting>
  <conditionalFormatting sqref="B34:B38">
    <cfRule type="duplicateValues" dxfId="10" priority="9"/>
    <cfRule type="duplicateValues" dxfId="9" priority="10"/>
    <cfRule type="duplicateValues" dxfId="8" priority="11"/>
  </conditionalFormatting>
  <conditionalFormatting sqref="B34:B38">
    <cfRule type="duplicateValues" dxfId="7" priority="7"/>
    <cfRule type="duplicateValues" dxfId="6" priority="8"/>
  </conditionalFormatting>
  <conditionalFormatting sqref="E34:E38">
    <cfRule type="duplicateValues" dxfId="5" priority="6"/>
  </conditionalFormatting>
  <conditionalFormatting sqref="E34:E38">
    <cfRule type="duplicateValues" dxfId="4" priority="4"/>
    <cfRule type="duplicateValues" dxfId="3" priority="5"/>
  </conditionalFormatting>
  <conditionalFormatting sqref="E34:E38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7" t="s">
        <v>0</v>
      </c>
      <c r="B1" s="15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9" t="s">
        <v>8</v>
      </c>
      <c r="B9" s="16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1" t="s">
        <v>9</v>
      </c>
      <c r="B14" s="16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zoomScale="80" zoomScaleNormal="80" workbookViewId="0">
      <selection activeCell="B9" sqref="B9"/>
    </sheetView>
  </sheetViews>
  <sheetFormatPr baseColWidth="10" defaultColWidth="52.85546875" defaultRowHeight="15" x14ac:dyDescent="0.25"/>
  <cols>
    <col min="1" max="16384" width="52.85546875" style="86"/>
  </cols>
  <sheetData>
    <row r="1" spans="1:5" ht="22.5" x14ac:dyDescent="0.25">
      <c r="A1" s="146" t="s">
        <v>2478</v>
      </c>
      <c r="B1" s="147"/>
      <c r="C1" s="147"/>
      <c r="D1" s="147"/>
      <c r="E1" s="148"/>
    </row>
    <row r="2" spans="1:5" ht="22.5" x14ac:dyDescent="0.25">
      <c r="A2" s="146" t="s">
        <v>2158</v>
      </c>
      <c r="B2" s="147"/>
      <c r="C2" s="147"/>
      <c r="D2" s="147"/>
      <c r="E2" s="148"/>
    </row>
    <row r="3" spans="1:5" ht="25.5" x14ac:dyDescent="0.25">
      <c r="A3" s="149" t="s">
        <v>2478</v>
      </c>
      <c r="B3" s="150"/>
      <c r="C3" s="150"/>
      <c r="D3" s="150"/>
      <c r="E3" s="151"/>
    </row>
    <row r="4" spans="1:5" x14ac:dyDescent="0.25">
      <c r="A4" s="117"/>
      <c r="B4" s="104"/>
      <c r="C4" s="117"/>
      <c r="D4" s="117"/>
      <c r="E4" s="104"/>
    </row>
    <row r="5" spans="1:5" ht="18.75" thickBot="1" x14ac:dyDescent="0.3">
      <c r="A5" s="87" t="s">
        <v>2423</v>
      </c>
      <c r="B5" s="103">
        <v>44238.708333333336</v>
      </c>
      <c r="C5" s="88"/>
      <c r="D5" s="89"/>
      <c r="E5" s="90"/>
    </row>
    <row r="6" spans="1:5" ht="18.75" thickBot="1" x14ac:dyDescent="0.3">
      <c r="A6" s="87" t="s">
        <v>2424</v>
      </c>
      <c r="B6" s="103">
        <v>44239.25</v>
      </c>
      <c r="C6" s="88"/>
      <c r="D6" s="89"/>
      <c r="E6" s="90"/>
    </row>
    <row r="7" spans="1:5" ht="15.75" thickBot="1" x14ac:dyDescent="0.3">
      <c r="A7" s="117"/>
      <c r="B7" s="104"/>
      <c r="C7" s="117"/>
      <c r="D7" s="117"/>
      <c r="E7" s="104"/>
    </row>
    <row r="8" spans="1:5" ht="18.75" thickBot="1" x14ac:dyDescent="0.3">
      <c r="A8" s="137" t="s">
        <v>2425</v>
      </c>
      <c r="B8" s="138"/>
      <c r="C8" s="138"/>
      <c r="D8" s="138"/>
      <c r="E8" s="139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9" t="e">
        <f>VLOOKUP(B10,'[1]LISTADO ATM'!$A$2:$C$817,3,0)</f>
        <v>#N/A</v>
      </c>
      <c r="B10" s="118"/>
      <c r="C10" s="119" t="e">
        <f>VLOOKUP(B10,'[1]LISTADO ATM'!$A$2:$B$816,2,0)</f>
        <v>#N/A</v>
      </c>
      <c r="D10" s="122" t="s">
        <v>2496</v>
      </c>
      <c r="E10" s="126"/>
    </row>
    <row r="11" spans="1:5" ht="18.75" thickBot="1" x14ac:dyDescent="0.3">
      <c r="A11" s="93" t="s">
        <v>2428</v>
      </c>
      <c r="B11" s="121">
        <f>COUNT(B10:B10)</f>
        <v>0</v>
      </c>
      <c r="C11" s="144"/>
      <c r="D11" s="152"/>
      <c r="E11" s="145"/>
    </row>
    <row r="12" spans="1:5" ht="15.75" thickBot="1" x14ac:dyDescent="0.3">
      <c r="A12" s="117"/>
      <c r="B12" s="104"/>
      <c r="C12" s="117"/>
      <c r="D12" s="117"/>
      <c r="E12" s="104"/>
    </row>
    <row r="13" spans="1:5" ht="18.75" thickBot="1" x14ac:dyDescent="0.3">
      <c r="A13" s="137" t="s">
        <v>2430</v>
      </c>
      <c r="B13" s="138"/>
      <c r="C13" s="138"/>
      <c r="D13" s="138"/>
      <c r="E13" s="139"/>
    </row>
    <row r="14" spans="1:5" ht="18" x14ac:dyDescent="0.25">
      <c r="A14" s="91" t="s">
        <v>15</v>
      </c>
      <c r="B14" s="91" t="s">
        <v>2426</v>
      </c>
      <c r="C14" s="92" t="s">
        <v>46</v>
      </c>
      <c r="D14" s="92" t="s">
        <v>2433</v>
      </c>
      <c r="E14" s="91" t="s">
        <v>2427</v>
      </c>
    </row>
    <row r="15" spans="1:5" ht="18" x14ac:dyDescent="0.25">
      <c r="A15" s="118" t="str">
        <f>VLOOKUP(B15,'[1]LISTADO ATM'!$A$2:$C$817,3,0)</f>
        <v>DISTRITO NACIONAL</v>
      </c>
      <c r="B15" s="118">
        <v>231</v>
      </c>
      <c r="C15" s="119" t="str">
        <f>VLOOKUP(B15,'[1]LISTADO ATM'!$A$2:$B$816,2,0)</f>
        <v xml:space="preserve">ATM Oficina Zona Oriental </v>
      </c>
      <c r="D15" s="120" t="s">
        <v>2455</v>
      </c>
      <c r="E15" s="126">
        <v>335788899</v>
      </c>
    </row>
    <row r="16" spans="1:5" ht="18" x14ac:dyDescent="0.25">
      <c r="A16" s="118" t="str">
        <f>VLOOKUP(B16,'[1]LISTADO ATM'!$A$2:$C$817,3,0)</f>
        <v>DISTRITO NACIONAL</v>
      </c>
      <c r="B16" s="118">
        <v>24</v>
      </c>
      <c r="C16" s="119" t="str">
        <f>VLOOKUP(B16,'[1]LISTADO ATM'!$A$2:$B$816,2,0)</f>
        <v xml:space="preserve">ATM Oficina Eusebio Manzueta </v>
      </c>
      <c r="D16" s="120" t="s">
        <v>2455</v>
      </c>
      <c r="E16" s="126">
        <v>335789783</v>
      </c>
    </row>
    <row r="17" spans="1:5" ht="18" x14ac:dyDescent="0.25">
      <c r="A17" s="118" t="str">
        <f>VLOOKUP(B17,'[1]LISTADO ATM'!$A$2:$C$817,3,0)</f>
        <v>SUR</v>
      </c>
      <c r="B17" s="118">
        <v>252</v>
      </c>
      <c r="C17" s="119" t="str">
        <f>VLOOKUP(B17,'[1]LISTADO ATM'!$A$2:$B$816,2,0)</f>
        <v xml:space="preserve">ATM Banco Agrícola (Barahona) </v>
      </c>
      <c r="D17" s="120" t="s">
        <v>2455</v>
      </c>
      <c r="E17" s="126">
        <v>335790047</v>
      </c>
    </row>
    <row r="18" spans="1:5" ht="18" x14ac:dyDescent="0.25">
      <c r="A18" s="118" t="str">
        <f>VLOOKUP(B18,'[1]LISTADO ATM'!$A$2:$C$817,3,0)</f>
        <v>NORTE</v>
      </c>
      <c r="B18" s="118">
        <v>154</v>
      </c>
      <c r="C18" s="119" t="str">
        <f>VLOOKUP(B18,'[1]LISTADO ATM'!$A$2:$B$816,2,0)</f>
        <v xml:space="preserve">ATM Oficina Sánchez </v>
      </c>
      <c r="D18" s="120" t="s">
        <v>2455</v>
      </c>
      <c r="E18" s="126" t="s">
        <v>2503</v>
      </c>
    </row>
    <row r="19" spans="1:5" ht="18.75" thickBot="1" x14ac:dyDescent="0.3">
      <c r="A19" s="114" t="s">
        <v>2428</v>
      </c>
      <c r="B19" s="121">
        <f>COUNT(B15:B18)</f>
        <v>4</v>
      </c>
      <c r="C19" s="115"/>
      <c r="D19" s="115"/>
      <c r="E19" s="115"/>
    </row>
    <row r="20" spans="1:5" ht="15.75" thickBot="1" x14ac:dyDescent="0.3">
      <c r="A20" s="117"/>
      <c r="B20" s="104"/>
      <c r="C20" s="117"/>
      <c r="D20" s="117"/>
      <c r="E20" s="104"/>
    </row>
    <row r="21" spans="1:5" ht="18.75" thickBot="1" x14ac:dyDescent="0.3">
      <c r="A21" s="137" t="s">
        <v>2431</v>
      </c>
      <c r="B21" s="138"/>
      <c r="C21" s="138"/>
      <c r="D21" s="138"/>
      <c r="E21" s="139"/>
    </row>
    <row r="22" spans="1:5" ht="18" x14ac:dyDescent="0.25">
      <c r="A22" s="91" t="s">
        <v>15</v>
      </c>
      <c r="B22" s="91" t="s">
        <v>2426</v>
      </c>
      <c r="C22" s="92" t="s">
        <v>46</v>
      </c>
      <c r="D22" s="92" t="s">
        <v>2433</v>
      </c>
      <c r="E22" s="91" t="s">
        <v>2427</v>
      </c>
    </row>
    <row r="23" spans="1:5" ht="18" x14ac:dyDescent="0.25">
      <c r="A23" s="119" t="str">
        <f>VLOOKUP(B23,'[1]LISTADO ATM'!$A$2:$C$817,3,0)</f>
        <v>SUR</v>
      </c>
      <c r="B23" s="118">
        <v>765</v>
      </c>
      <c r="C23" s="119" t="str">
        <f>VLOOKUP(B23,'[1]LISTADO ATM'!$A$2:$B$816,2,0)</f>
        <v xml:space="preserve">ATM Oficina Azua I </v>
      </c>
      <c r="D23" s="119" t="s">
        <v>2459</v>
      </c>
      <c r="E23" s="126">
        <v>335789758</v>
      </c>
    </row>
    <row r="24" spans="1:5" ht="18" x14ac:dyDescent="0.25">
      <c r="A24" s="119" t="str">
        <f>VLOOKUP(B24,'[1]LISTADO ATM'!$A$2:$C$817,3,0)</f>
        <v>ESTE</v>
      </c>
      <c r="B24" s="118">
        <v>609</v>
      </c>
      <c r="C24" s="119" t="str">
        <f>VLOOKUP(B24,'[1]LISTADO ATM'!$A$2:$B$816,2,0)</f>
        <v xml:space="preserve">ATM S/M Jumbo (San Pedro) </v>
      </c>
      <c r="D24" s="119" t="s">
        <v>2459</v>
      </c>
      <c r="E24" s="126">
        <v>335789764</v>
      </c>
    </row>
    <row r="25" spans="1:5" ht="18.75" thickBot="1" x14ac:dyDescent="0.3">
      <c r="A25" s="93" t="s">
        <v>2428</v>
      </c>
      <c r="B25" s="121">
        <f>COUNT(B23:B24)</f>
        <v>2</v>
      </c>
      <c r="C25" s="115"/>
      <c r="D25" s="123"/>
      <c r="E25" s="124"/>
    </row>
    <row r="26" spans="1:5" ht="15.75" thickBot="1" x14ac:dyDescent="0.3">
      <c r="A26" s="117"/>
      <c r="B26" s="104"/>
      <c r="C26" s="117"/>
      <c r="D26" s="117"/>
      <c r="E26" s="104"/>
    </row>
    <row r="27" spans="1:5" ht="18.75" thickBot="1" x14ac:dyDescent="0.3">
      <c r="A27" s="133" t="s">
        <v>2429</v>
      </c>
      <c r="B27" s="134"/>
      <c r="C27" s="117"/>
      <c r="D27" s="117"/>
      <c r="E27" s="104"/>
    </row>
    <row r="28" spans="1:5" ht="18.75" thickBot="1" x14ac:dyDescent="0.3">
      <c r="A28" s="135">
        <f>+B19+B25</f>
        <v>6</v>
      </c>
      <c r="B28" s="136"/>
      <c r="C28" s="117"/>
      <c r="D28" s="117"/>
      <c r="E28" s="104"/>
    </row>
    <row r="29" spans="1:5" ht="15.75" thickBot="1" x14ac:dyDescent="0.3">
      <c r="A29" s="117"/>
      <c r="B29" s="104"/>
      <c r="C29" s="117"/>
      <c r="D29" s="117"/>
      <c r="E29" s="104"/>
    </row>
    <row r="30" spans="1:5" ht="18.75" thickBot="1" x14ac:dyDescent="0.3">
      <c r="A30" s="137" t="s">
        <v>2432</v>
      </c>
      <c r="B30" s="138"/>
      <c r="C30" s="138"/>
      <c r="D30" s="138"/>
      <c r="E30" s="139"/>
    </row>
    <row r="31" spans="1:5" ht="18" x14ac:dyDescent="0.25">
      <c r="A31" s="91" t="s">
        <v>15</v>
      </c>
      <c r="B31" s="91" t="s">
        <v>2426</v>
      </c>
      <c r="C31" s="94" t="s">
        <v>46</v>
      </c>
      <c r="D31" s="140" t="s">
        <v>2433</v>
      </c>
      <c r="E31" s="141"/>
    </row>
    <row r="32" spans="1:5" ht="18" x14ac:dyDescent="0.25">
      <c r="A32" s="118" t="str">
        <f>VLOOKUP(B32,'[1]LISTADO ATM'!$A$2:$C$817,3,0)</f>
        <v>DISTRITO NACIONAL</v>
      </c>
      <c r="B32" s="118">
        <v>382</v>
      </c>
      <c r="C32" s="119" t="str">
        <f>VLOOKUP(B32,'[1]LISTADO ATM'!$A$2:$B$816,2,0)</f>
        <v>ATM Estación del Metro María Montés</v>
      </c>
      <c r="D32" s="142" t="s">
        <v>2475</v>
      </c>
      <c r="E32" s="143"/>
    </row>
    <row r="33" spans="1:5" ht="18" x14ac:dyDescent="0.25">
      <c r="A33" s="118" t="str">
        <f>VLOOKUP(B33,'[1]LISTADO ATM'!$A$2:$C$817,3,0)</f>
        <v>ESTE</v>
      </c>
      <c r="B33" s="118">
        <v>104</v>
      </c>
      <c r="C33" s="119" t="str">
        <f>VLOOKUP(B33,'[1]LISTADO ATM'!$A$2:$B$816,2,0)</f>
        <v xml:space="preserve">ATM Jumbo Higuey </v>
      </c>
      <c r="D33" s="142" t="s">
        <v>2475</v>
      </c>
      <c r="E33" s="143"/>
    </row>
    <row r="34" spans="1:5" ht="18" x14ac:dyDescent="0.25">
      <c r="A34" s="118" t="str">
        <f>VLOOKUP(B34,'[1]LISTADO ATM'!$A$2:$C$817,3,0)</f>
        <v>NORTE</v>
      </c>
      <c r="B34" s="118">
        <v>703</v>
      </c>
      <c r="C34" s="119" t="str">
        <f>VLOOKUP(B34,'[1]LISTADO ATM'!$A$2:$B$816,2,0)</f>
        <v xml:space="preserve">ATM Oficina El Mamey Los Hidalgos </v>
      </c>
      <c r="D34" s="142" t="s">
        <v>2514</v>
      </c>
      <c r="E34" s="143"/>
    </row>
    <row r="35" spans="1:5" ht="18" x14ac:dyDescent="0.25">
      <c r="A35" s="118" t="str">
        <f>VLOOKUP(B35,'[1]LISTADO ATM'!$A$2:$C$817,3,0)</f>
        <v>SUR</v>
      </c>
      <c r="B35" s="118">
        <v>781</v>
      </c>
      <c r="C35" s="119" t="str">
        <f>VLOOKUP(B35,'[1]LISTADO ATM'!$A$2:$B$816,2,0)</f>
        <v xml:space="preserve">ATM Estación Isla Barahona </v>
      </c>
      <c r="D35" s="142" t="s">
        <v>2475</v>
      </c>
      <c r="E35" s="143"/>
    </row>
    <row r="36" spans="1:5" ht="18" x14ac:dyDescent="0.25">
      <c r="A36" s="118" t="str">
        <f>VLOOKUP(B36,'[1]LISTADO ATM'!$A$2:$C$817,3,0)</f>
        <v>NORTE</v>
      </c>
      <c r="B36" s="118">
        <v>119</v>
      </c>
      <c r="C36" s="119" t="str">
        <f>VLOOKUP(B36,'[1]LISTADO ATM'!$A$2:$B$816,2,0)</f>
        <v>ATM Oficina La Barranquita</v>
      </c>
      <c r="D36" s="142" t="s">
        <v>2475</v>
      </c>
      <c r="E36" s="143"/>
    </row>
    <row r="37" spans="1:5" ht="18" x14ac:dyDescent="0.25">
      <c r="A37" s="118"/>
      <c r="B37" s="118">
        <v>355</v>
      </c>
      <c r="C37" s="119" t="str">
        <f>VLOOKUP(B37,'[1]LISTADO ATM'!$A$2:$B$816,2,0)</f>
        <v xml:space="preserve">ATM UNP Metro II </v>
      </c>
      <c r="D37" s="142" t="s">
        <v>2475</v>
      </c>
      <c r="E37" s="143"/>
    </row>
    <row r="38" spans="1:5" ht="18" x14ac:dyDescent="0.25">
      <c r="A38" s="118" t="str">
        <f>VLOOKUP(B38,'[1]LISTADO ATM'!$A$2:$C$817,3,0)</f>
        <v>DISTRITO NACIONAL</v>
      </c>
      <c r="B38" s="118">
        <v>559</v>
      </c>
      <c r="C38" s="119" t="str">
        <f>VLOOKUP(B38,'[1]LISTADO ATM'!$A$2:$B$816,2,0)</f>
        <v xml:space="preserve">ATM UNP Metro I </v>
      </c>
      <c r="D38" s="142" t="s">
        <v>2475</v>
      </c>
      <c r="E38" s="143"/>
    </row>
    <row r="39" spans="1:5" ht="18" x14ac:dyDescent="0.25">
      <c r="A39" s="118" t="str">
        <f>VLOOKUP(B39,'[1]LISTADO ATM'!$A$2:$C$817,3,0)</f>
        <v>ESTE</v>
      </c>
      <c r="B39" s="118">
        <v>630</v>
      </c>
      <c r="C39" s="119" t="str">
        <f>VLOOKUP(B39,'[1]LISTADO ATM'!$A$2:$B$816,2,0)</f>
        <v xml:space="preserve">ATM Oficina Plaza Zaglul (SPM) </v>
      </c>
      <c r="D39" s="142" t="s">
        <v>2475</v>
      </c>
      <c r="E39" s="143"/>
    </row>
    <row r="40" spans="1:5" ht="18" x14ac:dyDescent="0.25">
      <c r="A40" s="118" t="str">
        <f>VLOOKUP(B40,'[1]LISTADO ATM'!$A$2:$C$817,3,0)</f>
        <v>ESTE</v>
      </c>
      <c r="B40" s="118">
        <v>824</v>
      </c>
      <c r="C40" s="119" t="str">
        <f>VLOOKUP(B40,'[1]LISTADO ATM'!$A$2:$B$816,2,0)</f>
        <v xml:space="preserve">ATM Multiplaza (Higuey) </v>
      </c>
      <c r="D40" s="142" t="s">
        <v>2475</v>
      </c>
      <c r="E40" s="143"/>
    </row>
    <row r="41" spans="1:5" ht="18" x14ac:dyDescent="0.25">
      <c r="A41" s="118" t="str">
        <f>VLOOKUP(B41,'[1]LISTADO ATM'!$A$2:$C$817,3,0)</f>
        <v>ESTE</v>
      </c>
      <c r="B41" s="118">
        <v>838</v>
      </c>
      <c r="C41" s="119" t="str">
        <f>VLOOKUP(B41,'[1]LISTADO ATM'!$A$2:$B$816,2,0)</f>
        <v xml:space="preserve">ATM UNP Consuelo </v>
      </c>
      <c r="D41" s="142" t="s">
        <v>2475</v>
      </c>
      <c r="E41" s="143"/>
    </row>
    <row r="42" spans="1:5" ht="18.75" thickBot="1" x14ac:dyDescent="0.3">
      <c r="A42" s="93" t="s">
        <v>2428</v>
      </c>
      <c r="B42" s="121">
        <f>COUNT(B32:B41)</f>
        <v>10</v>
      </c>
      <c r="C42" s="115"/>
      <c r="D42" s="144"/>
      <c r="E42" s="145"/>
    </row>
    <row r="43" spans="1:5" x14ac:dyDescent="0.25">
      <c r="A43" s="117"/>
      <c r="B43" s="104"/>
      <c r="C43" s="117"/>
      <c r="D43" s="117"/>
      <c r="E43" s="117"/>
    </row>
  </sheetData>
  <mergeCells count="22">
    <mergeCell ref="A13:E13"/>
    <mergeCell ref="A21:E21"/>
    <mergeCell ref="D36:E36"/>
    <mergeCell ref="D37:E37"/>
    <mergeCell ref="D33:E33"/>
    <mergeCell ref="D34:E34"/>
    <mergeCell ref="D35:E35"/>
    <mergeCell ref="A1:E1"/>
    <mergeCell ref="A8:E8"/>
    <mergeCell ref="A2:E2"/>
    <mergeCell ref="A3:E3"/>
    <mergeCell ref="C11:E11"/>
    <mergeCell ref="D41:E41"/>
    <mergeCell ref="D42:E42"/>
    <mergeCell ref="D40:E40"/>
    <mergeCell ref="D38:E38"/>
    <mergeCell ref="D39:E39"/>
    <mergeCell ref="A27:B27"/>
    <mergeCell ref="A28:B28"/>
    <mergeCell ref="A30:E30"/>
    <mergeCell ref="D31:E31"/>
    <mergeCell ref="D32:E32"/>
  </mergeCells>
  <phoneticPr fontId="47" type="noConversion"/>
  <conditionalFormatting sqref="B41:B43 B19:B21 B15 B23:B38 B11:B13 B1:B8">
    <cfRule type="duplicateValues" dxfId="113" priority="30"/>
  </conditionalFormatting>
  <conditionalFormatting sqref="E32">
    <cfRule type="duplicateValues" dxfId="112" priority="29"/>
  </conditionalFormatting>
  <conditionalFormatting sqref="B41:B43 B15:B16 B23:B38 B11:B13 B18:B21 B1:B8">
    <cfRule type="duplicateValues" dxfId="111" priority="28"/>
  </conditionalFormatting>
  <conditionalFormatting sqref="B41:B43">
    <cfRule type="duplicateValues" dxfId="110" priority="27"/>
  </conditionalFormatting>
  <conditionalFormatting sqref="E42:E43 E23:E31 E19:E21 E1:E8 E15 E11:E13">
    <cfRule type="duplicateValues" dxfId="109" priority="31"/>
  </conditionalFormatting>
  <conditionalFormatting sqref="E42:E43 E23:E32 E15:E16 E1:E9 E11:E13 E19:E21">
    <cfRule type="duplicateValues" dxfId="108" priority="32"/>
  </conditionalFormatting>
  <conditionalFormatting sqref="E33">
    <cfRule type="duplicateValues" dxfId="107" priority="25"/>
  </conditionalFormatting>
  <conditionalFormatting sqref="E33">
    <cfRule type="duplicateValues" dxfId="106" priority="26"/>
  </conditionalFormatting>
  <conditionalFormatting sqref="E34">
    <cfRule type="duplicateValues" dxfId="105" priority="23"/>
  </conditionalFormatting>
  <conditionalFormatting sqref="E34">
    <cfRule type="duplicateValues" dxfId="104" priority="24"/>
  </conditionalFormatting>
  <conditionalFormatting sqref="E35">
    <cfRule type="duplicateValues" dxfId="103" priority="21"/>
  </conditionalFormatting>
  <conditionalFormatting sqref="E35">
    <cfRule type="duplicateValues" dxfId="102" priority="22"/>
  </conditionalFormatting>
  <conditionalFormatting sqref="B16 B18">
    <cfRule type="duplicateValues" dxfId="101" priority="33"/>
  </conditionalFormatting>
  <conditionalFormatting sqref="E16">
    <cfRule type="duplicateValues" dxfId="100" priority="34"/>
  </conditionalFormatting>
  <conditionalFormatting sqref="E36">
    <cfRule type="duplicateValues" dxfId="99" priority="19"/>
  </conditionalFormatting>
  <conditionalFormatting sqref="E36">
    <cfRule type="duplicateValues" dxfId="98" priority="20"/>
  </conditionalFormatting>
  <conditionalFormatting sqref="B39:B40">
    <cfRule type="duplicateValues" dxfId="97" priority="18"/>
  </conditionalFormatting>
  <conditionalFormatting sqref="B39:B40">
    <cfRule type="duplicateValues" dxfId="96" priority="17"/>
  </conditionalFormatting>
  <conditionalFormatting sqref="B39:B40">
    <cfRule type="duplicateValues" dxfId="95" priority="16"/>
  </conditionalFormatting>
  <conditionalFormatting sqref="B10">
    <cfRule type="duplicateValues" dxfId="94" priority="13"/>
  </conditionalFormatting>
  <conditionalFormatting sqref="B10">
    <cfRule type="duplicateValues" dxfId="93" priority="12"/>
  </conditionalFormatting>
  <conditionalFormatting sqref="E10">
    <cfRule type="duplicateValues" dxfId="92" priority="14"/>
  </conditionalFormatting>
  <conditionalFormatting sqref="B10">
    <cfRule type="duplicateValues" dxfId="91" priority="11"/>
  </conditionalFormatting>
  <conditionalFormatting sqref="E10">
    <cfRule type="duplicateValues" dxfId="90" priority="15"/>
  </conditionalFormatting>
  <conditionalFormatting sqref="E37:E41">
    <cfRule type="duplicateValues" dxfId="89" priority="35"/>
  </conditionalFormatting>
  <conditionalFormatting sqref="B17">
    <cfRule type="duplicateValues" dxfId="88" priority="7"/>
  </conditionalFormatting>
  <conditionalFormatting sqref="E17">
    <cfRule type="duplicateValues" dxfId="87" priority="8"/>
  </conditionalFormatting>
  <conditionalFormatting sqref="B17">
    <cfRule type="duplicateValues" dxfId="86" priority="9"/>
  </conditionalFormatting>
  <conditionalFormatting sqref="E17">
    <cfRule type="duplicateValues" dxfId="85" priority="10"/>
  </conditionalFormatting>
  <conditionalFormatting sqref="E18">
    <cfRule type="duplicateValues" dxfId="84" priority="6"/>
  </conditionalFormatting>
  <conditionalFormatting sqref="E18">
    <cfRule type="duplicateValues" dxfId="83" priority="3"/>
    <cfRule type="duplicateValues" dxfId="82" priority="4"/>
    <cfRule type="duplicateValues" dxfId="81" priority="5"/>
  </conditionalFormatting>
  <conditionalFormatting sqref="E18">
    <cfRule type="duplicateValues" dxfId="80" priority="1"/>
    <cfRule type="duplicateValues" dxfId="79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2492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2488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2495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2499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3" t="s">
        <v>2437</v>
      </c>
      <c r="B1" s="154"/>
      <c r="C1" s="154"/>
      <c r="D1" s="154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3" t="s">
        <v>2447</v>
      </c>
      <c r="B25" s="154"/>
      <c r="C25" s="154"/>
      <c r="D25" s="154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8" priority="119152"/>
  </conditionalFormatting>
  <conditionalFormatting sqref="A7:A11">
    <cfRule type="duplicateValues" dxfId="77" priority="119156"/>
    <cfRule type="duplicateValues" dxfId="76" priority="119157"/>
  </conditionalFormatting>
  <conditionalFormatting sqref="A7:A11">
    <cfRule type="duplicateValues" dxfId="75" priority="119160"/>
    <cfRule type="duplicateValues" dxfId="74" priority="119161"/>
  </conditionalFormatting>
  <conditionalFormatting sqref="B37:B39">
    <cfRule type="duplicateValues" dxfId="73" priority="219"/>
    <cfRule type="duplicateValues" dxfId="72" priority="220"/>
  </conditionalFormatting>
  <conditionalFormatting sqref="B37:B39">
    <cfRule type="duplicateValues" dxfId="71" priority="218"/>
  </conditionalFormatting>
  <conditionalFormatting sqref="B37:B39">
    <cfRule type="duplicateValues" dxfId="70" priority="217"/>
  </conditionalFormatting>
  <conditionalFormatting sqref="B37:B39">
    <cfRule type="duplicateValues" dxfId="69" priority="215"/>
    <cfRule type="duplicateValues" dxfId="68" priority="216"/>
  </conditionalFormatting>
  <conditionalFormatting sqref="B3">
    <cfRule type="duplicateValues" dxfId="67" priority="193"/>
    <cfRule type="duplicateValues" dxfId="66" priority="194"/>
  </conditionalFormatting>
  <conditionalFormatting sqref="B3">
    <cfRule type="duplicateValues" dxfId="65" priority="192"/>
  </conditionalFormatting>
  <conditionalFormatting sqref="B3">
    <cfRule type="duplicateValues" dxfId="64" priority="191"/>
  </conditionalFormatting>
  <conditionalFormatting sqref="B3">
    <cfRule type="duplicateValues" dxfId="63" priority="189"/>
    <cfRule type="duplicateValues" dxfId="62" priority="190"/>
  </conditionalFormatting>
  <conditionalFormatting sqref="A4:A6">
    <cfRule type="duplicateValues" dxfId="61" priority="188"/>
  </conditionalFormatting>
  <conditionalFormatting sqref="A4:A6">
    <cfRule type="duplicateValues" dxfId="60" priority="186"/>
    <cfRule type="duplicateValues" dxfId="59" priority="187"/>
  </conditionalFormatting>
  <conditionalFormatting sqref="A4:A6">
    <cfRule type="duplicateValues" dxfId="58" priority="184"/>
    <cfRule type="duplicateValues" dxfId="57" priority="185"/>
  </conditionalFormatting>
  <conditionalFormatting sqref="A3:A6">
    <cfRule type="duplicateValues" dxfId="56" priority="165"/>
  </conditionalFormatting>
  <conditionalFormatting sqref="A3:A6">
    <cfRule type="duplicateValues" dxfId="55" priority="163"/>
    <cfRule type="duplicateValues" dxfId="54" priority="164"/>
  </conditionalFormatting>
  <conditionalFormatting sqref="A3:A6">
    <cfRule type="duplicateValues" dxfId="53" priority="161"/>
    <cfRule type="duplicateValues" dxfId="52" priority="162"/>
  </conditionalFormatting>
  <conditionalFormatting sqref="B4:B6">
    <cfRule type="duplicateValues" dxfId="51" priority="158"/>
    <cfRule type="duplicateValues" dxfId="50" priority="159"/>
  </conditionalFormatting>
  <conditionalFormatting sqref="B4:B6">
    <cfRule type="duplicateValues" dxfId="49" priority="157"/>
  </conditionalFormatting>
  <conditionalFormatting sqref="B4:B6">
    <cfRule type="duplicateValues" dxfId="48" priority="156"/>
  </conditionalFormatting>
  <conditionalFormatting sqref="B4:B6">
    <cfRule type="duplicateValues" dxfId="47" priority="154"/>
    <cfRule type="duplicateValues" dxfId="46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126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126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125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85.5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84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84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90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2487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5" priority="51"/>
  </conditionalFormatting>
  <conditionalFormatting sqref="E9:E1048576 E1:E2">
    <cfRule type="duplicateValues" dxfId="44" priority="99232"/>
  </conditionalFormatting>
  <conditionalFormatting sqref="E4">
    <cfRule type="duplicateValues" dxfId="43" priority="44"/>
  </conditionalFormatting>
  <conditionalFormatting sqref="E5:E8">
    <cfRule type="duplicateValues" dxfId="42" priority="42"/>
  </conditionalFormatting>
  <conditionalFormatting sqref="B12">
    <cfRule type="duplicateValues" dxfId="41" priority="16"/>
    <cfRule type="duplicateValues" dxfId="40" priority="17"/>
    <cfRule type="duplicateValues" dxfId="39" priority="18"/>
  </conditionalFormatting>
  <conditionalFormatting sqref="B12">
    <cfRule type="duplicateValues" dxfId="38" priority="15"/>
  </conditionalFormatting>
  <conditionalFormatting sqref="B12">
    <cfRule type="duplicateValues" dxfId="37" priority="13"/>
    <cfRule type="duplicateValues" dxfId="36" priority="14"/>
  </conditionalFormatting>
  <conditionalFormatting sqref="B12">
    <cfRule type="duplicateValues" dxfId="35" priority="10"/>
    <cfRule type="duplicateValues" dxfId="34" priority="11"/>
    <cfRule type="duplicateValues" dxfId="33" priority="12"/>
  </conditionalFormatting>
  <conditionalFormatting sqref="B12">
    <cfRule type="duplicateValues" dxfId="32" priority="9"/>
  </conditionalFormatting>
  <conditionalFormatting sqref="B12">
    <cfRule type="duplicateValues" dxfId="31" priority="7"/>
    <cfRule type="duplicateValues" dxfId="30" priority="8"/>
  </conditionalFormatting>
  <conditionalFormatting sqref="B12">
    <cfRule type="duplicateValues" dxfId="29" priority="6"/>
  </conditionalFormatting>
  <conditionalFormatting sqref="B12">
    <cfRule type="duplicateValues" dxfId="28" priority="3"/>
    <cfRule type="duplicateValues" dxfId="27" priority="4"/>
    <cfRule type="duplicateValues" dxfId="26" priority="5"/>
  </conditionalFormatting>
  <conditionalFormatting sqref="B12">
    <cfRule type="duplicateValues" dxfId="25" priority="2"/>
  </conditionalFormatting>
  <conditionalFormatting sqref="B12">
    <cfRule type="duplicateValues" dxfId="2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2489</v>
      </c>
      <c r="C407" s="106" t="s">
        <v>2490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25">
        <v>600</v>
      </c>
      <c r="B792" s="32" t="s">
        <v>2501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2021-01-31T20:30:30Z</cp:lastPrinted>
  <dcterms:created xsi:type="dcterms:W3CDTF">2014-10-01T23:18:29Z</dcterms:created>
  <dcterms:modified xsi:type="dcterms:W3CDTF">2021-02-12T10:01:18Z</dcterms:modified>
</cp:coreProperties>
</file>