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xr:revisionPtr revIDLastSave="0" documentId="13_ncr:1_{6895EA42-F1E0-4CE4-A191-74BE12646AF3}" xr6:coauthVersionLast="45" xr6:coauthVersionMax="45" xr10:uidLastSave="{00000000-0000-0000-0000-000000000000}"/>
  <bookViews>
    <workbookView xWindow="28680" yWindow="1575" windowWidth="2073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6" l="1"/>
  <c r="A42" i="16" s="1"/>
  <c r="B58" i="16"/>
  <c r="B39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C49" i="16"/>
  <c r="A49" i="16"/>
  <c r="C48" i="16"/>
  <c r="A48" i="16"/>
  <c r="C47" i="16"/>
  <c r="A47" i="16"/>
  <c r="C46" i="16"/>
  <c r="A46" i="16"/>
  <c r="C38" i="16"/>
  <c r="A38" i="16"/>
  <c r="C37" i="16"/>
  <c r="A37" i="16"/>
  <c r="C36" i="16"/>
  <c r="A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F57" i="1" l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2" i="1"/>
  <c r="G52" i="1"/>
  <c r="H52" i="1"/>
  <c r="I52" i="1"/>
  <c r="J52" i="1"/>
  <c r="K52" i="1"/>
  <c r="A57" i="1"/>
  <c r="A56" i="1"/>
  <c r="A54" i="1"/>
  <c r="A52" i="1"/>
  <c r="F55" i="1"/>
  <c r="G55" i="1"/>
  <c r="H55" i="1"/>
  <c r="I55" i="1"/>
  <c r="J55" i="1"/>
  <c r="K55" i="1"/>
  <c r="F53" i="1"/>
  <c r="G53" i="1"/>
  <c r="H53" i="1"/>
  <c r="I53" i="1"/>
  <c r="J53" i="1"/>
  <c r="K5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5" i="1"/>
  <c r="A53" i="1"/>
  <c r="A51" i="1"/>
  <c r="A50" i="1"/>
  <c r="A49" i="1"/>
  <c r="A48" i="1"/>
  <c r="A47" i="1"/>
  <c r="A46" i="1"/>
  <c r="A45" i="1"/>
  <c r="A44" i="1"/>
  <c r="A43" i="1" l="1"/>
  <c r="A42" i="1"/>
  <c r="A41" i="1"/>
  <c r="A40" i="1"/>
  <c r="A39" i="1"/>
  <c r="A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C792" i="4" l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<sst xmlns="http://schemas.openxmlformats.org/spreadsheetml/2006/main" count="13103" uniqueCount="2569">
  <si>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</si>
  <si>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</si>
  <si>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</si>
  <si>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</si>
  <si>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</si>
  <si>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</si>
  <si>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</si>
  <si>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</si>
  <si>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</si>
  <si>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</si>
  <si>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</si>
  <si>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</si>
  <si>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</si>
  <si>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</si>
  <si>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</si>
  <si>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</si>
  <si>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</si>
  <si>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</si>
  <si>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</si>
  <si>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</si>
  <si>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</si>
  <si>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</si>
  <si>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</si>
  <si>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</si>
  <si>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</si>
  <si>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</si>
  <si>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</si>
  <si>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</si>
  <si>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</si>
  <si>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</si>
  <si>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</si>
  <si>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</si>
  <si>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</si>
  <si>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</si>
  <si>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</si>
  <si>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</si>
  <si>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</si>
  <si>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</si>
  <si>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</si>
  <si>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</si>
  <si>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</si>
  <si>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</si>
  <si>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</si>
  <si>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</si>
  <si>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</si>
  <si>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</si>
  <si>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</si>
  <si>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</si>
  <si>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</si>
  <si>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</si>
  <si>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</si>
  <si>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</si>
  <si>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</si>
  <si>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</si>
  <si>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</si>
  <si>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</si>
  <si>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</si>
  <si>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</si>
  <si>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</si>
  <si>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</si>
  <si>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</si>
  <si>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</si>
  <si>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</si>
  <si>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</si>
  <si>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</si>
  <si>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</si>
  <si>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</si>
  <si>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</si>
  <si>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</si>
  <si>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</si>
  <si>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</si>
  <si>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</si>
  <si>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</si>
  <si>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</si>
  <si>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</si>
  <si>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</si>
  <si>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</si>
  <si>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</si>
  <si>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</si>
  <si>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</si>
  <si>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</si>
  <si>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</si>
  <si>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</si>
  <si>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</si>
  <si>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</si>
  <si>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</si>
  <si>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</si>
  <si>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</si>
  <si>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</si>
  <si>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</si>
  <si>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</si>
  <si>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</si>
  <si>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</si>
  <si>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</si>
  <si>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</si>
  <si>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</si>
  <si>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</si>
  <si>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</si>
  <si>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</si>
  <si>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</si>
  <si>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</si>
  <si>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</si>
  <si>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</si>
  <si>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</si>
  <si>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</si>
  <si>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</si>
  <si>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</si>
  <si>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</si>
  <si>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</si>
  <si>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</si>
  <si>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</si>
  <si>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</si>
  <si>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</si>
  <si>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</si>
  <si>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</si>
  <si>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</si>
  <si>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</si>
  <si>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</si>
  <si>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</si>
  <si>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</si>
  <si>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</si>
  <si>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</si>
  <si>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</si>
  <si>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</si>
  <si>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</si>
  <si>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</si>
  <si>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</si>
  <si>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</si>
  <si>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</si>
  <si>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</si>
  <si>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</si>
  <si>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</si>
  <si>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</si>
  <si>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</si>
  <si>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</si>
  <si>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</si>
  <si>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</si>
  <si>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</si>
  <si>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</si>
  <si>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</si>
  <si>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</si>
  <si>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</si>
  <si>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</si>
  <si>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</si>
  <si>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</si>
  <si>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</si>
  <si>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</si>
  <si>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</si>
  <si>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</si>
  <si>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</si>
  <si>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</si>
  <si>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</si>
  <si>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</si>
  <si>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</si>
  <si>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</si>
  <si>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</si>
  <si>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</si>
  <si>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</si>
  <si>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</si>
  <si>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</si>
  <si>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</si>
  <si>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</si>
  <si>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</si>
  <si>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</si>
  <si>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</si>
  <si>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</si>
  <si>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</si>
  <si>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</si>
  <si>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</si>
  <si>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</si>
  <si>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</si>
  <si>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</si>
  <si>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</si>
  <si>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</si>
  <si>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</si>
  <si>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</si>
  <si>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</si>
  <si>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</si>
  <si>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</si>
  <si>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</si>
  <si>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</si>
  <si>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</si>
  <si>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</si>
  <si>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</si>
  <si>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</si>
  <si>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</si>
  <si>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</si>
  <si>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</si>
  <si>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</si>
  <si>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</si>
  <si>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</si>
  <si>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</si>
  <si>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</si>
  <si>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</si>
  <si>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</si>
  <si>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</si>
  <si>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</si>
  <si>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</si>
  <si>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</si>
  <si>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</si>
  <si>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</si>
  <si>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</si>
  <si>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</si>
  <si>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</si>
  <si>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</si>
  <si>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</si>
  <si>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</si>
  <si>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</si>
  <si>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</si>
  <si>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</si>
  <si>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</si>
  <si>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</si>
  <si>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</si>
  <si>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</si>
  <si>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</si>
  <si>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</si>
  <si>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</si>
  <si>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</si>
  <si>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</si>
  <si>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</si>
  <si>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</si>
  <si>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</si>
  <si>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</si>
  <si>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</si>
  <si>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</si>
  <si>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</si>
  <si>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</si>
  <si>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</si>
  <si>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</si>
  <si>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</si>
  <si>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</si>
  <si>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</si>
  <si>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</si>
  <si>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</si>
  <si>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</si>
  <si>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</si>
  <si>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</si>
  <si>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</si>
  <si>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</si>
  <si>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</si>
  <si>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</si>
  <si>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</si>
  <si>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</si>
  <si>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</si>
  <si>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</si>
  <si>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</si>
  <si>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</si>
  <si>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</si>
  <si>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</si>
  <si>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</si>
  <si>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</si>
  <si>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</si>
  <si>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</si>
  <si>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</si>
  <si>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</si>
  <si>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</si>
  <si>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</si>
  <si>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</si>
  <si>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</si>
  <si>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</si>
  <si>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</si>
  <si>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</si>
  <si>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</si>
  <si>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</si>
  <si>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</si>
  <si>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</si>
  <si>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</si>
  <si>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</si>
  <si>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</si>
  <si>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</si>
  <si>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</si>
  <si>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</si>
  <si>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</si>
  <si>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</si>
  <si>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</si>
  <si>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</si>
  <si>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</si>
  <si>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</si>
  <si>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</si>
  <si>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</si>
  <si>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</si>
  <si>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</si>
  <si>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</si>
  <si>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</si>
  <si>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</si>
  <si>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</si>
  <si>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</si>
  <si>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</si>
  <si>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</si>
  <si>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</si>
  <si>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</si>
  <si>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</si>
  <si>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</si>
  <si>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</si>
  <si>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</si>
  <si>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</si>
  <si>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</si>
  <si>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</si>
  <si>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</si>
  <si>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</si>
  <si>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</si>
  <si>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</si>
  <si>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</si>
  <si>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</si>
  <si>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</si>
  <si>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</si>
  <si>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</si>
  <si>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</si>
  <si>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</si>
  <si>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</si>
  <si>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</si>
  <si>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</si>
  <si>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</si>
  <si>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</si>
  <si>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</si>
  <si>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</si>
  <si>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</si>
  <si>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</si>
  <si>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</si>
  <si>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</si>
  <si>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</si>
  <si>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</si>
  <si>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</si>
  <si>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</si>
  <si>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</si>
  <si>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</si>
  <si>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</si>
  <si>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</si>
  <si>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</si>
  <si>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</si>
  <si>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</si>
  <si>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</si>
  <si>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</si>
  <si>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</si>
  <si>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</si>
  <si>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</si>
  <si>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</si>
  <si>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</si>
  <si>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</si>
  <si>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</si>
  <si>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</si>
  <si>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</si>
  <si>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</si>
  <si>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</si>
  <si>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</si>
  <si>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</si>
  <si>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</si>
  <si>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</si>
  <si>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</si>
  <si>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</si>
  <si>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</si>
  <si>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</si>
  <si>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</si>
  <si>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</si>
  <si>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</si>
  <si>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</si>
  <si>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</si>
  <si>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</si>
  <si>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</si>
  <si>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</si>
  <si>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</si>
  <si>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</si>
  <si>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</si>
  <si>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</si>
  <si>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</si>
  <si>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</si>
  <si>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</si>
  <si>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</si>
  <si>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</si>
  <si>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</si>
  <si>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</si>
  <si>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</si>
  <si>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</si>
  <si>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</si>
  <si>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</si>
  <si>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</si>
  <si>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</si>
  <si>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</si>
  <si>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</si>
  <si>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</si>
  <si>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</si>
  <si>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</si>
  <si>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</si>
  <si>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</si>
  <si>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</si>
  <si>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</si>
  <si>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</si>
  <si>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</si>
  <si>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</si>
  <si>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</si>
  <si>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</si>
  <si>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</si>
  <si>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</si>
  <si>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</si>
  <si>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</si>
  <si>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</si>
  <si>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</si>
  <si>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</si>
  <si>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</si>
  <si>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</si>
  <si>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</si>
  <si>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</si>
  <si>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</si>
  <si>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</si>
  <si>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</si>
  <si>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</si>
  <si>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</si>
  <si>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</si>
  <si>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</si>
  <si>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</si>
  <si>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</si>
  <si>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</si>
  <si>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</si>
  <si>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</si>
  <si>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</si>
  <si>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</si>
  <si>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</si>
  <si>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</si>
  <si>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</si>
  <si>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</si>
  <si>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</si>
  <si>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</si>
  <si>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</si>
  <si>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</si>
  <si>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</si>
  <si>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</si>
  <si>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</si>
  <si>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</si>
  <si>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</si>
  <si>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</si>
  <si>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</si>
  <si>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</si>
  <si>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</si>
  <si>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</si>
  <si>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</si>
  <si>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</si>
  <si>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</si>
  <si>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</si>
  <si>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</si>
  <si>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</si>
  <si>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</si>
  <si>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</si>
  <si>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</si>
  <si>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</si>
  <si>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</si>
  <si>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</si>
  <si>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</si>
  <si>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</si>
  <si>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</si>
  <si>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</si>
  <si>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</si>
  <si>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</si>
  <si>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</si>
  <si>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</si>
  <si>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</si>
  <si>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</si>
  <si>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</si>
  <si>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</si>
  <si>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</si>
  <si>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</si>
  <si>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</si>
  <si>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</si>
  <si>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</si>
  <si>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</si>
  <si>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</si>
  <si>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</si>
  <si>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</si>
  <si>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</si>
  <si>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</si>
  <si>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</si>
  <si>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</si>
  <si>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</si>
  <si>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</si>
  <si>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</si>
  <si>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</si>
  <si>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</si>
  <si>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</si>
  <si>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</si>
  <si>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</si>
  <si>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</si>
  <si>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</si>
  <si>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</si>
  <si>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</si>
  <si>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</si>
  <si>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</si>
  <si>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</si>
  <si>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</si>
  <si>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</si>
  <si>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</si>
  <si>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</si>
  <si>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</si>
  <si>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</si>
  <si>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</si>
  <si>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</si>
  <si>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</si>
  <si>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</si>
  <si>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</si>
  <si>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</si>
  <si>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</si>
  <si>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</si>
  <si>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</si>
  <si>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</si>
  <si>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</si>
  <si>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</si>
  <si>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</si>
  <si>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</si>
  <si>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</si>
  <si>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</si>
  <si>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</si>
  <si>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</si>
  <si>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</si>
  <si>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</si>
  <si>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</si>
  <si>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</si>
  <si>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</si>
  <si>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</si>
  <si>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</si>
  <si>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</si>
  <si>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</si>
  <si>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</si>
  <si>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</si>
  <si>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</si>
  <si>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</si>
  <si>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</si>
  <si>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</si>
  <si>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</si>
  <si>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</si>
  <si>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</si>
  <si>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</si>
  <si>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</si>
  <si>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</si>
  <si>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</si>
  <si>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</si>
  <si>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</si>
  <si>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</si>
  <si>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</si>
  <si>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</si>
  <si>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</si>
  <si>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</si>
  <si>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</si>
  <si>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</si>
  <si>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</si>
  <si>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</si>
  <si>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</si>
  <si>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</si>
  <si>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</si>
  <si>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</si>
  <si>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</si>
  <si>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</si>
  <si>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</si>
  <si>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</si>
  <si>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</si>
  <si>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</si>
  <si>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</si>
  <si>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</si>
  <si>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</si>
  <si>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</si>
  <si>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</si>
  <si>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</si>
  <si>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</si>
  <si>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</si>
  <si>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</si>
  <si>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</si>
  <si>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</si>
  <si>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</si>
  <si>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</si>
  <si>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</si>
  <si>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</si>
  <si>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</si>
  <si>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</si>
  <si>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</si>
  <si>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</si>
  <si>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</si>
  <si>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</si>
  <si>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</si>
  <si>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</si>
  <si>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</si>
  <si>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</si>
  <si>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</si>
  <si>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</si>
  <si>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</si>
  <si>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</si>
  <si>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</si>
  <si>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</si>
  <si>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</si>
  <si>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</si>
  <si>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</si>
  <si>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</si>
  <si>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</si>
  <si>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</si>
  <si>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</si>
  <si>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</si>
  <si>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</si>
  <si>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</si>
  <si>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</si>
  <si>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</si>
  <si>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</si>
  <si>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</si>
  <si>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</si>
  <si>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</si>
  <si>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</si>
  <si>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</si>
  <si>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</si>
  <si>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</si>
  <si>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</si>
  <si>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</si>
  <si>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</si>
  <si>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</si>
  <si>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</si>
  <si>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</si>
  <si>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</si>
  <si>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</si>
  <si>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</si>
  <si>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</si>
  <si>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</si>
  <si>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</si>
  <si>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</si>
  <si>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</si>
  <si>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</si>
  <si>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</si>
  <si>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</si>
  <si>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</si>
  <si>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</si>
  <si>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</si>
  <si>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</si>
  <si>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</si>
  <si>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</si>
  <si>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</si>
  <si>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</si>
  <si>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</si>
  <si>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</si>
  <si>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</si>
  <si>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</si>
  <si>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</si>
  <si>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</si>
  <si>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</si>
  <si>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</si>
  <si>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</si>
  <si>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</si>
  <si>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</si>
  <si>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</si>
  <si>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</si>
  <si>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</si>
  <si>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</si>
  <si>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</si>
  <si>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</si>
  <si>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</si>
  <si>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</si>
  <si>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</si>
  <si>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</si>
  <si>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</si>
  <si>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</si>
  <si>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</si>
  <si>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</si>
  <si>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</si>
  <si>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</si>
  <si>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</si>
  <si>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</si>
  <si>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</si>
  <si>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</si>
  <si>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</si>
  <si>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</si>
  <si>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</si>
  <si>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</si>
  <si>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</si>
  <si>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</si>
  <si>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</si>
  <si>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</si>
  <si>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</si>
  <si>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</si>
  <si>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</si>
  <si>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</si>
  <si>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</si>
  <si>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</si>
  <si>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</si>
  <si>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</si>
  <si>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</si>
  <si>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</si>
  <si>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</si>
  <si>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</si>
  <si>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</si>
  <si>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</si>
  <si>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</si>
  <si>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</si>
  <si>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</si>
  <si>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</si>
  <si>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</si>
  <si>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</si>
  <si>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</si>
  <si>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</si>
  <si>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</si>
  <si>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</si>
  <si>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</si>
  <si>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</si>
  <si>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</si>
  <si>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</si>
  <si>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</si>
  <si>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</si>
  <si>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</si>
  <si>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</si>
  <si>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</si>
  <si>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</si>
  <si>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</si>
  <si>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</si>
  <si>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</si>
  <si>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</si>
  <si>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</si>
  <si>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</si>
  <si>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</si>
  <si>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</si>
  <si>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</si>
  <si>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</si>
  <si>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</si>
  <si>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</si>
  <si>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</si>
  <si>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</si>
  <si>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</si>
  <si>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</si>
  <si>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</si>
  <si>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</si>
  <si>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</si>
  <si>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</si>
  <si>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</si>
  <si>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</si>
  <si>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</si>
  <si>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</si>
  <si>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</si>
  <si>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</si>
  <si>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</si>
  <si>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</si>
  <si>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</si>
  <si>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</si>
  <si>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</si>
  <si>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</si>
  <si>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</si>
  <si>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</si>
  <si>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</si>
  <si>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</si>
  <si>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</si>
  <si>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</si>
  <si>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</si>
  <si>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</si>
  <si>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</si>
  <si>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</si>
  <si>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</si>
  <si>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</si>
  <si>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</si>
  <si>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</si>
  <si>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</si>
  <si>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</si>
  <si>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</si>
  <si>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</si>
  <si>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</si>
  <si>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</si>
  <si>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</si>
  <si>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</si>
  <si>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</si>
  <si>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</si>
  <si>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</si>
  <si>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</si>
  <si>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</si>
  <si>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</si>
  <si>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</si>
  <si>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</si>
  <si>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</si>
  <si>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</si>
  <si>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</si>
  <si>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</si>
  <si>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</si>
  <si>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</si>
  <si>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</si>
  <si>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</si>
  <si>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</si>
  <si>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</si>
  <si>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</si>
  <si>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</si>
  <si>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</si>
  <si>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</si>
  <si>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</si>
  <si>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</si>
  <si>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</si>
  <si>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</si>
  <si>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</si>
  <si>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</si>
  <si>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</si>
  <si>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</si>
  <si>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</si>
  <si>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</si>
  <si>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</si>
  <si>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</si>
  <si>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</si>
  <si>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</si>
  <si>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</si>
  <si>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</si>
  <si>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</si>
  <si>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</si>
  <si>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</si>
  <si>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</si>
  <si>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</si>
  <si>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</si>
  <si>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</si>
  <si>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</si>
  <si>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</si>
  <si>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</si>
  <si>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</si>
  <si>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</si>
  <si>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</si>
  <si>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</si>
  <si>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</si>
  <si>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</si>
  <si>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</si>
  <si>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</si>
  <si>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</si>
  <si>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</si>
  <si>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</si>
  <si>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</si>
  <si>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</si>
  <si>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</si>
  <si>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</si>
  <si>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</si>
  <si>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</si>
  <si>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</si>
  <si>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</si>
  <si>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</si>
  <si>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</si>
  <si>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</si>
  <si>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</si>
  <si>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</si>
  <si>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</si>
  <si>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</si>
  <si>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</si>
  <si>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</si>
  <si>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</si>
  <si>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</si>
  <si>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</si>
  <si>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</si>
  <si>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</si>
  <si>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</si>
  <si>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</si>
  <si>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</si>
  <si>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</si>
  <si>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</si>
  <si>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</si>
  <si>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</si>
  <si>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</si>
  <si>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</si>
  <si>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</si>
  <si>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</si>
  <si>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</si>
  <si>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</si>
  <si>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</si>
  <si>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</si>
  <si>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</si>
  <si>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</si>
  <si>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</si>
  <si>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</si>
  <si>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</si>
  <si>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</si>
  <si>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</si>
  <si>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</si>
  <si>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</si>
  <si>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</si>
  <si>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</si>
  <si>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</si>
  <si>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</si>
  <si>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</si>
  <si>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</si>
  <si>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</si>
  <si>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</si>
  <si>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</si>
  <si>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</si>
  <si>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</si>
  <si>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</si>
  <si>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</si>
  <si>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</si>
  <si>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</si>
  <si>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</si>
  <si>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</si>
  <si>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</si>
  <si>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</si>
  <si>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</si>
  <si>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</si>
  <si>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</si>
  <si>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</si>
  <si>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</si>
  <si>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</si>
  <si>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</si>
  <si>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</si>
  <si>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</si>
  <si>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</si>
  <si>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</si>
  <si>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</si>
  <si>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</si>
  <si>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</si>
  <si>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</si>
  <si>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</si>
  <si>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</si>
  <si>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</si>
  <si>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</si>
  <si>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</si>
  <si>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</si>
  <si>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</si>
  <si>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</si>
  <si>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</si>
  <si>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</si>
  <si>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</si>
  <si>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</si>
  <si>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</si>
  <si>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</si>
  <si>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</si>
  <si>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</si>
  <si>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</si>
  <si>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</si>
  <si>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</si>
  <si>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</si>
  <si>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</si>
  <si>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</si>
  <si>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</si>
  <si>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</si>
  <si>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</si>
  <si>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</si>
  <si>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</si>
  <si>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</si>
  <si>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</si>
  <si>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</si>
  <si>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</si>
  <si>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</si>
  <si>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</si>
  <si>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</si>
  <si>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</si>
  <si>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</si>
  <si>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</si>
  <si>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</si>
  <si>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</si>
  <si>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</si>
  <si>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</si>
  <si>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</si>
  <si>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</si>
  <si>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</si>
  <si>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</si>
  <si>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</si>
  <si>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</si>
  <si>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</si>
  <si>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</si>
  <si>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</si>
  <si>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</si>
  <si>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</si>
  <si>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</si>
  <si>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</si>
  <si>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</si>
  <si>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</si>
  <si>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</si>
  <si>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</si>
  <si>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</si>
  <si>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</si>
  <si>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</si>
  <si>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</si>
  <si>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</si>
  <si>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</si>
  <si>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</si>
  <si>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</si>
  <si>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</si>
  <si>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</si>
  <si>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</si>
  <si>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</si>
  <si>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</si>
  <si>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</si>
  <si>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</si>
  <si>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</si>
  <si>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</si>
  <si>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</si>
  <si>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</si>
  <si>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</si>
  <si>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</si>
  <si>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</si>
  <si>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</si>
  <si>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</si>
  <si>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</si>
  <si>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</si>
  <si>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</si>
  <si>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</si>
  <si>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</si>
  <si>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</si>
  <si>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</si>
  <si>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</si>
  <si>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</si>
  <si>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</si>
  <si>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</si>
  <si>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</si>
  <si>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</si>
  <si>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</si>
  <si>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</si>
  <si>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</si>
  <si>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</si>
  <si>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</si>
  <si>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</si>
  <si>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</si>
  <si>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</si>
  <si>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</si>
  <si>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</si>
  <si>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</si>
  <si>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</si>
  <si>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</si>
  <si>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</si>
  <si>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</si>
  <si>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</si>
  <si>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</si>
  <si>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</si>
  <si>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</si>
  <si>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</si>
  <si>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</si>
  <si>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</si>
  <si>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</si>
  <si>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</si>
  <si>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</si>
  <si>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</si>
  <si>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</si>
  <si>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</si>
  <si>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</si>
  <si>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</si>
  <si>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</si>
  <si>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</si>
  <si>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</si>
  <si>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</si>
  <si>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</si>
  <si>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</si>
  <si>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</si>
  <si>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</si>
  <si>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</si>
  <si>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</si>
  <si>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</si>
  <si>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</si>
  <si>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</si>
  <si>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</si>
  <si>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</si>
  <si>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</si>
  <si>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</si>
  <si>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</si>
  <si>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</si>
  <si>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</si>
  <si>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</si>
  <si>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</si>
  <si>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</si>
  <si>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</si>
  <si>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</si>
  <si>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</si>
  <si>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</si>
  <si>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</si>
  <si>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</si>
  <si>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</si>
  <si>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</si>
  <si>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</si>
  <si>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</si>
  <si>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</si>
  <si>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</si>
  <si>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</si>
  <si>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</si>
  <si>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</si>
  <si>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</si>
  <si>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</si>
  <si>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</si>
  <si>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</si>
  <si>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</si>
  <si>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</si>
  <si>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</si>
  <si>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</si>
  <si>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</si>
  <si>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</si>
  <si>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</si>
  <si>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</si>
  <si>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</si>
  <si>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</si>
  <si>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</si>
  <si>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</si>
  <si>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</si>
  <si>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</si>
  <si>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</si>
  <si>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</si>
  <si>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</si>
  <si>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</si>
  <si>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</si>
  <si>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</si>
  <si>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</si>
  <si>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</si>
  <si>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</si>
  <si>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</si>
  <si>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</si>
  <si>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</si>
  <si>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</si>
  <si>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</si>
  <si>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</si>
  <si>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</si>
  <si>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</si>
  <si>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</si>
  <si>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</si>
  <si>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</si>
  <si>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</si>
  <si>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</si>
  <si>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</si>
  <si>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</si>
  <si>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</si>
  <si>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</si>
  <si>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</si>
  <si>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</si>
  <si>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</si>
  <si>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</si>
  <si>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</si>
  <si>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</si>
  <si>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</si>
  <si>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</si>
  <si>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</si>
  <si>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</si>
  <si>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</si>
  <si>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</si>
  <si>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</si>
  <si>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</si>
  <si>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</si>
  <si>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</si>
  <si>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</si>
  <si>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</si>
  <si>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</si>
  <si>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</si>
  <si>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</si>
  <si>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</si>
  <si>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</si>
  <si>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</si>
  <si>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</si>
  <si>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</si>
  <si>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</si>
  <si>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</si>
  <si>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</si>
  <si>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</si>
  <si>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</si>
  <si>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</si>
  <si>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</si>
  <si>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</si>
  <si>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</si>
  <si>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</si>
  <si>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</si>
  <si>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</si>
  <si>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</si>
  <si>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</si>
  <si>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</si>
  <si>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</si>
  <si>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</si>
  <si>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</si>
  <si>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</si>
  <si>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</si>
  <si>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</si>
  <si>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</si>
  <si>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</si>
  <si>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</si>
  <si>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</si>
  <si>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</si>
  <si>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</si>
  <si>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</si>
  <si>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</si>
  <si>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</si>
  <si>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</si>
  <si>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</si>
  <si>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</si>
  <si>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</si>
  <si>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</si>
  <si>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</si>
  <si>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</si>
  <si>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</si>
  <si>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</si>
  <si>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</si>
  <si>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</si>
  <si>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</si>
  <si>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</si>
  <si>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</si>
  <si>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</si>
  <si>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</si>
  <si>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</si>
  <si>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</si>
  <si>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</si>
  <si>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</si>
  <si>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</si>
  <si>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</si>
  <si>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</si>
  <si>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</si>
  <si>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</si>
  <si>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</si>
  <si>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</si>
  <si>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</si>
  <si>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</si>
  <si>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</si>
  <si>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</si>
  <si>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</si>
  <si>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</si>
  <si>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</si>
  <si>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</si>
  <si>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</si>
  <si>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</si>
  <si>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</si>
  <si>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</si>
  <si>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</si>
  <si>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</si>
  <si>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</si>
  <si>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</si>
  <si>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</si>
  <si>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</si>
  <si>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</si>
  <si>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</si>
  <si>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</si>
  <si>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</si>
  <si>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</si>
  <si>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</si>
  <si>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</si>
  <si>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</si>
  <si>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</si>
  <si>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</si>
  <si>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</si>
  <si>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</si>
  <si>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</si>
  <si>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</si>
  <si>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</si>
  <si>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</si>
  <si>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</si>
  <si>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</si>
  <si>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</si>
  <si>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</si>
  <si>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</si>
  <si>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</si>
  <si>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</si>
  <si>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</si>
  <si>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</si>
  <si>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</si>
  <si>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</si>
  <si>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</si>
  <si>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</si>
  <si>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</si>
  <si>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</si>
  <si>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</si>
  <si>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</si>
  <si>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</si>
  <si>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</si>
  <si>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</si>
  <si>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</si>
  <si>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</si>
  <si>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</si>
  <si>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</si>
  <si>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</si>
  <si>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</si>
  <si>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</si>
  <si>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</si>
  <si>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</si>
  <si>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</si>
  <si>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</si>
  <si>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</si>
  <si>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</si>
  <si>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</si>
  <si>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</si>
  <si>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</si>
  <si>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</si>
  <si>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</si>
  <si>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</si>
  <si>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</si>
  <si>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</si>
  <si>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</si>
  <si>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</si>
  <si>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</si>
  <si>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</si>
  <si>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</si>
  <si>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</si>
  <si>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</si>
  <si>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</si>
  <si>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</si>
  <si>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</si>
  <si>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</si>
  <si>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</si>
  <si>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</si>
  <si>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</si>
  <si>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</si>
  <si>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</si>
  <si>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</si>
  <si>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</si>
  <si>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</si>
  <si>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</si>
  <si>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</si>
  <si>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</si>
  <si>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</si>
  <si>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</si>
  <si>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</si>
  <si>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</si>
  <si>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</si>
  <si>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</si>
  <si>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</si>
  <si>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</si>
  <si>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</si>
  <si>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</si>
  <si>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</si>
  <si>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</si>
  <si>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</si>
  <si>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</si>
  <si>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</si>
  <si>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</si>
  <si>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</si>
  <si>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</si>
  <si>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</si>
  <si>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</si>
  <si>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</si>
  <si>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</si>
  <si>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</si>
  <si>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</si>
  <si>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</si>
  <si>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</si>
  <si>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</si>
  <si>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</si>
  <si>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</si>
  <si>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</si>
  <si>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</si>
  <si>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</si>
  <si>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</si>
  <si>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</si>
  <si>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</si>
  <si>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</si>
  <si>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</si>
  <si>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</si>
  <si>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</si>
  <si>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</si>
  <si>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</si>
  <si>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</si>
  <si>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</si>
  <si>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</si>
  <si>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</si>
  <si>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</si>
  <si>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</si>
  <si>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</si>
  <si>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</si>
  <si>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</si>
  <si>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</si>
  <si>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</si>
  <si>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</si>
  <si>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</si>
  <si>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</si>
  <si>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</si>
  <si>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</si>
  <si>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</si>
  <si>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</si>
  <si>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</si>
  <si>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</si>
  <si>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</si>
  <si>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</si>
  <si>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</si>
  <si>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</si>
  <si>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</si>
  <si>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</si>
  <si>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</si>
  <si>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</si>
  <si>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</si>
  <si>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</si>
  <si>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</si>
  <si>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</si>
  <si>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</si>
  <si>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</si>
  <si>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</si>
  <si>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</si>
  <si>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</si>
  <si>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</si>
  <si>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</si>
  <si>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</si>
  <si>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</si>
  <si>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</si>
  <si>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</si>
  <si>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</si>
  <si>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</si>
  <si>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</si>
  <si>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</si>
  <si>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</si>
  <si>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</si>
  <si>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</si>
  <si>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</si>
  <si>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</si>
  <si>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</si>
  <si>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</si>
  <si>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</si>
  <si>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</si>
  <si>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</si>
  <si>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</si>
  <si>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</si>
  <si>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</si>
  <si>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</si>
  <si>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</si>
  <si>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</si>
  <si>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</si>
  <si>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</si>
  <si>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</si>
  <si>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</si>
  <si>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</si>
  <si>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</si>
  <si>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</si>
  <si>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</si>
  <si>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</si>
  <si>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</si>
  <si>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</si>
  <si>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</si>
  <si>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</si>
  <si>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</si>
  <si>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</si>
  <si>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</si>
  <si>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</si>
  <si>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</si>
  <si>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</si>
  <si>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</si>
  <si>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</si>
  <si>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</si>
  <si>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</si>
  <si>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</si>
  <si>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</si>
  <si>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</si>
  <si>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</si>
  <si>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</si>
  <si>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</si>
  <si>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</si>
  <si>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</si>
  <si>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</si>
  <si>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</si>
  <si>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</si>
  <si>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</si>
  <si>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</si>
  <si>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</si>
  <si>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</si>
  <si>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</si>
  <si>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</si>
  <si>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</si>
  <si>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</si>
  <si>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</si>
  <si>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</si>
  <si>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</si>
  <si>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</si>
  <si>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</si>
  <si>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</si>
  <si>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</si>
  <si>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</si>
  <si>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</si>
  <si>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</si>
  <si>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</si>
  <si>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</si>
  <si>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</si>
  <si>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</si>
  <si>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</si>
  <si>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</si>
  <si>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</si>
  <si>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</si>
  <si>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</si>
  <si>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</si>
  <si>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</si>
  <si>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</si>
  <si>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</si>
  <si>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</si>
  <si>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</si>
  <si>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</si>
  <si>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</si>
  <si>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</si>
  <si>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</si>
  <si>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</si>
  <si>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</si>
  <si>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</si>
  <si>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</si>
  <si>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</si>
  <si>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</si>
  <si>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</si>
  <si>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</si>
  <si>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</si>
  <si>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</si>
  <si>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</si>
  <si>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</si>
  <si>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</si>
  <si>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</si>
  <si>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</si>
  <si>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</si>
  <si>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</si>
  <si>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</si>
  <si>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</si>
  <si>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</si>
  <si>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</si>
  <si>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</si>
  <si>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</si>
  <si>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</si>
  <si>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</si>
  <si>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</si>
  <si>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</si>
  <si>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</si>
  <si>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</si>
  <si>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</si>
  <si>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</si>
  <si>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</si>
  <si>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</si>
  <si>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</si>
  <si>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</si>
  <si>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</si>
  <si>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</si>
  <si>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</si>
  <si>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</si>
  <si>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</si>
  <si>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</si>
  <si>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</si>
  <si>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</si>
  <si>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</si>
  <si>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</si>
  <si>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</si>
  <si>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</si>
  <si>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</si>
  <si>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</si>
  <si>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</si>
  <si>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</si>
  <si>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</si>
  <si>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</si>
  <si>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</si>
  <si>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</si>
  <si>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</si>
  <si>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</si>
  <si>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</si>
  <si>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</si>
  <si>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</si>
  <si>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</si>
  <si>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</si>
  <si>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</si>
  <si>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</si>
  <si>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</si>
  <si>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</si>
  <si>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</si>
  <si>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</si>
  <si>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</si>
  <si>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</si>
  <si>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</si>
  <si>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</si>
  <si>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</si>
  <si>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</si>
  <si>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</si>
  <si>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</si>
  <si>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</si>
  <si>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</si>
  <si>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</si>
  <si>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</si>
  <si>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</si>
  <si>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</si>
  <si>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</si>
  <si>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</si>
  <si>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</si>
  <si>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</si>
  <si>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</si>
  <si>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</si>
  <si>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</si>
  <si>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</si>
  <si>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</si>
  <si>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</si>
  <si>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</si>
  <si>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</si>
  <si>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</si>
  <si>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</si>
  <si>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</si>
  <si>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</si>
  <si>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</si>
  <si>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</si>
  <si>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</si>
  <si>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</si>
  <si>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</si>
  <si>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</si>
  <si>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</si>
  <si>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</si>
  <si>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</si>
  <si>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</si>
  <si>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</si>
  <si>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</si>
  <si>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</si>
  <si>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</si>
  <si>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</si>
  <si>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</si>
  <si>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</si>
  <si>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</si>
  <si>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</si>
  <si>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</si>
  <si>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</si>
  <si>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</si>
  <si>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</si>
  <si>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</si>
  <si>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</si>
  <si>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</si>
  <si>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</si>
  <si>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</si>
  <si>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</si>
  <si>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</si>
  <si>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</si>
  <si>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</si>
  <si>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</si>
  <si>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</si>
  <si>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</si>
  <si>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</si>
  <si>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</si>
  <si>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</si>
  <si>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</si>
  <si>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</si>
  <si>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</si>
  <si>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</si>
  <si>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</si>
  <si>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</si>
  <si>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</si>
  <si>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</si>
  <si>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</si>
  <si>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</si>
  <si>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</si>
  <si>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</si>
  <si>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</si>
  <si>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</si>
  <si>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</si>
  <si>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</si>
  <si>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</si>
  <si>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</si>
  <si>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</si>
  <si>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</si>
  <si>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</si>
  <si>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</si>
  <si>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</si>
  <si>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</si>
  <si>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</si>
  <si>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</si>
  <si>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</si>
  <si>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</si>
  <si>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</si>
  <si>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</si>
  <si>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</si>
  <si>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</si>
  <si>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</si>
  <si>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</si>
  <si>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</si>
  <si>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</si>
  <si>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</si>
  <si>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</si>
  <si>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</si>
  <si>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</si>
  <si>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</si>
  <si>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</si>
  <si>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</si>
  <si>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</si>
  <si>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</si>
  <si>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</si>
  <si>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</si>
  <si>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</si>
  <si>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</si>
  <si>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</si>
  <si>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</si>
  <si>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</si>
  <si>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</si>
  <si>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</si>
  <si>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</si>
  <si>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</si>
  <si>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</si>
  <si>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</si>
  <si>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</si>
  <si>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</si>
  <si>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</si>
  <si>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</si>
  <si>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</si>
  <si>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</si>
  <si>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</si>
  <si>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</si>
  <si>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</si>
  <si>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</si>
  <si>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</si>
  <si>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</si>
  <si>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</si>
  <si>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</si>
  <si>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</si>
  <si>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</si>
  <si>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</si>
  <si>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</si>
  <si>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</si>
  <si>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</si>
  <si>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</si>
  <si>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</si>
  <si>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</si>
  <si>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</si>
  <si>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</si>
  <si>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</si>
  <si>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</si>
  <si>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</si>
  <si>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</si>
  <si>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</si>
  <si>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</si>
  <si>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</si>
  <si>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</si>
  <si>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</si>
  <si>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</si>
  <si>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</si>
  <si>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</si>
  <si>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</si>
  <si>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</si>
  <si>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</si>
  <si>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</si>
  <si>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</si>
  <si>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</si>
  <si>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</si>
  <si>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</si>
  <si>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</si>
  <si>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</si>
  <si>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</si>
  <si>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</si>
  <si>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</si>
  <si>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</si>
  <si>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</si>
  <si>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</si>
  <si>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</si>
  <si>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</si>
  <si>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</si>
  <si>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</si>
  <si>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</si>
  <si>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</si>
  <si>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</si>
  <si>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</si>
  <si>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</si>
  <si>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</si>
  <si>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</si>
  <si>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</si>
  <si>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</si>
  <si>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</si>
  <si>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</si>
  <si>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</si>
  <si>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</si>
  <si>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</si>
  <si>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</si>
  <si>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</si>
  <si>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</si>
  <si>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</si>
  <si>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</si>
  <si>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</si>
  <si>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</si>
  <si>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</si>
  <si>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</si>
  <si>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</si>
  <si>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</si>
  <si>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</si>
  <si>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</si>
  <si>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</si>
  <si>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</si>
  <si>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</si>
  <si>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</si>
  <si>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</si>
  <si>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</si>
  <si>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</si>
  <si>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</si>
  <si>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</si>
  <si>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</si>
  <si>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</si>
  <si>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</si>
  <si>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</si>
  <si>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</si>
  <si>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</si>
  <si>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</si>
  <si>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</si>
  <si>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</si>
  <si>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</si>
  <si>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</si>
  <si>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</si>
  <si>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</si>
  <si>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</si>
  <si>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</si>
  <si>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</si>
  <si>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</si>
  <si>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</si>
  <si>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</si>
  <si>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</si>
  <si>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</si>
  <si>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</si>
  <si>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</si>
  <si>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</si>
  <si>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</si>
  <si>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</si>
  <si>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</si>
  <si>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</si>
  <si>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</si>
  <si>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</si>
  <si>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</si>
  <si>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</si>
  <si>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</si>
  <si>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</si>
  <si>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</si>
  <si>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</si>
  <si>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</si>
  <si>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</si>
  <si>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</si>
  <si>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</si>
  <si>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</si>
  <si>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</si>
  <si>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</si>
  <si>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</si>
  <si>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</si>
  <si>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</si>
  <si>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</si>
  <si>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</si>
  <si>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</si>
  <si>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</si>
  <si>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</si>
  <si>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</si>
  <si>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</si>
  <si>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</si>
  <si>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</si>
  <si>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</si>
  <si>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</si>
  <si>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</si>
  <si>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</si>
  <si>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</si>
  <si>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</si>
  <si>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</si>
  <si>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</si>
  <si>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</si>
  <si>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</si>
  <si>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</si>
  <si>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</si>
  <si>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</si>
  <si>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</si>
  <si>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</si>
  <si>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</si>
  <si>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</si>
  <si>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</si>
  <si>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</si>
  <si>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</si>
  <si>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</si>
  <si>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</si>
  <si>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</si>
  <si>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</si>
  <si>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</si>
  <si>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</si>
  <si>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</si>
  <si>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</si>
  <si>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</si>
  <si>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</si>
  <si>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</si>
  <si>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</si>
  <si>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</si>
  <si>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</si>
  <si>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</si>
  <si>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</si>
  <si>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</si>
  <si>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</si>
  <si>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</si>
  <si>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</si>
  <si>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</si>
  <si>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</si>
  <si>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</si>
  <si>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</si>
  <si>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</si>
  <si>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</si>
  <si>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</si>
  <si>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</si>
  <si>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</si>
  <si>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</si>
  <si>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</si>
  <si>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</si>
  <si>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</si>
  <si>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</si>
  <si>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</si>
  <si>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</si>
  <si>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</si>
  <si>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</si>
  <si>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</si>
  <si>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</si>
  <si>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</si>
  <si>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</si>
  <si>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</si>
  <si>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</si>
  <si>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</si>
  <si>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</si>
  <si>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</si>
  <si>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</si>
  <si>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</si>
  <si>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</si>
  <si>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</si>
  <si>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</si>
  <si>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</si>
  <si>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</si>
  <si>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</si>
  <si>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</si>
  <si>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</si>
  <si>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</si>
  <si>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</si>
  <si>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</si>
  <si>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</si>
  <si>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</si>
  <si>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</si>
  <si>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</si>
  <si>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</si>
  <si>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</si>
  <si>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</si>
  <si>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</si>
  <si>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</si>
  <si>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</si>
  <si>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</si>
  <si>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</si>
  <si>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</si>
  <si>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</si>
  <si>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</si>
  <si>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</si>
  <si>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</si>
  <si>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</si>
  <si>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</si>
  <si>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</si>
  <si>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</si>
  <si>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</si>
  <si>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</si>
  <si>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</si>
  <si>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</si>
  <si>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</si>
  <si>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</si>
  <si>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</si>
  <si>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</si>
  <si>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</si>
  <si>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</si>
  <si>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</si>
  <si>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</si>
  <si>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</si>
  <si>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</si>
  <si>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</si>
  <si>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</si>
  <si>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</si>
  <si>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</si>
  <si>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</si>
  <si>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</si>
  <si>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</si>
  <si>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</si>
  <si>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</si>
  <si>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</si>
  <si>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</si>
  <si>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</si>
  <si>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</si>
  <si>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</si>
  <si>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</si>
  <si>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</si>
  <si>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</si>
  <si>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</si>
  <si>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</si>
  <si>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</si>
  <si>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</si>
  <si>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</si>
  <si>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</si>
  <si>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</si>
  <si>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</si>
  <si>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</si>
  <si>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</si>
  <si>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</si>
  <si>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</si>
  <si>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</si>
  <si>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</si>
  <si>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</si>
  <si>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</si>
  <si>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</si>
  <si>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</si>
  <si>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</si>
  <si>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</si>
  <si>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</si>
  <si>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</si>
  <si>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</si>
  <si>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</si>
  <si>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</si>
  <si>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</si>
  <si>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</si>
  <si>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</si>
  <si>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</si>
  <si>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</si>
  <si>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</si>
  <si>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</si>
  <si>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</si>
  <si>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</si>
  <si>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</si>
  <si>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</si>
  <si>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</si>
  <si>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</si>
  <si>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</si>
  <si>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</si>
  <si>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</si>
  <si>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</si>
  <si>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</si>
  <si>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</si>
  <si>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</si>
  <si>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</si>
  <si>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</si>
  <si>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</si>
  <si>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</si>
  <si>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</si>
  <si>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</si>
  <si>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</si>
  <si>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</si>
  <si>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</si>
  <si>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</si>
  <si>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</si>
  <si>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</si>
  <si>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</si>
  <si>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</si>
  <si>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</si>
  <si>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</si>
  <si>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</si>
  <si>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</si>
  <si>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</si>
  <si>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</si>
  <si>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</si>
  <si>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</si>
  <si>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</si>
  <si>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</si>
  <si>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</si>
  <si>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</si>
  <si>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</si>
  <si>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</si>
  <si>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</si>
  <si>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</si>
  <si>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</si>
  <si>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</si>
  <si>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</si>
  <si>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</si>
  <si>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</si>
  <si>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</si>
  <si>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</si>
  <si>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</si>
  <si>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</si>
  <si>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</si>
  <si>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</si>
  <si>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</si>
  <si>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</si>
  <si>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</si>
  <si>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</si>
  <si>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</si>
  <si>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</si>
  <si>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</si>
  <si>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</si>
  <si>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</si>
  <si>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</si>
  <si>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</si>
  <si>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</si>
  <si>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</si>
  <si>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</si>
  <si>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</si>
  <si>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</si>
  <si>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</si>
  <si>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</si>
  <si>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</si>
  <si>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</si>
  <si>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</si>
  <si>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</si>
  <si>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</si>
  <si>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</si>
  <si>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</si>
  <si>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</si>
  <si>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</si>
  <si>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</si>
  <si>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</si>
  <si>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</si>
  <si>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</si>
  <si>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</si>
  <si>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</si>
  <si>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</si>
  <si>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</si>
  <si>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</si>
  <si>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</si>
  <si>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</si>
  <si>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</si>
  <si>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</si>
  <si>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</si>
  <si>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</si>
  <si>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</si>
  <si>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</si>
  <si>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</si>
  <si>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</si>
  <si>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</si>
  <si>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</si>
  <si>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</si>
  <si>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</si>
  <si>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</si>
  <si>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</si>
  <si>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</si>
  <si>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</si>
  <si>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</si>
  <si>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</si>
  <si>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</si>
  <si>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</si>
  <si>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</si>
  <si>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</si>
  <si>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</si>
  <si>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</si>
  <si>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</si>
  <si>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</si>
  <si>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</si>
  <si>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</si>
  <si>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</si>
  <si>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</si>
  <si>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</si>
  <si>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</si>
  <si>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</si>
  <si>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</si>
  <si>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</si>
  <si>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</si>
  <si>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</si>
  <si>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</si>
  <si>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</si>
  <si>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</si>
  <si>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</si>
  <si>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</si>
  <si>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</si>
  <si>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</si>
  <si>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</si>
  <si>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</si>
  <si>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</si>
  <si>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</si>
  <si>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</si>
  <si>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</si>
  <si>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</si>
  <si>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</si>
  <si>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</si>
  <si>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</si>
  <si>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</si>
  <si>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</si>
  <si>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</si>
  <si>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</si>
  <si>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</si>
  <si>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</si>
  <si>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</si>
  <si>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</si>
  <si>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</si>
  <si>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</si>
  <si>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</si>
  <si>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</si>
  <si>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</si>
  <si>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</si>
  <si>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</si>
  <si>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</si>
  <si>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</si>
  <si>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</si>
  <si>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</si>
  <si>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</si>
  <si>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</si>
  <si>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</si>
  <si>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</si>
  <si>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</si>
  <si>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</si>
  <si>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</si>
  <si>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</si>
  <si>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</si>
  <si>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</si>
  <si>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</si>
  <si>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</si>
  <si>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</si>
  <si>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</si>
  <si>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</si>
  <si>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</si>
  <si>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</si>
  <si>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</si>
  <si>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</si>
  <si>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</si>
  <si>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</si>
  <si>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</si>
  <si>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</si>
  <si>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</si>
  <si>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</si>
  <si>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</si>
  <si>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</si>
  <si>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</si>
  <si>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</si>
  <si>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</si>
  <si>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</si>
  <si>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</si>
  <si>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</si>
  <si>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</si>
  <si>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</si>
  <si>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</si>
  <si>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</si>
  <si>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</si>
  <si>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</si>
  <si>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</si>
  <si>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</si>
  <si>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</si>
  <si>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</si>
  <si>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</si>
  <si>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</si>
  <si>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</si>
  <si>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</si>
  <si>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</si>
  <si>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</si>
  <si>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</si>
  <si>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</si>
  <si>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</si>
  <si>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</si>
  <si>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</si>
  <si>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</si>
  <si>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</si>
  <si>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</si>
  <si>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</si>
  <si>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</si>
  <si>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</si>
  <si>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</si>
  <si>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</si>
  <si>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</si>
  <si>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</si>
  <si>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</si>
  <si>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</si>
  <si>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</si>
  <si>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</si>
  <si>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</si>
  <si>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</si>
  <si>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</si>
  <si>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</si>
  <si>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</si>
  <si>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</si>
  <si>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</si>
  <si>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</si>
  <si>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</si>
  <si>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</si>
  <si>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</si>
  <si>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</si>
  <si>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</si>
  <si>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</si>
  <si>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</si>
  <si>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</si>
  <si>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</si>
  <si>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</si>
  <si>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</si>
  <si>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</si>
  <si>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</si>
  <si>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</si>
  <si>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</si>
  <si>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</si>
  <si>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</si>
  <si>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</si>
  <si>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</si>
  <si>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</si>
  <si>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</si>
  <si>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</si>
  <si>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</si>
  <si>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</si>
  <si>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</si>
  <si>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</si>
  <si>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</si>
  <si>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</si>
  <si>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</si>
  <si>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</si>
  <si>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</si>
  <si>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</si>
  <si>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</si>
  <si>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</si>
  <si>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</si>
  <si>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</si>
  <si>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</si>
  <si>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</si>
  <si>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</si>
  <si>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</si>
  <si>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</si>
  <si>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</si>
  <si>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</si>
  <si>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</si>
  <si>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</si>
  <si>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</si>
  <si>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</si>
  <si>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</si>
  <si>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</si>
  <si>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</si>
  <si>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</si>
  <si>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</si>
  <si>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</si>
  <si>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</si>
  <si>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</si>
  <si>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</si>
  <si>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</si>
  <si>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</si>
  <si>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</si>
  <si>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</si>
  <si>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</si>
  <si>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</si>
  <si>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</si>
  <si>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</si>
  <si>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</si>
  <si>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</si>
  <si>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</si>
  <si>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</si>
  <si>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</si>
  <si>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</si>
  <si>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</si>
  <si>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</si>
  <si>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</si>
  <si>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</si>
  <si>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</si>
  <si>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</si>
  <si>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</si>
  <si>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</si>
  <si>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</si>
  <si>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</si>
  <si>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</si>
  <si>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</si>
  <si>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</si>
  <si>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</si>
  <si>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</si>
  <si>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</si>
  <si>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</si>
  <si>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</si>
  <si>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</si>
  <si>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</si>
  <si>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</si>
  <si>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</si>
  <si>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</si>
  <si>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</si>
  <si>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</si>
  <si>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</si>
  <si>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</si>
  <si>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</si>
  <si>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</si>
  <si>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</si>
  <si>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</si>
  <si>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</si>
  <si>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</si>
  <si>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</si>
  <si>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</si>
  <si>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</si>
  <si>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</si>
  <si>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</si>
  <si>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</si>
  <si>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</si>
  <si>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</si>
  <si>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</si>
  <si>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</si>
  <si>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</si>
  <si>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</si>
  <si>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</si>
  <si>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</si>
  <si>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</si>
  <si>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</si>
  <si>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</si>
  <si>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</si>
  <si>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</si>
  <si>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</si>
  <si>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</si>
  <si>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</si>
  <si>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</si>
  <si>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</si>
  <si>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</si>
  <si>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</si>
  <si>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</si>
  <si>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</si>
  <si>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</si>
  <si>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</si>
  <si>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</si>
  <si>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</si>
  <si>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</si>
  <si>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</si>
  <si>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</si>
  <si>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</si>
  <si>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</si>
  <si>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</si>
  <si>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</si>
  <si>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</si>
  <si>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</si>
  <si>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</si>
  <si>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</si>
  <si>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</si>
  <si>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</si>
  <si>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</si>
  <si>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</si>
  <si>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</si>
  <si>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</si>
  <si>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</si>
  <si>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</si>
  <si>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</si>
  <si>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</si>
  <si>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</si>
  <si>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</si>
  <si>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</si>
  <si>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</si>
  <si>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</si>
  <si>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</si>
  <si>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</si>
  <si>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</si>
  <si>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</si>
  <si>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</si>
  <si>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</si>
  <si>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</si>
  <si>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</si>
  <si>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</si>
  <si>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</si>
  <si>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</si>
  <si>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</si>
  <si>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</si>
  <si>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</si>
  <si>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</si>
  <si>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</si>
  <si>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</si>
  <si>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</si>
  <si>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</si>
  <si>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</si>
  <si>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</si>
  <si>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</si>
  <si>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</si>
  <si>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</si>
  <si>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</si>
  <si>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</si>
  <si>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</si>
  <si>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</si>
  <si>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</si>
  <si>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</si>
  <si>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</si>
  <si>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</si>
  <si>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</si>
  <si>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</si>
  <si>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</si>
  <si>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</si>
  <si>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</si>
  <si>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</si>
  <si>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</si>
  <si>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</si>
  <si>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</si>
  <si>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</si>
  <si>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</si>
  <si>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</si>
  <si>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</si>
  <si>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</si>
  <si>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</si>
  <si>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</si>
  <si>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</si>
  <si>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</si>
  <si>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</si>
  <si>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</si>
  <si>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</si>
  <si>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</si>
  <si>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</si>
  <si>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</si>
  <si>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</si>
  <si>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</si>
  <si>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</si>
  <si>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</si>
  <si>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</si>
  <si>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</si>
  <si>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</si>
  <si>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</si>
  <si>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</si>
  <si>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</si>
  <si>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</si>
  <si>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</si>
  <si>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</si>
  <si>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</si>
  <si>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</si>
  <si>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</si>
  <si>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</si>
  <si>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</si>
  <si>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</si>
  <si>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</si>
  <si>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</si>
  <si>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</si>
  <si>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</si>
  <si>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</si>
  <si>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</si>
  <si>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</si>
  <si>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</si>
  <si>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</si>
  <si>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</si>
  <si>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</si>
  <si>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</si>
  <si>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</si>
  <si>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</si>
  <si>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</si>
  <si>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</si>
  <si>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</si>
  <si>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</si>
  <si>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</si>
  <si>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</si>
  <si>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</si>
  <si>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</si>
  <si>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</si>
  <si>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</si>
  <si>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</si>
  <si>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</si>
  <si>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</si>
  <si>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</si>
  <si>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</si>
  <si>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</si>
  <si>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</si>
  <si>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</si>
  <si>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</si>
  <si>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</si>
  <si>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</si>
  <si>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</si>
  <si>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</si>
  <si>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</si>
  <si>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</si>
  <si>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</si>
  <si>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</si>
  <si>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</si>
  <si>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</si>
  <si>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</si>
  <si>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</si>
  <si>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</si>
  <si>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</si>
  <si>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</si>
  <si>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</si>
  <si>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</si>
  <si>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</si>
  <si>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</si>
  <si>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</si>
  <si>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</si>
  <si>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</si>
  <si>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</si>
  <si>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</si>
  <si>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</si>
  <si>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</si>
  <si>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</si>
  <si>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</si>
  <si>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</si>
  <si>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</si>
  <si>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11 Febrero de 2021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</si>
  <si>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</si>
  <si>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</si>
  <si>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</si>
  <si>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</si>
  <si>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</si>
  <si>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</si>
  <si>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</si>
  <si>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</si>
  <si>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</si>
  <si>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</si>
  <si>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</si>
  <si>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</si>
  <si>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</si>
  <si>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</si>
  <si>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</si>
  <si>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</si>
  <si>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</si>
  <si>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</si>
  <si>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</si>
  <si>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</si>
  <si>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</si>
  <si>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</si>
  <si>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</si>
  <si>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</si>
  <si>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</si>
  <si>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</si>
  <si>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</si>
  <si>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</si>
  <si>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</si>
  <si>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</si>
  <si>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</si>
  <si>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</si>
  <si>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</si>
  <si>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</si>
  <si>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</si>
  <si>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</si>
  <si>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</si>
  <si>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</si>
  <si>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</si>
  <si>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</si>
  <si>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</si>
  <si>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</si>
  <si>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</si>
  <si>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</si>
  <si>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2 Gavetas Vacias  1 Fallando</t>
  </si>
  <si>
    <t>En Servicio</t>
  </si>
  <si>
    <t>335790518</t>
  </si>
  <si>
    <t>335790508</t>
  </si>
  <si>
    <t>335790479</t>
  </si>
  <si>
    <t>335790471</t>
  </si>
  <si>
    <t>335790454</t>
  </si>
  <si>
    <t>335790433</t>
  </si>
  <si>
    <t>335790384</t>
  </si>
  <si>
    <t>335790369</t>
  </si>
  <si>
    <t>335790363</t>
  </si>
  <si>
    <t>335790354</t>
  </si>
  <si>
    <t>335790533</t>
  </si>
  <si>
    <t>335790522</t>
  </si>
  <si>
    <t>335790509</t>
  </si>
  <si>
    <t>335790494</t>
  </si>
  <si>
    <t>ENVIO DE CARGA</t>
  </si>
  <si>
    <t>INHIBIDO - REINICIO</t>
  </si>
  <si>
    <t>Doñe Ramirez, Luis Manuel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</si>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</sst>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6"/>
      <tableStyleElement type="headerRow" dxfId="325"/>
      <tableStyleElement type="totalRow" dxfId="324"/>
      <tableStyleElement type="firstColumn" dxfId="323"/>
      <tableStyleElement type="lastColumn" dxfId="322"/>
      <tableStyleElement type="firstRowStripe" dxfId="321"/>
      <tableStyleElement type="firstColumnStripe" dxfId="3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88"/>
  <sheetViews>
    <sheetView tabSelected="1" zoomScale="80" zoomScaleNormal="80" workbookViewId="0">
      <pane ySplit="4" topLeftCell="A5" activePane="bottomLeft" state="frozen"/>
      <selection pane="bottomLeft" activeCell="H13" sqref="H13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ESTE</v>
      </c>
      <c r="B6" s="107" t="s">
        <v>2500</v>
      </c>
      <c r="C6" s="99">
        <v>44236.612326388888</v>
      </c>
      <c r="D6" s="113" t="s">
        <v>2189</v>
      </c>
      <c r="E6" s="97">
        <v>660</v>
      </c>
      <c r="F6" s="84" t="str">
        <f>VLOOKUP(E6,VIP!$A$2:$O11402,2,0)</f>
        <v>DRBR660</v>
      </c>
      <c r="G6" s="96" t="str">
        <f>VLOOKUP(E6,'LISTADO ATM'!$A$2:$B$896,2,0)</f>
        <v>ATM Oficina Romana Norte II</v>
      </c>
      <c r="H6" s="96" t="str">
        <f>VLOOKUP(E6,VIP!$A$2:$O16323,7,FALSE)</f>
        <v>N/A</v>
      </c>
      <c r="I6" s="96" t="str">
        <f>VLOOKUP(E6,VIP!$A$2:$O8288,8,FALSE)</f>
        <v>N/A</v>
      </c>
      <c r="J6" s="96" t="str">
        <f>VLOOKUP(E6,VIP!$A$2:$O8238,8,FALSE)</f>
        <v>N/A</v>
      </c>
      <c r="K6" s="96" t="str">
        <f>VLOOKUP(E6,VIP!$A$2:$O11812,6,0)</f>
        <v>N/A</v>
      </c>
      <c r="L6" s="102" t="s">
        <v>2228</v>
      </c>
      <c r="M6" s="101" t="s">
        <v>2472</v>
      </c>
      <c r="N6" s="100" t="s">
        <v>2547</v>
      </c>
      <c r="O6" s="113" t="s">
        <v>2482</v>
      </c>
      <c r="P6" s="116"/>
      <c r="Q6" s="101" t="s">
        <v>2228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2502</v>
      </c>
      <c r="C7" s="99">
        <v>44237.757997685185</v>
      </c>
      <c r="D7" s="113" t="s">
        <v>2491</v>
      </c>
      <c r="E7" s="97">
        <v>231</v>
      </c>
      <c r="F7" s="84" t="str">
        <f>VLOOKUP(E7,VIP!$A$2:$O11370,2,0)</f>
        <v>DRBR231</v>
      </c>
      <c r="G7" s="96" t="str">
        <f>VLOOKUP(E7,'LISTADO ATM'!$A$2:$B$896,2,0)</f>
        <v xml:space="preserve">ATM Oficina Zona Oriental </v>
      </c>
      <c r="H7" s="96" t="str">
        <f>VLOOKUP(E7,VIP!$A$2:$O16291,7,FALSE)</f>
        <v>Si</v>
      </c>
      <c r="I7" s="96" t="str">
        <f>VLOOKUP(E7,VIP!$A$2:$O8256,8,FALSE)</f>
        <v>Si</v>
      </c>
      <c r="J7" s="96" t="str">
        <f>VLOOKUP(E7,VIP!$A$2:$O8206,8,FALSE)</f>
        <v>Si</v>
      </c>
      <c r="K7" s="96" t="str">
        <f>VLOOKUP(E7,VIP!$A$2:$O11780,6,0)</f>
        <v>SI</v>
      </c>
      <c r="L7" s="102" t="s">
        <v>2430</v>
      </c>
      <c r="M7" s="101" t="s">
        <v>2472</v>
      </c>
      <c r="N7" s="100" t="s">
        <v>2480</v>
      </c>
      <c r="O7" s="113" t="s">
        <v>2497</v>
      </c>
      <c r="P7" s="116"/>
      <c r="Q7" s="101" t="s">
        <v>2430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2505</v>
      </c>
      <c r="C8" s="99">
        <v>44237.979548611111</v>
      </c>
      <c r="D8" s="113" t="s">
        <v>2189</v>
      </c>
      <c r="E8" s="97">
        <v>35</v>
      </c>
      <c r="F8" s="84" t="str">
        <f>VLOOKUP(E8,VIP!$A$2:$O11369,2,0)</f>
        <v>DRBR035</v>
      </c>
      <c r="G8" s="96" t="str">
        <f>VLOOKUP(E8,'LISTADO ATM'!$A$2:$B$896,2,0)</f>
        <v xml:space="preserve">ATM Dirección General de Aduanas I </v>
      </c>
      <c r="H8" s="96" t="str">
        <f>VLOOKUP(E8,VIP!$A$2:$O16290,7,FALSE)</f>
        <v>Si</v>
      </c>
      <c r="I8" s="96" t="str">
        <f>VLOOKUP(E8,VIP!$A$2:$O8255,8,FALSE)</f>
        <v>Si</v>
      </c>
      <c r="J8" s="96" t="str">
        <f>VLOOKUP(E8,VIP!$A$2:$O8205,8,FALSE)</f>
        <v>Si</v>
      </c>
      <c r="K8" s="96" t="str">
        <f>VLOOKUP(E8,VIP!$A$2:$O11779,6,0)</f>
        <v>NO</v>
      </c>
      <c r="L8" s="102" t="s">
        <v>2228</v>
      </c>
      <c r="M8" s="101" t="s">
        <v>2472</v>
      </c>
      <c r="N8" s="100" t="s">
        <v>2480</v>
      </c>
      <c r="O8" s="113" t="s">
        <v>2482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NORTE</v>
      </c>
      <c r="B9" s="107" t="s">
        <v>2504</v>
      </c>
      <c r="C9" s="99">
        <v>44238.040636574071</v>
      </c>
      <c r="D9" s="113" t="s">
        <v>2190</v>
      </c>
      <c r="E9" s="97">
        <v>275</v>
      </c>
      <c r="F9" s="84" t="str">
        <f>VLOOKUP(E9,VIP!$A$2:$O11363,2,0)</f>
        <v>DRBR275</v>
      </c>
      <c r="G9" s="96" t="str">
        <f>VLOOKUP(E9,'LISTADO ATM'!$A$2:$B$896,2,0)</f>
        <v xml:space="preserve">ATM Autobanco Duarte Stgo. II 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NO</v>
      </c>
      <c r="L9" s="102" t="s">
        <v>2254</v>
      </c>
      <c r="M9" s="101" t="s">
        <v>2472</v>
      </c>
      <c r="N9" s="100" t="s">
        <v>2480</v>
      </c>
      <c r="O9" s="113" t="s">
        <v>2506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2511</v>
      </c>
      <c r="C10" s="99">
        <v>44238.535416666666</v>
      </c>
      <c r="D10" s="113" t="s">
        <v>2189</v>
      </c>
      <c r="E10" s="97">
        <v>596</v>
      </c>
      <c r="F10" s="84" t="str">
        <f>VLOOKUP(E10,VIP!$A$2:$O11367,2,0)</f>
        <v>DRBR274</v>
      </c>
      <c r="G10" s="96" t="str">
        <f>VLOOKUP(E10,'LISTADO ATM'!$A$2:$B$896,2,0)</f>
        <v xml:space="preserve">ATM Autobanco Malecón Center </v>
      </c>
      <c r="H10" s="96" t="str">
        <f>VLOOKUP(E10,VIP!$A$2:$O16288,7,FALSE)</f>
        <v>Si</v>
      </c>
      <c r="I10" s="96" t="str">
        <f>VLOOKUP(E10,VIP!$A$2:$O8253,8,FALSE)</f>
        <v>Si</v>
      </c>
      <c r="J10" s="96" t="str">
        <f>VLOOKUP(E10,VIP!$A$2:$O8203,8,FALSE)</f>
        <v>Si</v>
      </c>
      <c r="K10" s="96" t="str">
        <f>VLOOKUP(E10,VIP!$A$2:$O11777,6,0)</f>
        <v>NO</v>
      </c>
      <c r="L10" s="102" t="s">
        <v>2228</v>
      </c>
      <c r="M10" s="116" t="s">
        <v>2549</v>
      </c>
      <c r="N10" s="100" t="s">
        <v>2480</v>
      </c>
      <c r="O10" s="113" t="s">
        <v>2482</v>
      </c>
      <c r="P10" s="116"/>
      <c r="Q10" s="164">
        <v>44239.445138888892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2510</v>
      </c>
      <c r="C11" s="99">
        <v>44238.536979166667</v>
      </c>
      <c r="D11" s="113" t="s">
        <v>2189</v>
      </c>
      <c r="E11" s="97">
        <v>424</v>
      </c>
      <c r="F11" s="84" t="str">
        <f>VLOOKUP(E11,VIP!$A$2:$O11366,2,0)</f>
        <v>DRBR424</v>
      </c>
      <c r="G11" s="96" t="str">
        <f>VLOOKUP(E11,'LISTADO ATM'!$A$2:$B$896,2,0)</f>
        <v xml:space="preserve">ATM UNP Jumbo Luperón I </v>
      </c>
      <c r="H11" s="96" t="str">
        <f>VLOOKUP(E11,VIP!$A$2:$O16287,7,FALSE)</f>
        <v>Si</v>
      </c>
      <c r="I11" s="96" t="str">
        <f>VLOOKUP(E11,VIP!$A$2:$O8252,8,FALSE)</f>
        <v>Si</v>
      </c>
      <c r="J11" s="96" t="str">
        <f>VLOOKUP(E11,VIP!$A$2:$O8202,8,FALSE)</f>
        <v>Si</v>
      </c>
      <c r="K11" s="96" t="str">
        <f>VLOOKUP(E11,VIP!$A$2:$O11776,6,0)</f>
        <v>NO</v>
      </c>
      <c r="L11" s="102" t="s">
        <v>2228</v>
      </c>
      <c r="M11" s="101" t="s">
        <v>2472</v>
      </c>
      <c r="N11" s="100" t="s">
        <v>2480</v>
      </c>
      <c r="O11" s="113" t="s">
        <v>2482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2509</v>
      </c>
      <c r="C12" s="99">
        <v>44238.555138888885</v>
      </c>
      <c r="D12" s="113" t="s">
        <v>2189</v>
      </c>
      <c r="E12" s="97">
        <v>904</v>
      </c>
      <c r="F12" s="84" t="str">
        <f>VLOOKUP(E12,VIP!$A$2:$O11365,2,0)</f>
        <v>DRBR24B</v>
      </c>
      <c r="G12" s="96" t="str">
        <f>VLOOKUP(E12,'LISTADO ATM'!$A$2:$B$896,2,0)</f>
        <v xml:space="preserve">ATM Oficina Multicentro La Sirena Churchill </v>
      </c>
      <c r="H12" s="96" t="str">
        <f>VLOOKUP(E12,VIP!$A$2:$O16286,7,FALSE)</f>
        <v>Si</v>
      </c>
      <c r="I12" s="96" t="str">
        <f>VLOOKUP(E12,VIP!$A$2:$O8251,8,FALSE)</f>
        <v>Si</v>
      </c>
      <c r="J12" s="96" t="str">
        <f>VLOOKUP(E12,VIP!$A$2:$O8201,8,FALSE)</f>
        <v>Si</v>
      </c>
      <c r="K12" s="96" t="str">
        <f>VLOOKUP(E12,VIP!$A$2:$O11775,6,0)</f>
        <v>SI</v>
      </c>
      <c r="L12" s="102" t="s">
        <v>2254</v>
      </c>
      <c r="M12" s="101" t="s">
        <v>2472</v>
      </c>
      <c r="N12" s="100" t="s">
        <v>2480</v>
      </c>
      <c r="O12" s="113" t="s">
        <v>2482</v>
      </c>
      <c r="P12" s="116"/>
      <c r="Q12" s="101" t="s">
        <v>2254</v>
      </c>
    </row>
    <row r="13" spans="1:17" s="117" customFormat="1" ht="18" x14ac:dyDescent="0.25">
      <c r="A13" s="113" t="str">
        <f>VLOOKUP(E13,'LISTADO ATM'!$A$2:$C$897,3,0)</f>
        <v>SUR</v>
      </c>
      <c r="B13" s="107" t="s">
        <v>2508</v>
      </c>
      <c r="C13" s="99">
        <v>44238.591550925928</v>
      </c>
      <c r="D13" s="113" t="s">
        <v>2491</v>
      </c>
      <c r="E13" s="97">
        <v>765</v>
      </c>
      <c r="F13" s="84" t="str">
        <f>VLOOKUP(E13,VIP!$A$2:$O11363,2,0)</f>
        <v>DRBR191</v>
      </c>
      <c r="G13" s="96" t="str">
        <f>VLOOKUP(E13,'LISTADO ATM'!$A$2:$B$896,2,0)</f>
        <v xml:space="preserve">ATM Oficina Azua I </v>
      </c>
      <c r="H13" s="96" t="str">
        <f>VLOOKUP(E13,VIP!$A$2:$O16284,7,FALSE)</f>
        <v>Si</v>
      </c>
      <c r="I13" s="96" t="str">
        <f>VLOOKUP(E13,VIP!$A$2:$O8249,8,FALSE)</f>
        <v>Si</v>
      </c>
      <c r="J13" s="96" t="str">
        <f>VLOOKUP(E13,VIP!$A$2:$O8199,8,FALSE)</f>
        <v>Si</v>
      </c>
      <c r="K13" s="96" t="str">
        <f>VLOOKUP(E13,VIP!$A$2:$O11773,6,0)</f>
        <v>NO</v>
      </c>
      <c r="L13" s="102" t="s">
        <v>2465</v>
      </c>
      <c r="M13" s="101" t="s">
        <v>2472</v>
      </c>
      <c r="N13" s="100" t="s">
        <v>2480</v>
      </c>
      <c r="O13" s="113" t="s">
        <v>2497</v>
      </c>
      <c r="P13" s="116"/>
      <c r="Q13" s="101" t="s">
        <v>2465</v>
      </c>
    </row>
    <row r="14" spans="1:17" s="117" customFormat="1" ht="18" x14ac:dyDescent="0.25">
      <c r="A14" s="113" t="str">
        <f>VLOOKUP(E14,'LISTADO ATM'!$A$2:$C$897,3,0)</f>
        <v>ESTE</v>
      </c>
      <c r="B14" s="107" t="s">
        <v>2507</v>
      </c>
      <c r="C14" s="99">
        <v>44238.596145833333</v>
      </c>
      <c r="D14" s="113" t="s">
        <v>2476</v>
      </c>
      <c r="E14" s="97">
        <v>609</v>
      </c>
      <c r="F14" s="84" t="str">
        <f>VLOOKUP(E14,VIP!$A$2:$O11362,2,0)</f>
        <v>DRBR120</v>
      </c>
      <c r="G14" s="96" t="str">
        <f>VLOOKUP(E14,'LISTADO ATM'!$A$2:$B$896,2,0)</f>
        <v xml:space="preserve">ATM S/M Jumbo (San Pedro)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NO</v>
      </c>
      <c r="L14" s="102" t="s">
        <v>2465</v>
      </c>
      <c r="M14" s="101" t="s">
        <v>2472</v>
      </c>
      <c r="N14" s="100" t="s">
        <v>2480</v>
      </c>
      <c r="O14" s="113" t="s">
        <v>2481</v>
      </c>
      <c r="P14" s="116"/>
      <c r="Q14" s="101" t="s">
        <v>2465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2519</v>
      </c>
      <c r="C15" s="99">
        <v>44238.600069444445</v>
      </c>
      <c r="D15" s="113" t="s">
        <v>2491</v>
      </c>
      <c r="E15" s="97">
        <v>24</v>
      </c>
      <c r="F15" s="84" t="str">
        <f>VLOOKUP(E15,VIP!$A$2:$O11371,2,0)</f>
        <v>DRBR024</v>
      </c>
      <c r="G15" s="96" t="str">
        <f>VLOOKUP(E15,'LISTADO ATM'!$A$2:$B$896,2,0)</f>
        <v xml:space="preserve">ATM Oficina Eusebio Manzueta </v>
      </c>
      <c r="H15" s="96" t="str">
        <f>VLOOKUP(E15,VIP!$A$2:$O16292,7,FALSE)</f>
        <v>No</v>
      </c>
      <c r="I15" s="96" t="str">
        <f>VLOOKUP(E15,VIP!$A$2:$O8257,8,FALSE)</f>
        <v>No</v>
      </c>
      <c r="J15" s="96" t="str">
        <f>VLOOKUP(E15,VIP!$A$2:$O8207,8,FALSE)</f>
        <v>No</v>
      </c>
      <c r="K15" s="96" t="str">
        <f>VLOOKUP(E15,VIP!$A$2:$O11781,6,0)</f>
        <v>NO</v>
      </c>
      <c r="L15" s="102" t="s">
        <v>2430</v>
      </c>
      <c r="M15" s="101" t="s">
        <v>2472</v>
      </c>
      <c r="N15" s="100" t="s">
        <v>2480</v>
      </c>
      <c r="O15" s="113" t="s">
        <v>2497</v>
      </c>
      <c r="P15" s="116"/>
      <c r="Q15" s="101" t="s">
        <v>2430</v>
      </c>
    </row>
    <row r="16" spans="1:17" s="117" customFormat="1" ht="18" x14ac:dyDescent="0.25">
      <c r="A16" s="113" t="str">
        <f>VLOOKUP(E16,'LISTADO ATM'!$A$2:$C$897,3,0)</f>
        <v>SUR</v>
      </c>
      <c r="B16" s="107" t="s">
        <v>2518</v>
      </c>
      <c r="C16" s="99">
        <v>44238.703518518516</v>
      </c>
      <c r="D16" s="113" t="s">
        <v>2476</v>
      </c>
      <c r="E16" s="97">
        <v>252</v>
      </c>
      <c r="F16" s="84" t="str">
        <f>VLOOKUP(E16,VIP!$A$2:$O11370,2,0)</f>
        <v>DRBR252</v>
      </c>
      <c r="G16" s="96" t="str">
        <f>VLOOKUP(E16,'LISTADO ATM'!$A$2:$B$896,2,0)</f>
        <v xml:space="preserve">ATM Banco Agrícola (Barahona) </v>
      </c>
      <c r="H16" s="96" t="str">
        <f>VLOOKUP(E16,VIP!$A$2:$O16291,7,FALSE)</f>
        <v>Si</v>
      </c>
      <c r="I16" s="96" t="str">
        <f>VLOOKUP(E16,VIP!$A$2:$O8256,8,FALSE)</f>
        <v>Si</v>
      </c>
      <c r="J16" s="96" t="str">
        <f>VLOOKUP(E16,VIP!$A$2:$O8206,8,FALSE)</f>
        <v>Si</v>
      </c>
      <c r="K16" s="96" t="str">
        <f>VLOOKUP(E16,VIP!$A$2:$O11780,6,0)</f>
        <v>NO</v>
      </c>
      <c r="L16" s="102" t="s">
        <v>2430</v>
      </c>
      <c r="M16" s="101" t="s">
        <v>2472</v>
      </c>
      <c r="N16" s="100" t="s">
        <v>2480</v>
      </c>
      <c r="O16" s="113" t="s">
        <v>2481</v>
      </c>
      <c r="P16" s="116"/>
      <c r="Q16" s="101" t="s">
        <v>2430</v>
      </c>
    </row>
    <row r="17" spans="1:17" s="117" customFormat="1" ht="18" x14ac:dyDescent="0.25">
      <c r="A17" s="113" t="str">
        <f>VLOOKUP(E17,'LISTADO ATM'!$A$2:$C$897,3,0)</f>
        <v>NORTE</v>
      </c>
      <c r="B17" s="107" t="s">
        <v>2517</v>
      </c>
      <c r="C17" s="99">
        <v>44238.717777777776</v>
      </c>
      <c r="D17" s="113" t="s">
        <v>2190</v>
      </c>
      <c r="E17" s="97">
        <v>4</v>
      </c>
      <c r="F17" s="84" t="str">
        <f>VLOOKUP(E17,VIP!$A$2:$O11369,2,0)</f>
        <v>DRBR004</v>
      </c>
      <c r="G17" s="96" t="str">
        <f>VLOOKUP(E17,'LISTADO ATM'!$A$2:$B$896,2,0)</f>
        <v>ATM Avenida Rivas</v>
      </c>
      <c r="H17" s="96" t="str">
        <f>VLOOKUP(E17,VIP!$A$2:$O16290,7,FALSE)</f>
        <v>Si</v>
      </c>
      <c r="I17" s="96" t="str">
        <f>VLOOKUP(E17,VIP!$A$2:$O8255,8,FALSE)</f>
        <v>Si</v>
      </c>
      <c r="J17" s="96" t="str">
        <f>VLOOKUP(E17,VIP!$A$2:$O8205,8,FALSE)</f>
        <v>Si</v>
      </c>
      <c r="K17" s="96" t="str">
        <f>VLOOKUP(E17,VIP!$A$2:$O11779,6,0)</f>
        <v>NO</v>
      </c>
      <c r="L17" s="102" t="s">
        <v>2463</v>
      </c>
      <c r="M17" s="101" t="s">
        <v>2472</v>
      </c>
      <c r="N17" s="100" t="s">
        <v>2480</v>
      </c>
      <c r="O17" s="113" t="s">
        <v>2494</v>
      </c>
      <c r="P17" s="116"/>
      <c r="Q17" s="101" t="s">
        <v>2463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2516</v>
      </c>
      <c r="C18" s="99">
        <v>44238.719583333332</v>
      </c>
      <c r="D18" s="113" t="s">
        <v>2190</v>
      </c>
      <c r="E18" s="97">
        <v>142</v>
      </c>
      <c r="F18" s="84" t="str">
        <f>VLOOKUP(E18,VIP!$A$2:$O11368,2,0)</f>
        <v>DRBR142</v>
      </c>
      <c r="G18" s="96" t="str">
        <f>VLOOKUP(E18,'LISTADO ATM'!$A$2:$B$896,2,0)</f>
        <v xml:space="preserve">ATM Centro de Caja Galerías Bonao </v>
      </c>
      <c r="H18" s="96" t="str">
        <f>VLOOKUP(E18,VIP!$A$2:$O16289,7,FALSE)</f>
        <v>Si</v>
      </c>
      <c r="I18" s="96" t="str">
        <f>VLOOKUP(E18,VIP!$A$2:$O8254,8,FALSE)</f>
        <v>Si</v>
      </c>
      <c r="J18" s="96" t="str">
        <f>VLOOKUP(E18,VIP!$A$2:$O8204,8,FALSE)</f>
        <v>Si</v>
      </c>
      <c r="K18" s="96" t="str">
        <f>VLOOKUP(E18,VIP!$A$2:$O11778,6,0)</f>
        <v>SI</v>
      </c>
      <c r="L18" s="102" t="s">
        <v>2228</v>
      </c>
      <c r="M18" s="116" t="s">
        <v>2549</v>
      </c>
      <c r="N18" s="100" t="s">
        <v>2480</v>
      </c>
      <c r="O18" s="113" t="s">
        <v>2494</v>
      </c>
      <c r="P18" s="116"/>
      <c r="Q18" s="164">
        <v>44239.445138888892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2515</v>
      </c>
      <c r="C19" s="99">
        <v>44238.721631944441</v>
      </c>
      <c r="D19" s="113" t="s">
        <v>2190</v>
      </c>
      <c r="E19" s="97">
        <v>154</v>
      </c>
      <c r="F19" s="84" t="str">
        <f>VLOOKUP(E19,VIP!$A$2:$O11367,2,0)</f>
        <v>DRBR154</v>
      </c>
      <c r="G19" s="96" t="str">
        <f>VLOOKUP(E19,'LISTADO ATM'!$A$2:$B$896,2,0)</f>
        <v xml:space="preserve">ATM Oficina Sánchez </v>
      </c>
      <c r="H19" s="96" t="str">
        <f>VLOOKUP(E19,VIP!$A$2:$O16288,7,FALSE)</f>
        <v>Si</v>
      </c>
      <c r="I19" s="96" t="str">
        <f>VLOOKUP(E19,VIP!$A$2:$O8253,8,FALSE)</f>
        <v>Si</v>
      </c>
      <c r="J19" s="96" t="str">
        <f>VLOOKUP(E19,VIP!$A$2:$O8203,8,FALSE)</f>
        <v>Si</v>
      </c>
      <c r="K19" s="96" t="str">
        <f>VLOOKUP(E19,VIP!$A$2:$O11777,6,0)</f>
        <v>SI</v>
      </c>
      <c r="L19" s="102" t="s">
        <v>2228</v>
      </c>
      <c r="M19" s="101" t="s">
        <v>2472</v>
      </c>
      <c r="N19" s="100" t="s">
        <v>2480</v>
      </c>
      <c r="O19" s="113" t="s">
        <v>2494</v>
      </c>
      <c r="P19" s="116"/>
      <c r="Q19" s="101" t="s">
        <v>2228</v>
      </c>
    </row>
    <row r="20" spans="1:17" s="117" customFormat="1" ht="18" x14ac:dyDescent="0.25">
      <c r="A20" s="113" t="str">
        <f>VLOOKUP(E20,'LISTADO ATM'!$A$2:$C$897,3,0)</f>
        <v>ESTE</v>
      </c>
      <c r="B20" s="107" t="s">
        <v>2514</v>
      </c>
      <c r="C20" s="99">
        <v>44238.734629629631</v>
      </c>
      <c r="D20" s="113" t="s">
        <v>2189</v>
      </c>
      <c r="E20" s="97">
        <v>293</v>
      </c>
      <c r="F20" s="84" t="str">
        <f>VLOOKUP(E20,VIP!$A$2:$O11366,2,0)</f>
        <v>DRBR293</v>
      </c>
      <c r="G20" s="96" t="str">
        <f>VLOOKUP(E20,'LISTADO ATM'!$A$2:$B$896,2,0)</f>
        <v xml:space="preserve">ATM S/M Nueva Visión (San Pedro) </v>
      </c>
      <c r="H20" s="96" t="str">
        <f>VLOOKUP(E20,VIP!$A$2:$O16287,7,FALSE)</f>
        <v>Si</v>
      </c>
      <c r="I20" s="96" t="str">
        <f>VLOOKUP(E20,VIP!$A$2:$O8252,8,FALSE)</f>
        <v>Si</v>
      </c>
      <c r="J20" s="96" t="str">
        <f>VLOOKUP(E20,VIP!$A$2:$O8202,8,FALSE)</f>
        <v>Si</v>
      </c>
      <c r="K20" s="96" t="str">
        <f>VLOOKUP(E20,VIP!$A$2:$O11776,6,0)</f>
        <v>NO</v>
      </c>
      <c r="L20" s="102" t="s">
        <v>2463</v>
      </c>
      <c r="M20" s="116" t="s">
        <v>2549</v>
      </c>
      <c r="N20" s="100" t="s">
        <v>2480</v>
      </c>
      <c r="O20" s="113" t="s">
        <v>2482</v>
      </c>
      <c r="P20" s="116"/>
      <c r="Q20" s="164">
        <v>44239.445138888892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2513</v>
      </c>
      <c r="C21" s="99">
        <v>44238.763692129629</v>
      </c>
      <c r="D21" s="113" t="s">
        <v>2189</v>
      </c>
      <c r="E21" s="97">
        <v>935</v>
      </c>
      <c r="F21" s="84" t="str">
        <f>VLOOKUP(E21,VIP!$A$2:$O11365,2,0)</f>
        <v>DRBR16J</v>
      </c>
      <c r="G21" s="96" t="str">
        <f>VLOOKUP(E21,'LISTADO ATM'!$A$2:$B$896,2,0)</f>
        <v xml:space="preserve">ATM Oficina John F. Kennedy </v>
      </c>
      <c r="H21" s="96" t="str">
        <f>VLOOKUP(E21,VIP!$A$2:$O16286,7,FALSE)</f>
        <v>Si</v>
      </c>
      <c r="I21" s="96" t="str">
        <f>VLOOKUP(E21,VIP!$A$2:$O8251,8,FALSE)</f>
        <v>Si</v>
      </c>
      <c r="J21" s="96" t="str">
        <f>VLOOKUP(E21,VIP!$A$2:$O8201,8,FALSE)</f>
        <v>Si</v>
      </c>
      <c r="K21" s="96" t="str">
        <f>VLOOKUP(E21,VIP!$A$2:$O11775,6,0)</f>
        <v>SI</v>
      </c>
      <c r="L21" s="102" t="s">
        <v>2254</v>
      </c>
      <c r="M21" s="101" t="s">
        <v>2472</v>
      </c>
      <c r="N21" s="100" t="s">
        <v>2480</v>
      </c>
      <c r="O21" s="113" t="s">
        <v>2482</v>
      </c>
      <c r="P21" s="116"/>
      <c r="Q21" s="101" t="s">
        <v>2254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2512</v>
      </c>
      <c r="C22" s="99">
        <v>44238.782037037039</v>
      </c>
      <c r="D22" s="113" t="s">
        <v>2189</v>
      </c>
      <c r="E22" s="97">
        <v>235</v>
      </c>
      <c r="F22" s="84" t="str">
        <f>VLOOKUP(E22,VIP!$A$2:$O11364,2,0)</f>
        <v>DRBR235</v>
      </c>
      <c r="G22" s="96" t="str">
        <f>VLOOKUP(E22,'LISTADO ATM'!$A$2:$B$896,2,0)</f>
        <v xml:space="preserve">ATM Oficina Multicentro La Sirena San Isidro </v>
      </c>
      <c r="H22" s="96" t="str">
        <f>VLOOKUP(E22,VIP!$A$2:$O16285,7,FALSE)</f>
        <v>Si</v>
      </c>
      <c r="I22" s="96" t="str">
        <f>VLOOKUP(E22,VIP!$A$2:$O8250,8,FALSE)</f>
        <v>Si</v>
      </c>
      <c r="J22" s="96" t="str">
        <f>VLOOKUP(E22,VIP!$A$2:$O8200,8,FALSE)</f>
        <v>Si</v>
      </c>
      <c r="K22" s="96" t="str">
        <f>VLOOKUP(E22,VIP!$A$2:$O11774,6,0)</f>
        <v>SI</v>
      </c>
      <c r="L22" s="102" t="s">
        <v>2463</v>
      </c>
      <c r="M22" s="101" t="s">
        <v>2472</v>
      </c>
      <c r="N22" s="100" t="s">
        <v>2480</v>
      </c>
      <c r="O22" s="113" t="s">
        <v>2482</v>
      </c>
      <c r="P22" s="116"/>
      <c r="Q22" s="101" t="s">
        <v>2463</v>
      </c>
    </row>
    <row r="23" spans="1:17" s="117" customFormat="1" ht="18" x14ac:dyDescent="0.25">
      <c r="A23" s="113" t="str">
        <f>VLOOKUP(E23,'LISTADO ATM'!$A$2:$C$897,3,0)</f>
        <v>SUR</v>
      </c>
      <c r="B23" s="107" t="s">
        <v>2527</v>
      </c>
      <c r="C23" s="99">
        <v>44238.811585648145</v>
      </c>
      <c r="D23" s="113" t="s">
        <v>2189</v>
      </c>
      <c r="E23" s="97">
        <v>45</v>
      </c>
      <c r="F23" s="84" t="str">
        <f>VLOOKUP(E23,VIP!$A$2:$O11373,2,0)</f>
        <v>DRBR045</v>
      </c>
      <c r="G23" s="96" t="str">
        <f>VLOOKUP(E23,'LISTADO ATM'!$A$2:$B$896,2,0)</f>
        <v xml:space="preserve">ATM Oficina Tamayo </v>
      </c>
      <c r="H23" s="96" t="str">
        <f>VLOOKUP(E23,VIP!$A$2:$O16294,7,FALSE)</f>
        <v>Si</v>
      </c>
      <c r="I23" s="96" t="str">
        <f>VLOOKUP(E23,VIP!$A$2:$O8259,8,FALSE)</f>
        <v>Si</v>
      </c>
      <c r="J23" s="96" t="str">
        <f>VLOOKUP(E23,VIP!$A$2:$O8209,8,FALSE)</f>
        <v>Si</v>
      </c>
      <c r="K23" s="96" t="str">
        <f>VLOOKUP(E23,VIP!$A$2:$O11783,6,0)</f>
        <v>SI</v>
      </c>
      <c r="L23" s="102" t="s">
        <v>2254</v>
      </c>
      <c r="M23" s="101" t="s">
        <v>2472</v>
      </c>
      <c r="N23" s="100" t="s">
        <v>2480</v>
      </c>
      <c r="O23" s="113" t="s">
        <v>2482</v>
      </c>
      <c r="P23" s="116"/>
      <c r="Q23" s="101" t="s">
        <v>2254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2526</v>
      </c>
      <c r="C24" s="99">
        <v>44238.812986111108</v>
      </c>
      <c r="D24" s="113" t="s">
        <v>2189</v>
      </c>
      <c r="E24" s="97">
        <v>10</v>
      </c>
      <c r="F24" s="84" t="str">
        <f>VLOOKUP(E24,VIP!$A$2:$O11372,2,0)</f>
        <v>DRBR010</v>
      </c>
      <c r="G24" s="96" t="str">
        <f>VLOOKUP(E24,'LISTADO ATM'!$A$2:$B$896,2,0)</f>
        <v xml:space="preserve">ATM Ministerio Salud Pública </v>
      </c>
      <c r="H24" s="96" t="str">
        <f>VLOOKUP(E24,VIP!$A$2:$O16293,7,FALSE)</f>
        <v>Si</v>
      </c>
      <c r="I24" s="96" t="str">
        <f>VLOOKUP(E24,VIP!$A$2:$O8258,8,FALSE)</f>
        <v>Si</v>
      </c>
      <c r="J24" s="96" t="str">
        <f>VLOOKUP(E24,VIP!$A$2:$O8208,8,FALSE)</f>
        <v>Si</v>
      </c>
      <c r="K24" s="96" t="str">
        <f>VLOOKUP(E24,VIP!$A$2:$O11782,6,0)</f>
        <v>NO</v>
      </c>
      <c r="L24" s="102" t="s">
        <v>2254</v>
      </c>
      <c r="M24" s="116" t="s">
        <v>2549</v>
      </c>
      <c r="N24" s="100" t="s">
        <v>2480</v>
      </c>
      <c r="O24" s="113" t="s">
        <v>2482</v>
      </c>
      <c r="P24" s="116"/>
      <c r="Q24" s="164">
        <v>44239.445138888892</v>
      </c>
    </row>
    <row r="25" spans="1:17" s="117" customFormat="1" ht="18" x14ac:dyDescent="0.25">
      <c r="A25" s="113" t="str">
        <f>VLOOKUP(E25,'LISTADO ATM'!$A$2:$C$897,3,0)</f>
        <v>ESTE</v>
      </c>
      <c r="B25" s="107" t="s">
        <v>2525</v>
      </c>
      <c r="C25" s="99">
        <v>44238.843680555554</v>
      </c>
      <c r="D25" s="113" t="s">
        <v>2189</v>
      </c>
      <c r="E25" s="97">
        <v>219</v>
      </c>
      <c r="F25" s="84" t="str">
        <f>VLOOKUP(E25,VIP!$A$2:$O11371,2,0)</f>
        <v>DRBR219</v>
      </c>
      <c r="G25" s="96" t="str">
        <f>VLOOKUP(E25,'LISTADO ATM'!$A$2:$B$896,2,0)</f>
        <v xml:space="preserve">ATM Oficina La Altagracia (Higuey) </v>
      </c>
      <c r="H25" s="96" t="str">
        <f>VLOOKUP(E25,VIP!$A$2:$O16292,7,FALSE)</f>
        <v>Si</v>
      </c>
      <c r="I25" s="96" t="str">
        <f>VLOOKUP(E25,VIP!$A$2:$O8257,8,FALSE)</f>
        <v>Si</v>
      </c>
      <c r="J25" s="96" t="str">
        <f>VLOOKUP(E25,VIP!$A$2:$O8207,8,FALSE)</f>
        <v>Si</v>
      </c>
      <c r="K25" s="96" t="str">
        <f>VLOOKUP(E25,VIP!$A$2:$O11781,6,0)</f>
        <v>NO</v>
      </c>
      <c r="L25" s="102" t="s">
        <v>2228</v>
      </c>
      <c r="M25" s="116" t="s">
        <v>2549</v>
      </c>
      <c r="N25" s="100" t="s">
        <v>2480</v>
      </c>
      <c r="O25" s="113" t="s">
        <v>2482</v>
      </c>
      <c r="P25" s="116"/>
      <c r="Q25" s="164">
        <v>44239.445138888892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2524</v>
      </c>
      <c r="C26" s="99">
        <v>44238.846516203703</v>
      </c>
      <c r="D26" s="113" t="s">
        <v>2189</v>
      </c>
      <c r="E26" s="97">
        <v>437</v>
      </c>
      <c r="F26" s="84" t="str">
        <f>VLOOKUP(E26,VIP!$A$2:$O11370,2,0)</f>
        <v>DRBR437</v>
      </c>
      <c r="G26" s="96" t="str">
        <f>VLOOKUP(E26,'LISTADO ATM'!$A$2:$B$896,2,0)</f>
        <v xml:space="preserve">ATM Autobanco Torre III </v>
      </c>
      <c r="H26" s="96" t="str">
        <f>VLOOKUP(E26,VIP!$A$2:$O16291,7,FALSE)</f>
        <v>Si</v>
      </c>
      <c r="I26" s="96" t="str">
        <f>VLOOKUP(E26,VIP!$A$2:$O8256,8,FALSE)</f>
        <v>Si</v>
      </c>
      <c r="J26" s="96" t="str">
        <f>VLOOKUP(E26,VIP!$A$2:$O8206,8,FALSE)</f>
        <v>Si</v>
      </c>
      <c r="K26" s="96" t="str">
        <f>VLOOKUP(E26,VIP!$A$2:$O11780,6,0)</f>
        <v>SI</v>
      </c>
      <c r="L26" s="102" t="s">
        <v>2463</v>
      </c>
      <c r="M26" s="101" t="s">
        <v>2472</v>
      </c>
      <c r="N26" s="100" t="s">
        <v>2480</v>
      </c>
      <c r="O26" s="113" t="s">
        <v>2482</v>
      </c>
      <c r="P26" s="116"/>
      <c r="Q26" s="101" t="s">
        <v>2463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2523</v>
      </c>
      <c r="C27" s="99">
        <v>44238.847557870373</v>
      </c>
      <c r="D27" s="113" t="s">
        <v>2190</v>
      </c>
      <c r="E27" s="97">
        <v>63</v>
      </c>
      <c r="F27" s="84" t="str">
        <f>VLOOKUP(E27,VIP!$A$2:$O11369,2,0)</f>
        <v>DRBR063</v>
      </c>
      <c r="G27" s="96" t="str">
        <f>VLOOKUP(E27,'LISTADO ATM'!$A$2:$B$896,2,0)</f>
        <v xml:space="preserve">ATM Oficina Villa Vásquez (Montecristi) </v>
      </c>
      <c r="H27" s="96" t="str">
        <f>VLOOKUP(E27,VIP!$A$2:$O16290,7,FALSE)</f>
        <v>Si</v>
      </c>
      <c r="I27" s="96" t="str">
        <f>VLOOKUP(E27,VIP!$A$2:$O8255,8,FALSE)</f>
        <v>Si</v>
      </c>
      <c r="J27" s="96" t="str">
        <f>VLOOKUP(E27,VIP!$A$2:$O8205,8,FALSE)</f>
        <v>Si</v>
      </c>
      <c r="K27" s="96" t="str">
        <f>VLOOKUP(E27,VIP!$A$2:$O11779,6,0)</f>
        <v>NO</v>
      </c>
      <c r="L27" s="102" t="s">
        <v>2435</v>
      </c>
      <c r="M27" s="116" t="s">
        <v>2549</v>
      </c>
      <c r="N27" s="100" t="s">
        <v>2480</v>
      </c>
      <c r="O27" s="113" t="s">
        <v>2494</v>
      </c>
      <c r="P27" s="116"/>
      <c r="Q27" s="164">
        <v>44239.445138888892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2522</v>
      </c>
      <c r="C28" s="99">
        <v>44238.861527777779</v>
      </c>
      <c r="D28" s="113" t="s">
        <v>2189</v>
      </c>
      <c r="E28" s="97">
        <v>570</v>
      </c>
      <c r="F28" s="84" t="str">
        <f>VLOOKUP(E28,VIP!$A$2:$O11368,2,0)</f>
        <v>DRBR478</v>
      </c>
      <c r="G28" s="96" t="str">
        <f>VLOOKUP(E28,'LISTADO ATM'!$A$2:$B$896,2,0)</f>
        <v xml:space="preserve">ATM S/M Liverpool Villa Mella </v>
      </c>
      <c r="H28" s="96" t="str">
        <f>VLOOKUP(E28,VIP!$A$2:$O16289,7,FALSE)</f>
        <v>Si</v>
      </c>
      <c r="I28" s="96" t="str">
        <f>VLOOKUP(E28,VIP!$A$2:$O8254,8,FALSE)</f>
        <v>Si</v>
      </c>
      <c r="J28" s="96" t="str">
        <f>VLOOKUP(E28,VIP!$A$2:$O8204,8,FALSE)</f>
        <v>Si</v>
      </c>
      <c r="K28" s="96" t="str">
        <f>VLOOKUP(E28,VIP!$A$2:$O11778,6,0)</f>
        <v>NO</v>
      </c>
      <c r="L28" s="102" t="s">
        <v>2228</v>
      </c>
      <c r="M28" s="116" t="s">
        <v>2549</v>
      </c>
      <c r="N28" s="100" t="s">
        <v>2480</v>
      </c>
      <c r="O28" s="113" t="s">
        <v>2482</v>
      </c>
      <c r="P28" s="116"/>
      <c r="Q28" s="164">
        <v>44239.445138888892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2521</v>
      </c>
      <c r="C29" s="99">
        <v>44238.873888888891</v>
      </c>
      <c r="D29" s="113" t="s">
        <v>2189</v>
      </c>
      <c r="E29" s="97">
        <v>346</v>
      </c>
      <c r="F29" s="84" t="str">
        <f>VLOOKUP(E29,VIP!$A$2:$O11367,2,0)</f>
        <v>DRBR346</v>
      </c>
      <c r="G29" s="96" t="str">
        <f>VLOOKUP(E29,'LISTADO ATM'!$A$2:$B$896,2,0)</f>
        <v>ATM Ministerio de Industria y Comercio</v>
      </c>
      <c r="H29" s="96" t="str">
        <f>VLOOKUP(E29,VIP!$A$2:$O16288,7,FALSE)</f>
        <v>Si</v>
      </c>
      <c r="I29" s="96" t="str">
        <f>VLOOKUP(E29,VIP!$A$2:$O8253,8,FALSE)</f>
        <v>Si</v>
      </c>
      <c r="J29" s="96" t="str">
        <f>VLOOKUP(E29,VIP!$A$2:$O8203,8,FALSE)</f>
        <v>Si</v>
      </c>
      <c r="K29" s="96">
        <f>VLOOKUP(E29,VIP!$A$2:$O11777,6,0)</f>
        <v>0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 t="s">
        <v>2520</v>
      </c>
      <c r="C30" s="99">
        <v>44238.877210648148</v>
      </c>
      <c r="D30" s="113" t="s">
        <v>2189</v>
      </c>
      <c r="E30" s="97">
        <v>722</v>
      </c>
      <c r="F30" s="84" t="str">
        <f>VLOOKUP(E30,VIP!$A$2:$O11366,2,0)</f>
        <v>DRBR393</v>
      </c>
      <c r="G30" s="96" t="str">
        <f>VLOOKUP(E30,'LISTADO ATM'!$A$2:$B$896,2,0)</f>
        <v xml:space="preserve">ATM Oficina Charles de Gaulle III </v>
      </c>
      <c r="H30" s="96" t="str">
        <f>VLOOKUP(E30,VIP!$A$2:$O16287,7,FALSE)</f>
        <v>Si</v>
      </c>
      <c r="I30" s="96" t="str">
        <f>VLOOKUP(E30,VIP!$A$2:$O8252,8,FALSE)</f>
        <v>Si</v>
      </c>
      <c r="J30" s="96" t="str">
        <f>VLOOKUP(E30,VIP!$A$2:$O8202,8,FALSE)</f>
        <v>Si</v>
      </c>
      <c r="K30" s="96" t="str">
        <f>VLOOKUP(E30,VIP!$A$2:$O11776,6,0)</f>
        <v>SI</v>
      </c>
      <c r="L30" s="102" t="s">
        <v>2254</v>
      </c>
      <c r="M30" s="116" t="s">
        <v>2549</v>
      </c>
      <c r="N30" s="100" t="s">
        <v>2480</v>
      </c>
      <c r="O30" s="113" t="s">
        <v>2482</v>
      </c>
      <c r="P30" s="116"/>
      <c r="Q30" s="164">
        <v>44239.445138888892</v>
      </c>
    </row>
    <row r="31" spans="1:17" ht="18" x14ac:dyDescent="0.25">
      <c r="A31" s="113" t="str">
        <f>VLOOKUP(E31,'LISTADO ATM'!$A$2:$C$897,3,0)</f>
        <v>DISTRITO NACIONAL</v>
      </c>
      <c r="B31" s="107" t="s">
        <v>2534</v>
      </c>
      <c r="C31" s="99">
        <v>44239.02244212963</v>
      </c>
      <c r="D31" s="113" t="s">
        <v>2189</v>
      </c>
      <c r="E31" s="97">
        <v>39</v>
      </c>
      <c r="F31" s="84" t="str">
        <f>VLOOKUP(E31,VIP!$A$2:$O11373,2,0)</f>
        <v>DRBR039</v>
      </c>
      <c r="G31" s="96" t="str">
        <f>VLOOKUP(E31,'LISTADO ATM'!$A$2:$B$896,2,0)</f>
        <v xml:space="preserve">ATM Oficina Ovando </v>
      </c>
      <c r="H31" s="96" t="str">
        <f>VLOOKUP(E31,VIP!$A$2:$O16294,7,FALSE)</f>
        <v>Si</v>
      </c>
      <c r="I31" s="96" t="str">
        <f>VLOOKUP(E31,VIP!$A$2:$O8259,8,FALSE)</f>
        <v>No</v>
      </c>
      <c r="J31" s="96" t="str">
        <f>VLOOKUP(E31,VIP!$A$2:$O8209,8,FALSE)</f>
        <v>No</v>
      </c>
      <c r="K31" s="96" t="str">
        <f>VLOOKUP(E31,VIP!$A$2:$O11783,6,0)</f>
        <v>NO</v>
      </c>
      <c r="L31" s="102" t="s">
        <v>2254</v>
      </c>
      <c r="M31" s="116" t="s">
        <v>2549</v>
      </c>
      <c r="N31" s="100" t="s">
        <v>2480</v>
      </c>
      <c r="O31" s="113" t="s">
        <v>2482</v>
      </c>
      <c r="P31" s="116"/>
      <c r="Q31" s="164">
        <v>44239.445138888892</v>
      </c>
    </row>
    <row r="32" spans="1:17" ht="18" x14ac:dyDescent="0.25">
      <c r="A32" s="113" t="str">
        <f>VLOOKUP(E32,'LISTADO ATM'!$A$2:$C$897,3,0)</f>
        <v>DISTRITO NACIONAL</v>
      </c>
      <c r="B32" s="107" t="s">
        <v>2533</v>
      </c>
      <c r="C32" s="99">
        <v>44239.023333333331</v>
      </c>
      <c r="D32" s="113" t="s">
        <v>2189</v>
      </c>
      <c r="E32" s="97">
        <v>587</v>
      </c>
      <c r="F32" s="84" t="str">
        <f>VLOOKUP(E32,VIP!$A$2:$O11372,2,0)</f>
        <v>DRBR123</v>
      </c>
      <c r="G32" s="96" t="str">
        <f>VLOOKUP(E32,'LISTADO ATM'!$A$2:$B$896,2,0)</f>
        <v xml:space="preserve">ATM Cuerpo de Ayudantes Militares </v>
      </c>
      <c r="H32" s="96" t="str">
        <f>VLOOKUP(E32,VIP!$A$2:$O16293,7,FALSE)</f>
        <v>Si</v>
      </c>
      <c r="I32" s="96" t="str">
        <f>VLOOKUP(E32,VIP!$A$2:$O8258,8,FALSE)</f>
        <v>Si</v>
      </c>
      <c r="J32" s="96" t="str">
        <f>VLOOKUP(E32,VIP!$A$2:$O8208,8,FALSE)</f>
        <v>Si</v>
      </c>
      <c r="K32" s="96" t="str">
        <f>VLOOKUP(E32,VIP!$A$2:$O11782,6,0)</f>
        <v>NO</v>
      </c>
      <c r="L32" s="102" t="s">
        <v>2254</v>
      </c>
      <c r="M32" s="101" t="s">
        <v>2472</v>
      </c>
      <c r="N32" s="100" t="s">
        <v>2480</v>
      </c>
      <c r="O32" s="113" t="s">
        <v>2482</v>
      </c>
      <c r="P32" s="116"/>
      <c r="Q32" s="101" t="s">
        <v>2254</v>
      </c>
    </row>
    <row r="33" spans="1:17" ht="18" x14ac:dyDescent="0.25">
      <c r="A33" s="113" t="str">
        <f>VLOOKUP(E33,'LISTADO ATM'!$A$2:$C$897,3,0)</f>
        <v>DISTRITO NACIONAL</v>
      </c>
      <c r="B33" s="107" t="s">
        <v>2532</v>
      </c>
      <c r="C33" s="99">
        <v>44239.030833333331</v>
      </c>
      <c r="D33" s="113" t="s">
        <v>2189</v>
      </c>
      <c r="E33" s="97">
        <v>708</v>
      </c>
      <c r="F33" s="84" t="str">
        <f>VLOOKUP(E33,VIP!$A$2:$O11371,2,0)</f>
        <v>DRBR505</v>
      </c>
      <c r="G33" s="96" t="str">
        <f>VLOOKUP(E33,'LISTADO ATM'!$A$2:$B$896,2,0)</f>
        <v xml:space="preserve">ATM El Vestir De Hoy </v>
      </c>
      <c r="H33" s="96" t="str">
        <f>VLOOKUP(E33,VIP!$A$2:$O16292,7,FALSE)</f>
        <v>Si</v>
      </c>
      <c r="I33" s="96" t="str">
        <f>VLOOKUP(E33,VIP!$A$2:$O8257,8,FALSE)</f>
        <v>Si</v>
      </c>
      <c r="J33" s="96" t="str">
        <f>VLOOKUP(E33,VIP!$A$2:$O8207,8,FALSE)</f>
        <v>Si</v>
      </c>
      <c r="K33" s="96" t="str">
        <f>VLOOKUP(E33,VIP!$A$2:$O11781,6,0)</f>
        <v>NO</v>
      </c>
      <c r="L33" s="102" t="s">
        <v>2228</v>
      </c>
      <c r="M33" s="116" t="s">
        <v>2549</v>
      </c>
      <c r="N33" s="100" t="s">
        <v>2480</v>
      </c>
      <c r="O33" s="113" t="s">
        <v>2482</v>
      </c>
      <c r="P33" s="116"/>
      <c r="Q33" s="164">
        <v>44239.445138888892</v>
      </c>
    </row>
    <row r="34" spans="1:17" ht="18" x14ac:dyDescent="0.25">
      <c r="A34" s="113" t="str">
        <f>VLOOKUP(E34,'LISTADO ATM'!$A$2:$C$897,3,0)</f>
        <v>DISTRITO NACIONAL</v>
      </c>
      <c r="B34" s="107" t="s">
        <v>2531</v>
      </c>
      <c r="C34" s="99">
        <v>44239.03328703704</v>
      </c>
      <c r="D34" s="113" t="s">
        <v>2189</v>
      </c>
      <c r="E34" s="97">
        <v>160</v>
      </c>
      <c r="F34" s="84" t="str">
        <f>VLOOKUP(E34,VIP!$A$2:$O11370,2,0)</f>
        <v>DRBR160</v>
      </c>
      <c r="G34" s="96" t="str">
        <f>VLOOKUP(E34,'LISTADO ATM'!$A$2:$B$896,2,0)</f>
        <v xml:space="preserve">ATM Oficina Herrera </v>
      </c>
      <c r="H34" s="96" t="str">
        <f>VLOOKUP(E34,VIP!$A$2:$O16291,7,FALSE)</f>
        <v>Si</v>
      </c>
      <c r="I34" s="96" t="str">
        <f>VLOOKUP(E34,VIP!$A$2:$O8256,8,FALSE)</f>
        <v>Si</v>
      </c>
      <c r="J34" s="96" t="str">
        <f>VLOOKUP(E34,VIP!$A$2:$O8206,8,FALSE)</f>
        <v>Si</v>
      </c>
      <c r="K34" s="96" t="str">
        <f>VLOOKUP(E34,VIP!$A$2:$O11780,6,0)</f>
        <v>NO</v>
      </c>
      <c r="L34" s="102" t="s">
        <v>2228</v>
      </c>
      <c r="M34" s="116" t="s">
        <v>2549</v>
      </c>
      <c r="N34" s="100" t="s">
        <v>2547</v>
      </c>
      <c r="O34" s="113" t="s">
        <v>2482</v>
      </c>
      <c r="P34" s="116"/>
      <c r="Q34" s="164">
        <v>44239.445138888892</v>
      </c>
    </row>
    <row r="35" spans="1:17" ht="18" x14ac:dyDescent="0.25">
      <c r="A35" s="113" t="str">
        <f>VLOOKUP(E35,'LISTADO ATM'!$A$2:$C$897,3,0)</f>
        <v>NORTE</v>
      </c>
      <c r="B35" s="107" t="s">
        <v>2530</v>
      </c>
      <c r="C35" s="99">
        <v>44239.035069444442</v>
      </c>
      <c r="D35" s="113" t="s">
        <v>2491</v>
      </c>
      <c r="E35" s="97">
        <v>119</v>
      </c>
      <c r="F35" s="84" t="str">
        <f>VLOOKUP(E35,VIP!$A$2:$O11369,2,0)</f>
        <v>DRBR119</v>
      </c>
      <c r="G35" s="96" t="str">
        <f>VLOOKUP(E35,'LISTADO ATM'!$A$2:$B$896,2,0)</f>
        <v>ATM Oficina La Barranquita</v>
      </c>
      <c r="H35" s="96" t="str">
        <f>VLOOKUP(E35,VIP!$A$2:$O16290,7,FALSE)</f>
        <v>N/A</v>
      </c>
      <c r="I35" s="96" t="str">
        <f>VLOOKUP(E35,VIP!$A$2:$O8255,8,FALSE)</f>
        <v>N/A</v>
      </c>
      <c r="J35" s="96" t="str">
        <f>VLOOKUP(E35,VIP!$A$2:$O8205,8,FALSE)</f>
        <v>N/A</v>
      </c>
      <c r="K35" s="96" t="str">
        <f>VLOOKUP(E35,VIP!$A$2:$O11779,6,0)</f>
        <v>N/A</v>
      </c>
      <c r="L35" s="102" t="s">
        <v>2430</v>
      </c>
      <c r="M35" s="116" t="s">
        <v>2549</v>
      </c>
      <c r="N35" s="100" t="s">
        <v>2480</v>
      </c>
      <c r="O35" s="113" t="s">
        <v>2497</v>
      </c>
      <c r="P35" s="116"/>
      <c r="Q35" s="164">
        <v>44239.445138888892</v>
      </c>
    </row>
    <row r="36" spans="1:17" ht="18" x14ac:dyDescent="0.25">
      <c r="A36" s="113" t="str">
        <f>VLOOKUP(E36,'LISTADO ATM'!$A$2:$C$897,3,0)</f>
        <v>DISTRITO NACIONAL</v>
      </c>
      <c r="B36" s="107" t="s">
        <v>2529</v>
      </c>
      <c r="C36" s="99">
        <v>44239.037916666668</v>
      </c>
      <c r="D36" s="113" t="s">
        <v>2491</v>
      </c>
      <c r="E36" s="97">
        <v>813</v>
      </c>
      <c r="F36" s="84" t="str">
        <f>VLOOKUP(E36,VIP!$A$2:$O11368,2,0)</f>
        <v>DRBR815</v>
      </c>
      <c r="G36" s="96" t="str">
        <f>VLOOKUP(E36,'LISTADO ATM'!$A$2:$B$896,2,0)</f>
        <v>ATM Occidental Mall</v>
      </c>
      <c r="H36" s="96" t="str">
        <f>VLOOKUP(E36,VIP!$A$2:$O16289,7,FALSE)</f>
        <v>Si</v>
      </c>
      <c r="I36" s="96" t="str">
        <f>VLOOKUP(E36,VIP!$A$2:$O8254,8,FALSE)</f>
        <v>Si</v>
      </c>
      <c r="J36" s="96" t="str">
        <f>VLOOKUP(E36,VIP!$A$2:$O8204,8,FALSE)</f>
        <v>Si</v>
      </c>
      <c r="K36" s="96" t="str">
        <f>VLOOKUP(E36,VIP!$A$2:$O11778,6,0)</f>
        <v>NO</v>
      </c>
      <c r="L36" s="102" t="s">
        <v>2430</v>
      </c>
      <c r="M36" s="101" t="s">
        <v>2472</v>
      </c>
      <c r="N36" s="100" t="s">
        <v>2480</v>
      </c>
      <c r="O36" s="113" t="s">
        <v>2497</v>
      </c>
      <c r="P36" s="116"/>
      <c r="Q36" s="101" t="s">
        <v>2430</v>
      </c>
    </row>
    <row r="37" spans="1:17" ht="18" x14ac:dyDescent="0.25">
      <c r="A37" s="113" t="str">
        <f>VLOOKUP(E37,'LISTADO ATM'!$A$2:$C$897,3,0)</f>
        <v>NORTE</v>
      </c>
      <c r="B37" s="107" t="s">
        <v>2528</v>
      </c>
      <c r="C37" s="99">
        <v>44239.039560185185</v>
      </c>
      <c r="D37" s="113" t="s">
        <v>2491</v>
      </c>
      <c r="E37" s="97">
        <v>283</v>
      </c>
      <c r="F37" s="84" t="str">
        <f>VLOOKUP(E37,VIP!$A$2:$O11367,2,0)</f>
        <v>DRBR283</v>
      </c>
      <c r="G37" s="96" t="str">
        <f>VLOOKUP(E37,'LISTADO ATM'!$A$2:$B$896,2,0)</f>
        <v xml:space="preserve">ATM Oficina Nibaje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2430</v>
      </c>
      <c r="M37" s="101" t="s">
        <v>2472</v>
      </c>
      <c r="N37" s="100" t="s">
        <v>2480</v>
      </c>
      <c r="O37" s="113" t="s">
        <v>2497</v>
      </c>
      <c r="P37" s="116"/>
      <c r="Q37" s="101" t="s">
        <v>2430</v>
      </c>
    </row>
    <row r="38" spans="1:17" ht="18" x14ac:dyDescent="0.25">
      <c r="A38" s="113" t="str">
        <f>VLOOKUP(E38,'LISTADO ATM'!$A$2:$C$897,3,0)</f>
        <v>NORTE</v>
      </c>
      <c r="B38" s="107" t="s">
        <v>2540</v>
      </c>
      <c r="C38" s="99">
        <v>44239.266828703701</v>
      </c>
      <c r="D38" s="113" t="s">
        <v>2190</v>
      </c>
      <c r="E38" s="97">
        <v>779</v>
      </c>
      <c r="F38" s="84" t="str">
        <f>VLOOKUP(E38,VIP!$A$2:$O11373,2,0)</f>
        <v>DRBR206</v>
      </c>
      <c r="G38" s="96" t="str">
        <f>VLOOKUP(E38,'LISTADO ATM'!$A$2:$B$896,2,0)</f>
        <v xml:space="preserve">ATM Zona Franca Esperanza I (Mao) </v>
      </c>
      <c r="H38" s="96" t="str">
        <f>VLOOKUP(E38,VIP!$A$2:$O16294,7,FALSE)</f>
        <v>Si</v>
      </c>
      <c r="I38" s="96" t="str">
        <f>VLOOKUP(E38,VIP!$A$2:$O8259,8,FALSE)</f>
        <v>Si</v>
      </c>
      <c r="J38" s="96" t="str">
        <f>VLOOKUP(E38,VIP!$A$2:$O8209,8,FALSE)</f>
        <v>Si</v>
      </c>
      <c r="K38" s="96" t="str">
        <f>VLOOKUP(E38,VIP!$A$2:$O11783,6,0)</f>
        <v>NO</v>
      </c>
      <c r="L38" s="102" t="s">
        <v>2254</v>
      </c>
      <c r="M38" s="101" t="s">
        <v>2472</v>
      </c>
      <c r="N38" s="100" t="s">
        <v>2480</v>
      </c>
      <c r="O38" s="113" t="s">
        <v>2545</v>
      </c>
      <c r="P38" s="116"/>
      <c r="Q38" s="101" t="s">
        <v>2254</v>
      </c>
    </row>
    <row r="39" spans="1:17" ht="18" x14ac:dyDescent="0.25">
      <c r="A39" s="113" t="str">
        <f>VLOOKUP(E39,'LISTADO ATM'!$A$2:$C$897,3,0)</f>
        <v>NORTE</v>
      </c>
      <c r="B39" s="107" t="s">
        <v>2539</v>
      </c>
      <c r="C39" s="99">
        <v>44239.312523148146</v>
      </c>
      <c r="D39" s="113" t="s">
        <v>2546</v>
      </c>
      <c r="E39" s="97">
        <v>874</v>
      </c>
      <c r="F39" s="84" t="str">
        <f>VLOOKUP(E39,VIP!$A$2:$O11372,2,0)</f>
        <v>DRBR874</v>
      </c>
      <c r="G39" s="96" t="str">
        <f>VLOOKUP(E39,'LISTADO ATM'!$A$2:$B$896,2,0)</f>
        <v xml:space="preserve">ATM Zona Franca Esperanza II (Mao) </v>
      </c>
      <c r="H39" s="96" t="str">
        <f>VLOOKUP(E39,VIP!$A$2:$O16293,7,FALSE)</f>
        <v>Si</v>
      </c>
      <c r="I39" s="96" t="str">
        <f>VLOOKUP(E39,VIP!$A$2:$O8258,8,FALSE)</f>
        <v>Si</v>
      </c>
      <c r="J39" s="96" t="str">
        <f>VLOOKUP(E39,VIP!$A$2:$O8208,8,FALSE)</f>
        <v>Si</v>
      </c>
      <c r="K39" s="96" t="str">
        <f>VLOOKUP(E39,VIP!$A$2:$O11782,6,0)</f>
        <v>NO</v>
      </c>
      <c r="L39" s="102" t="s">
        <v>2543</v>
      </c>
      <c r="M39" s="101" t="s">
        <v>2472</v>
      </c>
      <c r="N39" s="100" t="s">
        <v>2480</v>
      </c>
      <c r="O39" s="113" t="s">
        <v>2544</v>
      </c>
      <c r="P39" s="116"/>
      <c r="Q39" s="101" t="s">
        <v>2543</v>
      </c>
    </row>
    <row r="40" spans="1:17" ht="18" x14ac:dyDescent="0.25">
      <c r="A40" s="113" t="str">
        <f>VLOOKUP(E40,'LISTADO ATM'!$A$2:$C$897,3,0)</f>
        <v>DISTRITO NACIONAL</v>
      </c>
      <c r="B40" s="107" t="s">
        <v>2538</v>
      </c>
      <c r="C40" s="99">
        <v>44239.316296296296</v>
      </c>
      <c r="D40" s="113" t="s">
        <v>2189</v>
      </c>
      <c r="E40" s="97">
        <v>929</v>
      </c>
      <c r="F40" s="84" t="str">
        <f>VLOOKUP(E40,VIP!$A$2:$O11371,2,0)</f>
        <v>DRBR929</v>
      </c>
      <c r="G40" s="96" t="str">
        <f>VLOOKUP(E40,'LISTADO ATM'!$A$2:$B$896,2,0)</f>
        <v>ATM Autoservicio Nacional El Conde</v>
      </c>
      <c r="H40" s="96" t="str">
        <f>VLOOKUP(E40,VIP!$A$2:$O16292,7,FALSE)</f>
        <v>Si</v>
      </c>
      <c r="I40" s="96" t="str">
        <f>VLOOKUP(E40,VIP!$A$2:$O8257,8,FALSE)</f>
        <v>Si</v>
      </c>
      <c r="J40" s="96" t="str">
        <f>VLOOKUP(E40,VIP!$A$2:$O8207,8,FALSE)</f>
        <v>Si</v>
      </c>
      <c r="K40" s="96" t="str">
        <f>VLOOKUP(E40,VIP!$A$2:$O11781,6,0)</f>
        <v>NO</v>
      </c>
      <c r="L40" s="102" t="s">
        <v>2228</v>
      </c>
      <c r="M40" s="101" t="s">
        <v>2472</v>
      </c>
      <c r="N40" s="100" t="s">
        <v>2480</v>
      </c>
      <c r="O40" s="113" t="s">
        <v>2482</v>
      </c>
      <c r="P40" s="116"/>
      <c r="Q40" s="101" t="s">
        <v>2228</v>
      </c>
    </row>
    <row r="41" spans="1:17" ht="18" x14ac:dyDescent="0.25">
      <c r="A41" s="113" t="str">
        <f>VLOOKUP(E41,'LISTADO ATM'!$A$2:$C$897,3,0)</f>
        <v>DISTRITO NACIONAL</v>
      </c>
      <c r="B41" s="107" t="s">
        <v>2537</v>
      </c>
      <c r="C41" s="99">
        <v>44239.317083333335</v>
      </c>
      <c r="D41" s="113" t="s">
        <v>2476</v>
      </c>
      <c r="E41" s="97">
        <v>929</v>
      </c>
      <c r="F41" s="84" t="str">
        <f>VLOOKUP(E41,VIP!$A$2:$O11370,2,0)</f>
        <v>DRBR929</v>
      </c>
      <c r="G41" s="96" t="str">
        <f>VLOOKUP(E41,'LISTADO ATM'!$A$2:$B$896,2,0)</f>
        <v>ATM Autoservicio Nacional El Conde</v>
      </c>
      <c r="H41" s="96" t="str">
        <f>VLOOKUP(E41,VIP!$A$2:$O16291,7,FALSE)</f>
        <v>Si</v>
      </c>
      <c r="I41" s="96" t="str">
        <f>VLOOKUP(E41,VIP!$A$2:$O8256,8,FALSE)</f>
        <v>Si</v>
      </c>
      <c r="J41" s="96" t="str">
        <f>VLOOKUP(E41,VIP!$A$2:$O8206,8,FALSE)</f>
        <v>Si</v>
      </c>
      <c r="K41" s="96" t="str">
        <f>VLOOKUP(E41,VIP!$A$2:$O11780,6,0)</f>
        <v>NO</v>
      </c>
      <c r="L41" s="102" t="s">
        <v>2542</v>
      </c>
      <c r="M41" s="101" t="s">
        <v>2472</v>
      </c>
      <c r="N41" s="100" t="s">
        <v>2480</v>
      </c>
      <c r="O41" s="113" t="s">
        <v>2481</v>
      </c>
      <c r="P41" s="116"/>
      <c r="Q41" s="101" t="s">
        <v>2542</v>
      </c>
    </row>
    <row r="42" spans="1:17" ht="18" x14ac:dyDescent="0.25">
      <c r="A42" s="113" t="str">
        <f>VLOOKUP(E42,'LISTADO ATM'!$A$2:$C$897,3,0)</f>
        <v>DISTRITO NACIONAL</v>
      </c>
      <c r="B42" s="107" t="s">
        <v>2536</v>
      </c>
      <c r="C42" s="99">
        <v>44239.319247685184</v>
      </c>
      <c r="D42" s="113" t="s">
        <v>2189</v>
      </c>
      <c r="E42" s="97">
        <v>545</v>
      </c>
      <c r="F42" s="84" t="str">
        <f>VLOOKUP(E42,VIP!$A$2:$O11369,2,0)</f>
        <v>DRBR995</v>
      </c>
      <c r="G42" s="96" t="str">
        <f>VLOOKUP(E42,'LISTADO ATM'!$A$2:$B$896,2,0)</f>
        <v xml:space="preserve">ATM Oficina Isabel La Católica II  </v>
      </c>
      <c r="H42" s="96" t="str">
        <f>VLOOKUP(E42,VIP!$A$2:$O16290,7,FALSE)</f>
        <v>Si</v>
      </c>
      <c r="I42" s="96" t="str">
        <f>VLOOKUP(E42,VIP!$A$2:$O8255,8,FALSE)</f>
        <v>Si</v>
      </c>
      <c r="J42" s="96" t="str">
        <f>VLOOKUP(E42,VIP!$A$2:$O8205,8,FALSE)</f>
        <v>Si</v>
      </c>
      <c r="K42" s="96" t="str">
        <f>VLOOKUP(E42,VIP!$A$2:$O11779,6,0)</f>
        <v>NO</v>
      </c>
      <c r="L42" s="102" t="s">
        <v>2541</v>
      </c>
      <c r="M42" s="101" t="s">
        <v>2472</v>
      </c>
      <c r="N42" s="100" t="s">
        <v>2480</v>
      </c>
      <c r="O42" s="113" t="s">
        <v>2482</v>
      </c>
      <c r="P42" s="116"/>
      <c r="Q42" s="101" t="s">
        <v>2541</v>
      </c>
    </row>
    <row r="43" spans="1:17" ht="18" x14ac:dyDescent="0.25">
      <c r="A43" s="113" t="str">
        <f>VLOOKUP(E43,'LISTADO ATM'!$A$2:$C$897,3,0)</f>
        <v>ESTE</v>
      </c>
      <c r="B43" s="107" t="s">
        <v>2535</v>
      </c>
      <c r="C43" s="99">
        <v>44239.328379629631</v>
      </c>
      <c r="D43" s="113" t="s">
        <v>2189</v>
      </c>
      <c r="E43" s="97">
        <v>608</v>
      </c>
      <c r="F43" s="84" t="str">
        <f>VLOOKUP(E43,VIP!$A$2:$O11368,2,0)</f>
        <v>DRBR305</v>
      </c>
      <c r="G43" s="96" t="str">
        <f>VLOOKUP(E43,'LISTADO ATM'!$A$2:$B$896,2,0)</f>
        <v xml:space="preserve">ATM Oficina Jumbo (San Pedro) </v>
      </c>
      <c r="H43" s="96" t="str">
        <f>VLOOKUP(E43,VIP!$A$2:$O16289,7,FALSE)</f>
        <v>Si</v>
      </c>
      <c r="I43" s="96" t="str">
        <f>VLOOKUP(E43,VIP!$A$2:$O8254,8,FALSE)</f>
        <v>Si</v>
      </c>
      <c r="J43" s="96" t="str">
        <f>VLOOKUP(E43,VIP!$A$2:$O8204,8,FALSE)</f>
        <v>Si</v>
      </c>
      <c r="K43" s="96" t="str">
        <f>VLOOKUP(E43,VIP!$A$2:$O11778,6,0)</f>
        <v>SI</v>
      </c>
      <c r="L43" s="102" t="s">
        <v>2228</v>
      </c>
      <c r="M43" s="101" t="s">
        <v>2472</v>
      </c>
      <c r="N43" s="100" t="s">
        <v>2480</v>
      </c>
      <c r="O43" s="113" t="s">
        <v>2482</v>
      </c>
      <c r="P43" s="116"/>
      <c r="Q43" s="101" t="s">
        <v>2228</v>
      </c>
    </row>
    <row r="44" spans="1:17" ht="18" x14ac:dyDescent="0.25">
      <c r="A44" s="113" t="str">
        <f>VLOOKUP(E44,'LISTADO ATM'!$A$2:$C$897,3,0)</f>
        <v>DISTRITO NACIONAL</v>
      </c>
      <c r="B44" s="107" t="s">
        <v>2559</v>
      </c>
      <c r="C44" s="99">
        <v>44239.393414351849</v>
      </c>
      <c r="D44" s="113" t="s">
        <v>2189</v>
      </c>
      <c r="E44" s="97">
        <v>192</v>
      </c>
      <c r="F44" s="84" t="str">
        <f>VLOOKUP(E44,VIP!$A$2:$O11378,2,0)</f>
        <v>DRBR192</v>
      </c>
      <c r="G44" s="96" t="str">
        <f>VLOOKUP(E44,'LISTADO ATM'!$A$2:$B$896,2,0)</f>
        <v xml:space="preserve">ATM Autobanco Luperón II </v>
      </c>
      <c r="H44" s="96" t="str">
        <f>VLOOKUP(E44,VIP!$A$2:$O16299,7,FALSE)</f>
        <v>Si</v>
      </c>
      <c r="I44" s="96" t="str">
        <f>VLOOKUP(E44,VIP!$A$2:$O8264,8,FALSE)</f>
        <v>Si</v>
      </c>
      <c r="J44" s="96" t="str">
        <f>VLOOKUP(E44,VIP!$A$2:$O8214,8,FALSE)</f>
        <v>Si</v>
      </c>
      <c r="K44" s="96" t="str">
        <f>VLOOKUP(E44,VIP!$A$2:$O11788,6,0)</f>
        <v>NO</v>
      </c>
      <c r="L44" s="102" t="s">
        <v>2463</v>
      </c>
      <c r="M44" s="101" t="s">
        <v>2472</v>
      </c>
      <c r="N44" s="100" t="s">
        <v>2480</v>
      </c>
      <c r="O44" s="113" t="s">
        <v>2482</v>
      </c>
      <c r="P44" s="116"/>
      <c r="Q44" s="101" t="s">
        <v>2463</v>
      </c>
    </row>
    <row r="45" spans="1:17" ht="18" x14ac:dyDescent="0.25">
      <c r="A45" s="113" t="str">
        <f>VLOOKUP(E45,'LISTADO ATM'!$A$2:$C$897,3,0)</f>
        <v>DISTRITO NACIONAL</v>
      </c>
      <c r="B45" s="107" t="s">
        <v>2558</v>
      </c>
      <c r="C45" s="99">
        <v>44239.396493055552</v>
      </c>
      <c r="D45" s="113" t="s">
        <v>2189</v>
      </c>
      <c r="E45" s="97">
        <v>931</v>
      </c>
      <c r="F45" s="84" t="str">
        <f>VLOOKUP(E45,VIP!$A$2:$O11377,2,0)</f>
        <v>DRBR24N</v>
      </c>
      <c r="G45" s="96" t="str">
        <f>VLOOKUP(E45,'LISTADO ATM'!$A$2:$B$896,2,0)</f>
        <v xml:space="preserve">ATM Autobanco Luperón I </v>
      </c>
      <c r="H45" s="96" t="str">
        <f>VLOOKUP(E45,VIP!$A$2:$O16298,7,FALSE)</f>
        <v>Si</v>
      </c>
      <c r="I45" s="96" t="str">
        <f>VLOOKUP(E45,VIP!$A$2:$O8263,8,FALSE)</f>
        <v>Si</v>
      </c>
      <c r="J45" s="96" t="str">
        <f>VLOOKUP(E45,VIP!$A$2:$O8213,8,FALSE)</f>
        <v>Si</v>
      </c>
      <c r="K45" s="96" t="str">
        <f>VLOOKUP(E45,VIP!$A$2:$O11787,6,0)</f>
        <v>NO</v>
      </c>
      <c r="L45" s="102" t="s">
        <v>2463</v>
      </c>
      <c r="M45" s="101" t="s">
        <v>2472</v>
      </c>
      <c r="N45" s="100" t="s">
        <v>2480</v>
      </c>
      <c r="O45" s="113" t="s">
        <v>2482</v>
      </c>
      <c r="P45" s="116"/>
      <c r="Q45" s="101" t="s">
        <v>2463</v>
      </c>
    </row>
    <row r="46" spans="1:17" ht="18" x14ac:dyDescent="0.25">
      <c r="A46" s="113" t="str">
        <f>VLOOKUP(E46,'LISTADO ATM'!$A$2:$C$897,3,0)</f>
        <v>DISTRITO NACIONAL</v>
      </c>
      <c r="B46" s="107" t="s">
        <v>2557</v>
      </c>
      <c r="C46" s="99">
        <v>44239.399328703701</v>
      </c>
      <c r="D46" s="113" t="s">
        <v>2189</v>
      </c>
      <c r="E46" s="97">
        <v>971</v>
      </c>
      <c r="F46" s="84" t="str">
        <f>VLOOKUP(E46,VIP!$A$2:$O11376,2,0)</f>
        <v>DRBR24U</v>
      </c>
      <c r="G46" s="96" t="str">
        <f>VLOOKUP(E46,'LISTADO ATM'!$A$2:$B$896,2,0)</f>
        <v xml:space="preserve">ATM Club Banreservas I </v>
      </c>
      <c r="H46" s="96" t="str">
        <f>VLOOKUP(E46,VIP!$A$2:$O16297,7,FALSE)</f>
        <v>Si</v>
      </c>
      <c r="I46" s="96" t="str">
        <f>VLOOKUP(E46,VIP!$A$2:$O8262,8,FALSE)</f>
        <v>Si</v>
      </c>
      <c r="J46" s="96" t="str">
        <f>VLOOKUP(E46,VIP!$A$2:$O8212,8,FALSE)</f>
        <v>Si</v>
      </c>
      <c r="K46" s="96" t="str">
        <f>VLOOKUP(E46,VIP!$A$2:$O11786,6,0)</f>
        <v>NO</v>
      </c>
      <c r="L46" s="102" t="s">
        <v>2463</v>
      </c>
      <c r="M46" s="101" t="s">
        <v>2472</v>
      </c>
      <c r="N46" s="100" t="s">
        <v>2480</v>
      </c>
      <c r="O46" s="113" t="s">
        <v>2482</v>
      </c>
      <c r="P46" s="116"/>
      <c r="Q46" s="101" t="s">
        <v>2463</v>
      </c>
    </row>
    <row r="47" spans="1:17" ht="18" x14ac:dyDescent="0.25">
      <c r="A47" s="113" t="str">
        <f>VLOOKUP(E47,'LISTADO ATM'!$A$2:$C$897,3,0)</f>
        <v>DISTRITO NACIONAL</v>
      </c>
      <c r="B47" s="107" t="s">
        <v>2556</v>
      </c>
      <c r="C47" s="99">
        <v>44239.404398148145</v>
      </c>
      <c r="D47" s="113" t="s">
        <v>2476</v>
      </c>
      <c r="E47" s="97">
        <v>564</v>
      </c>
      <c r="F47" s="84" t="str">
        <f>VLOOKUP(E47,VIP!$A$2:$O11375,2,0)</f>
        <v>DRBR168</v>
      </c>
      <c r="G47" s="96" t="str">
        <f>VLOOKUP(E47,'LISTADO ATM'!$A$2:$B$896,2,0)</f>
        <v xml:space="preserve">ATM Ministerio de Agricultura </v>
      </c>
      <c r="H47" s="96" t="str">
        <f>VLOOKUP(E47,VIP!$A$2:$O16296,7,FALSE)</f>
        <v>Si</v>
      </c>
      <c r="I47" s="96" t="str">
        <f>VLOOKUP(E47,VIP!$A$2:$O8261,8,FALSE)</f>
        <v>Si</v>
      </c>
      <c r="J47" s="96" t="str">
        <f>VLOOKUP(E47,VIP!$A$2:$O8211,8,FALSE)</f>
        <v>Si</v>
      </c>
      <c r="K47" s="96" t="str">
        <f>VLOOKUP(E47,VIP!$A$2:$O11785,6,0)</f>
        <v>NO</v>
      </c>
      <c r="L47" s="102" t="s">
        <v>2430</v>
      </c>
      <c r="M47" s="101" t="s">
        <v>2472</v>
      </c>
      <c r="N47" s="100" t="s">
        <v>2480</v>
      </c>
      <c r="O47" s="113" t="s">
        <v>2481</v>
      </c>
      <c r="P47" s="116"/>
      <c r="Q47" s="101" t="s">
        <v>2430</v>
      </c>
    </row>
    <row r="48" spans="1:17" ht="18" x14ac:dyDescent="0.25">
      <c r="A48" s="113" t="str">
        <f>VLOOKUP(E48,'LISTADO ATM'!$A$2:$C$897,3,0)</f>
        <v>NORTE</v>
      </c>
      <c r="B48" s="107" t="s">
        <v>2555</v>
      </c>
      <c r="C48" s="99">
        <v>44239.424826388888</v>
      </c>
      <c r="D48" s="113" t="s">
        <v>2491</v>
      </c>
      <c r="E48" s="97">
        <v>703</v>
      </c>
      <c r="F48" s="84" t="str">
        <f>VLOOKUP(E48,VIP!$A$2:$O11374,2,0)</f>
        <v>DRBR703</v>
      </c>
      <c r="G48" s="96" t="str">
        <f>VLOOKUP(E48,'LISTADO ATM'!$A$2:$B$896,2,0)</f>
        <v xml:space="preserve">ATM Oficina El Mamey Los Hidalgos </v>
      </c>
      <c r="H48" s="96" t="str">
        <f>VLOOKUP(E48,VIP!$A$2:$O16295,7,FALSE)</f>
        <v>Si</v>
      </c>
      <c r="I48" s="96" t="str">
        <f>VLOOKUP(E48,VIP!$A$2:$O8260,8,FALSE)</f>
        <v>Si</v>
      </c>
      <c r="J48" s="96" t="str">
        <f>VLOOKUP(E48,VIP!$A$2:$O8210,8,FALSE)</f>
        <v>Si</v>
      </c>
      <c r="K48" s="96" t="str">
        <f>VLOOKUP(E48,VIP!$A$2:$O11784,6,0)</f>
        <v>NO</v>
      </c>
      <c r="L48" s="102" t="s">
        <v>2465</v>
      </c>
      <c r="M48" s="101" t="s">
        <v>2472</v>
      </c>
      <c r="N48" s="100" t="s">
        <v>2480</v>
      </c>
      <c r="O48" s="113" t="s">
        <v>2497</v>
      </c>
      <c r="P48" s="116"/>
      <c r="Q48" s="101" t="s">
        <v>2465</v>
      </c>
    </row>
    <row r="49" spans="1:17" ht="18" x14ac:dyDescent="0.25">
      <c r="A49" s="113" t="str">
        <f>VLOOKUP(E49,'LISTADO ATM'!$A$2:$C$897,3,0)</f>
        <v>DISTRITO NACIONAL</v>
      </c>
      <c r="B49" s="107" t="s">
        <v>2554</v>
      </c>
      <c r="C49" s="99">
        <v>44239.430150462962</v>
      </c>
      <c r="D49" s="113" t="s">
        <v>2189</v>
      </c>
      <c r="E49" s="97">
        <v>70</v>
      </c>
      <c r="F49" s="84" t="str">
        <f>VLOOKUP(E49,VIP!$A$2:$O11373,2,0)</f>
        <v>DRBR070</v>
      </c>
      <c r="G49" s="96" t="str">
        <f>VLOOKUP(E49,'LISTADO ATM'!$A$2:$B$896,2,0)</f>
        <v xml:space="preserve">ATM Autoservicio Plaza Lama Zona Oriental </v>
      </c>
      <c r="H49" s="96" t="str">
        <f>VLOOKUP(E49,VIP!$A$2:$O16294,7,FALSE)</f>
        <v>Si</v>
      </c>
      <c r="I49" s="96" t="str">
        <f>VLOOKUP(E49,VIP!$A$2:$O8259,8,FALSE)</f>
        <v>Si</v>
      </c>
      <c r="J49" s="96" t="str">
        <f>VLOOKUP(E49,VIP!$A$2:$O8209,8,FALSE)</f>
        <v>Si</v>
      </c>
      <c r="K49" s="96" t="str">
        <f>VLOOKUP(E49,VIP!$A$2:$O11783,6,0)</f>
        <v>NO</v>
      </c>
      <c r="L49" s="102" t="s">
        <v>2228</v>
      </c>
      <c r="M49" s="101" t="s">
        <v>2472</v>
      </c>
      <c r="N49" s="100" t="s">
        <v>2480</v>
      </c>
      <c r="O49" s="113" t="s">
        <v>2482</v>
      </c>
      <c r="P49" s="116"/>
      <c r="Q49" s="101" t="s">
        <v>2228</v>
      </c>
    </row>
    <row r="50" spans="1:17" ht="18" x14ac:dyDescent="0.25">
      <c r="A50" s="113" t="str">
        <f>VLOOKUP(E50,'LISTADO ATM'!$A$2:$C$897,3,0)</f>
        <v>DISTRITO NACIONAL</v>
      </c>
      <c r="B50" s="107" t="s">
        <v>2553</v>
      </c>
      <c r="C50" s="99">
        <v>44239.433703703704</v>
      </c>
      <c r="D50" s="113" t="s">
        <v>2476</v>
      </c>
      <c r="E50" s="97">
        <v>684</v>
      </c>
      <c r="F50" s="84" t="str">
        <f>VLOOKUP(E50,VIP!$A$2:$O11372,2,0)</f>
        <v>DRBR684</v>
      </c>
      <c r="G50" s="96" t="str">
        <f>VLOOKUP(E50,'LISTADO ATM'!$A$2:$B$896,2,0)</f>
        <v>ATM Estación Texaco Prolongación 27 Febrero</v>
      </c>
      <c r="H50" s="96" t="str">
        <f>VLOOKUP(E50,VIP!$A$2:$O16293,7,FALSE)</f>
        <v>NO</v>
      </c>
      <c r="I50" s="96" t="str">
        <f>VLOOKUP(E50,VIP!$A$2:$O8258,8,FALSE)</f>
        <v>NO</v>
      </c>
      <c r="J50" s="96" t="str">
        <f>VLOOKUP(E50,VIP!$A$2:$O8208,8,FALSE)</f>
        <v>NO</v>
      </c>
      <c r="K50" s="96" t="str">
        <f>VLOOKUP(E50,VIP!$A$2:$O11782,6,0)</f>
        <v>NO</v>
      </c>
      <c r="L50" s="102" t="s">
        <v>2430</v>
      </c>
      <c r="M50" s="101" t="s">
        <v>2472</v>
      </c>
      <c r="N50" s="100" t="s">
        <v>2480</v>
      </c>
      <c r="O50" s="113" t="s">
        <v>2481</v>
      </c>
      <c r="P50" s="116"/>
      <c r="Q50" s="101" t="s">
        <v>2430</v>
      </c>
    </row>
    <row r="51" spans="1:17" ht="18" x14ac:dyDescent="0.25">
      <c r="A51" s="113" t="str">
        <f>VLOOKUP(E51,'LISTADO ATM'!$A$2:$C$897,3,0)</f>
        <v>DISTRITO NACIONAL</v>
      </c>
      <c r="B51" s="107" t="s">
        <v>2552</v>
      </c>
      <c r="C51" s="99">
        <v>44239.436574074076</v>
      </c>
      <c r="D51" s="113" t="s">
        <v>2189</v>
      </c>
      <c r="E51" s="97">
        <v>321</v>
      </c>
      <c r="F51" s="84" t="str">
        <f>VLOOKUP(E51,VIP!$A$2:$O11371,2,0)</f>
        <v>DRBR321</v>
      </c>
      <c r="G51" s="96" t="str">
        <f>VLOOKUP(E51,'LISTADO ATM'!$A$2:$B$896,2,0)</f>
        <v xml:space="preserve">ATM Oficina Jiménez Moya I </v>
      </c>
      <c r="H51" s="96" t="str">
        <f>VLOOKUP(E51,VIP!$A$2:$O16292,7,FALSE)</f>
        <v>Si</v>
      </c>
      <c r="I51" s="96" t="str">
        <f>VLOOKUP(E51,VIP!$A$2:$O8257,8,FALSE)</f>
        <v>Si</v>
      </c>
      <c r="J51" s="96" t="str">
        <f>VLOOKUP(E51,VIP!$A$2:$O8207,8,FALSE)</f>
        <v>Si</v>
      </c>
      <c r="K51" s="96" t="str">
        <f>VLOOKUP(E51,VIP!$A$2:$O11781,6,0)</f>
        <v>NO</v>
      </c>
      <c r="L51" s="102" t="s">
        <v>2228</v>
      </c>
      <c r="M51" s="101" t="s">
        <v>2472</v>
      </c>
      <c r="N51" s="100" t="s">
        <v>2480</v>
      </c>
      <c r="O51" s="113" t="s">
        <v>2482</v>
      </c>
      <c r="P51" s="116"/>
      <c r="Q51" s="101" t="s">
        <v>2228</v>
      </c>
    </row>
    <row r="52" spans="1:17" ht="18" x14ac:dyDescent="0.25">
      <c r="A52" s="113" t="str">
        <f>VLOOKUP(E52,'LISTADO ATM'!$A$2:$C$897,3,0)</f>
        <v>NORTE</v>
      </c>
      <c r="B52" s="107" t="s">
        <v>2563</v>
      </c>
      <c r="C52" s="99">
        <v>44239.441782407404</v>
      </c>
      <c r="D52" s="113" t="s">
        <v>2491</v>
      </c>
      <c r="E52" s="97">
        <v>136</v>
      </c>
      <c r="F52" s="84" t="str">
        <f>VLOOKUP(E52,VIP!$A$2:$O11382,2,0)</f>
        <v>DRBR136</v>
      </c>
      <c r="G52" s="96" t="str">
        <f>VLOOKUP(E52,'LISTADO ATM'!$A$2:$B$896,2,0)</f>
        <v>ATM S/M Xtra (Santiago)</v>
      </c>
      <c r="H52" s="96" t="str">
        <f>VLOOKUP(E52,VIP!$A$2:$O16303,7,FALSE)</f>
        <v>Si</v>
      </c>
      <c r="I52" s="96" t="str">
        <f>VLOOKUP(E52,VIP!$A$2:$O8268,8,FALSE)</f>
        <v>Si</v>
      </c>
      <c r="J52" s="96" t="str">
        <f>VLOOKUP(E52,VIP!$A$2:$O8218,8,FALSE)</f>
        <v>Si</v>
      </c>
      <c r="K52" s="96" t="str">
        <f>VLOOKUP(E52,VIP!$A$2:$O11792,6,0)</f>
        <v>NO</v>
      </c>
      <c r="L52" s="102" t="s">
        <v>2565</v>
      </c>
      <c r="M52" s="116" t="s">
        <v>2549</v>
      </c>
      <c r="N52" s="100" t="s">
        <v>2547</v>
      </c>
      <c r="O52" s="113" t="s">
        <v>2566</v>
      </c>
      <c r="P52" s="116" t="s">
        <v>2568</v>
      </c>
      <c r="Q52" s="101" t="s">
        <v>2565</v>
      </c>
    </row>
    <row r="53" spans="1:17" ht="18" x14ac:dyDescent="0.25">
      <c r="A53" s="113" t="str">
        <f>VLOOKUP(E53,'LISTADO ATM'!$A$2:$C$897,3,0)</f>
        <v>DISTRITO NACIONAL</v>
      </c>
      <c r="B53" s="107" t="s">
        <v>2551</v>
      </c>
      <c r="C53" s="99">
        <v>44239.443969907406</v>
      </c>
      <c r="D53" s="113" t="s">
        <v>2476</v>
      </c>
      <c r="E53" s="97">
        <v>717</v>
      </c>
      <c r="F53" s="84" t="str">
        <f>VLOOKUP(E53,VIP!$A$2:$O11370,2,0)</f>
        <v>DRBR24K</v>
      </c>
      <c r="G53" s="96" t="str">
        <f>VLOOKUP(E53,'LISTADO ATM'!$A$2:$B$896,2,0)</f>
        <v xml:space="preserve">ATM Oficina Los Alcarrizos </v>
      </c>
      <c r="H53" s="96" t="str">
        <f>VLOOKUP(E53,VIP!$A$2:$O16291,7,FALSE)</f>
        <v>Si</v>
      </c>
      <c r="I53" s="96" t="str">
        <f>VLOOKUP(E53,VIP!$A$2:$O8256,8,FALSE)</f>
        <v>Si</v>
      </c>
      <c r="J53" s="96" t="str">
        <f>VLOOKUP(E53,VIP!$A$2:$O8206,8,FALSE)</f>
        <v>Si</v>
      </c>
      <c r="K53" s="96" t="str">
        <f>VLOOKUP(E53,VIP!$A$2:$O11780,6,0)</f>
        <v>SI</v>
      </c>
      <c r="L53" s="102" t="s">
        <v>2430</v>
      </c>
      <c r="M53" s="101" t="s">
        <v>2472</v>
      </c>
      <c r="N53" s="100" t="s">
        <v>2480</v>
      </c>
      <c r="O53" s="113" t="s">
        <v>2481</v>
      </c>
      <c r="P53" s="116"/>
      <c r="Q53" s="101" t="s">
        <v>2430</v>
      </c>
    </row>
    <row r="54" spans="1:17" ht="18" x14ac:dyDescent="0.25">
      <c r="A54" s="113" t="str">
        <f>VLOOKUP(E54,'LISTADO ATM'!$A$2:$C$897,3,0)</f>
        <v>NORTE</v>
      </c>
      <c r="B54" s="107" t="s">
        <v>2562</v>
      </c>
      <c r="C54" s="99">
        <v>44239.444247685184</v>
      </c>
      <c r="D54" s="113" t="s">
        <v>2491</v>
      </c>
      <c r="E54" s="97">
        <v>758</v>
      </c>
      <c r="F54" s="84" t="str">
        <f>VLOOKUP(E54,VIP!$A$2:$O11381,2,0)</f>
        <v>DRBR758</v>
      </c>
      <c r="G54" s="96" t="str">
        <f>VLOOKUP(E54,'LISTADO ATM'!$A$2:$B$896,2,0)</f>
        <v>ATM S/M Nacional El Embrujo</v>
      </c>
      <c r="H54" s="96" t="str">
        <f>VLOOKUP(E54,VIP!$A$2:$O16302,7,FALSE)</f>
        <v>N/A</v>
      </c>
      <c r="I54" s="96" t="str">
        <f>VLOOKUP(E54,VIP!$A$2:$O8267,8,FALSE)</f>
        <v>N/A</v>
      </c>
      <c r="J54" s="96" t="str">
        <f>VLOOKUP(E54,VIP!$A$2:$O8217,8,FALSE)</f>
        <v>N/A</v>
      </c>
      <c r="K54" s="96" t="str">
        <f>VLOOKUP(E54,VIP!$A$2:$O11791,6,0)</f>
        <v>N/A</v>
      </c>
      <c r="L54" s="102" t="s">
        <v>2564</v>
      </c>
      <c r="M54" s="116" t="s">
        <v>2549</v>
      </c>
      <c r="N54" s="100" t="s">
        <v>2547</v>
      </c>
      <c r="O54" s="113" t="s">
        <v>2566</v>
      </c>
      <c r="P54" s="116" t="s">
        <v>2567</v>
      </c>
      <c r="Q54" s="101" t="s">
        <v>2564</v>
      </c>
    </row>
    <row r="55" spans="1:17" ht="18" x14ac:dyDescent="0.25">
      <c r="A55" s="113" t="str">
        <f>VLOOKUP(E55,'LISTADO ATM'!$A$2:$C$897,3,0)</f>
        <v>DISTRITO NACIONAL</v>
      </c>
      <c r="B55" s="107" t="s">
        <v>2550</v>
      </c>
      <c r="C55" s="99">
        <v>44239.445219907408</v>
      </c>
      <c r="D55" s="113" t="s">
        <v>2476</v>
      </c>
      <c r="E55" s="97">
        <v>422</v>
      </c>
      <c r="F55" s="84" t="str">
        <f>VLOOKUP(E55,VIP!$A$2:$O11369,2,0)</f>
        <v>DRBR422</v>
      </c>
      <c r="G55" s="96" t="str">
        <f>VLOOKUP(E55,'LISTADO ATM'!$A$2:$B$896,2,0)</f>
        <v xml:space="preserve">ATM Olé Manoguayabo </v>
      </c>
      <c r="H55" s="96" t="str">
        <f>VLOOKUP(E55,VIP!$A$2:$O16290,7,FALSE)</f>
        <v>Si</v>
      </c>
      <c r="I55" s="96" t="str">
        <f>VLOOKUP(E55,VIP!$A$2:$O8255,8,FALSE)</f>
        <v>Si</v>
      </c>
      <c r="J55" s="96" t="str">
        <f>VLOOKUP(E55,VIP!$A$2:$O8205,8,FALSE)</f>
        <v>Si</v>
      </c>
      <c r="K55" s="96" t="str">
        <f>VLOOKUP(E55,VIP!$A$2:$O11779,6,0)</f>
        <v>NO</v>
      </c>
      <c r="L55" s="102" t="s">
        <v>2430</v>
      </c>
      <c r="M55" s="101" t="s">
        <v>2472</v>
      </c>
      <c r="N55" s="100" t="s">
        <v>2480</v>
      </c>
      <c r="O55" s="113" t="s">
        <v>2481</v>
      </c>
      <c r="P55" s="116"/>
      <c r="Q55" s="101" t="s">
        <v>2430</v>
      </c>
    </row>
    <row r="56" spans="1:17" ht="18" x14ac:dyDescent="0.25">
      <c r="A56" s="113" t="str">
        <f>VLOOKUP(E56,'LISTADO ATM'!$A$2:$C$897,3,0)</f>
        <v>DISTRITO NACIONAL</v>
      </c>
      <c r="B56" s="107" t="s">
        <v>2561</v>
      </c>
      <c r="C56" s="99">
        <v>44239.445520833331</v>
      </c>
      <c r="D56" s="113" t="s">
        <v>2491</v>
      </c>
      <c r="E56" s="97">
        <v>722</v>
      </c>
      <c r="F56" s="84" t="str">
        <f>VLOOKUP(E56,VIP!$A$2:$O11380,2,0)</f>
        <v>DRBR393</v>
      </c>
      <c r="G56" s="96" t="str">
        <f>VLOOKUP(E56,'LISTADO ATM'!$A$2:$B$896,2,0)</f>
        <v xml:space="preserve">ATM Oficina Charles de Gaulle III </v>
      </c>
      <c r="H56" s="96" t="str">
        <f>VLOOKUP(E56,VIP!$A$2:$O16301,7,FALSE)</f>
        <v>Si</v>
      </c>
      <c r="I56" s="96" t="str">
        <f>VLOOKUP(E56,VIP!$A$2:$O8266,8,FALSE)</f>
        <v>Si</v>
      </c>
      <c r="J56" s="96" t="str">
        <f>VLOOKUP(E56,VIP!$A$2:$O8216,8,FALSE)</f>
        <v>Si</v>
      </c>
      <c r="K56" s="96" t="str">
        <f>VLOOKUP(E56,VIP!$A$2:$O11790,6,0)</f>
        <v>SI</v>
      </c>
      <c r="L56" s="102" t="s">
        <v>2564</v>
      </c>
      <c r="M56" s="116" t="s">
        <v>2549</v>
      </c>
      <c r="N56" s="100" t="s">
        <v>2547</v>
      </c>
      <c r="O56" s="113" t="s">
        <v>2566</v>
      </c>
      <c r="P56" s="116" t="s">
        <v>2567</v>
      </c>
      <c r="Q56" s="101" t="s">
        <v>2564</v>
      </c>
    </row>
    <row r="57" spans="1:17" ht="18" x14ac:dyDescent="0.25">
      <c r="A57" s="113" t="str">
        <f>VLOOKUP(E57,'LISTADO ATM'!$A$2:$C$897,3,0)</f>
        <v>ESTE</v>
      </c>
      <c r="B57" s="107" t="s">
        <v>2560</v>
      </c>
      <c r="C57" s="99">
        <v>44239.447106481479</v>
      </c>
      <c r="D57" s="113" t="s">
        <v>2491</v>
      </c>
      <c r="E57" s="97">
        <v>211</v>
      </c>
      <c r="F57" s="84" t="str">
        <f>VLOOKUP(E57,VIP!$A$2:$O11379,2,0)</f>
        <v>DRBR211</v>
      </c>
      <c r="G57" s="96" t="str">
        <f>VLOOKUP(E57,'LISTADO ATM'!$A$2:$B$896,2,0)</f>
        <v xml:space="preserve">ATM Oficina La Romana I </v>
      </c>
      <c r="H57" s="96" t="str">
        <f>VLOOKUP(E57,VIP!$A$2:$O16300,7,FALSE)</f>
        <v>Si</v>
      </c>
      <c r="I57" s="96" t="str">
        <f>VLOOKUP(E57,VIP!$A$2:$O8265,8,FALSE)</f>
        <v>Si</v>
      </c>
      <c r="J57" s="96" t="str">
        <f>VLOOKUP(E57,VIP!$A$2:$O8215,8,FALSE)</f>
        <v>Si</v>
      </c>
      <c r="K57" s="96" t="str">
        <f>VLOOKUP(E57,VIP!$A$2:$O11789,6,0)</f>
        <v>NO</v>
      </c>
      <c r="L57" s="102" t="s">
        <v>2564</v>
      </c>
      <c r="M57" s="116" t="s">
        <v>2549</v>
      </c>
      <c r="N57" s="100" t="s">
        <v>2547</v>
      </c>
      <c r="O57" s="113" t="s">
        <v>2566</v>
      </c>
      <c r="P57" s="116" t="s">
        <v>2567</v>
      </c>
      <c r="Q57" s="101" t="s">
        <v>2564</v>
      </c>
    </row>
    <row r="58" spans="1:17" x14ac:dyDescent="0.25">
      <c r="B58" s="86"/>
    </row>
    <row r="59" spans="1:17" x14ac:dyDescent="0.25">
      <c r="B59" s="86"/>
    </row>
    <row r="60" spans="1:17" x14ac:dyDescent="0.25">
      <c r="B60" s="86">
        <v>335788899</v>
      </c>
    </row>
    <row r="61" spans="1:17" x14ac:dyDescent="0.25">
      <c r="B61" s="86">
        <v>335789783</v>
      </c>
    </row>
    <row r="62" spans="1:17" x14ac:dyDescent="0.25">
      <c r="B62" s="86">
        <v>335790047</v>
      </c>
    </row>
    <row r="63" spans="1:17" x14ac:dyDescent="0.25">
      <c r="B63" s="86">
        <v>335790141</v>
      </c>
    </row>
    <row r="64" spans="1:17" x14ac:dyDescent="0.25">
      <c r="B64" s="86">
        <v>335790142</v>
      </c>
    </row>
    <row r="65" spans="2:2" x14ac:dyDescent="0.25">
      <c r="B65" s="86">
        <v>335790143</v>
      </c>
    </row>
    <row r="66" spans="2:2" x14ac:dyDescent="0.25">
      <c r="B66" s="86">
        <v>335790384</v>
      </c>
    </row>
    <row r="67" spans="2:2" x14ac:dyDescent="0.25">
      <c r="B67" s="86">
        <v>335790471</v>
      </c>
    </row>
    <row r="68" spans="2:2" x14ac:dyDescent="0.25">
      <c r="B68" s="86">
        <v>335790508</v>
      </c>
    </row>
    <row r="69" spans="2:2" x14ac:dyDescent="0.25">
      <c r="B69" s="86">
        <v>335790518</v>
      </c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</sheetData>
  <autoFilter ref="A4:Q4" xr:uid="{00000000-0009-0000-0000-000000000000}">
    <sortState xmlns:xlrd2="http://schemas.microsoft.com/office/spreadsheetml/2017/richdata2" ref="A5:Q5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8:B1048576 B1:B4">
    <cfRule type="duplicateValues" dxfId="152" priority="372888"/>
  </conditionalFormatting>
  <conditionalFormatting sqref="B58:B1048576">
    <cfRule type="duplicateValues" dxfId="151" priority="372892"/>
  </conditionalFormatting>
  <conditionalFormatting sqref="B58:B1048576 B1:B4">
    <cfRule type="duplicateValues" dxfId="150" priority="372896"/>
    <cfRule type="duplicateValues" dxfId="149" priority="372897"/>
    <cfRule type="duplicateValues" dxfId="148" priority="372898"/>
  </conditionalFormatting>
  <conditionalFormatting sqref="B58:B1048576 B1:B4">
    <cfRule type="duplicateValues" dxfId="147" priority="372908"/>
    <cfRule type="duplicateValues" dxfId="146" priority="372909"/>
  </conditionalFormatting>
  <conditionalFormatting sqref="B58:B1048576">
    <cfRule type="duplicateValues" dxfId="145" priority="372916"/>
    <cfRule type="duplicateValues" dxfId="144" priority="372917"/>
    <cfRule type="duplicateValues" dxfId="143" priority="372918"/>
  </conditionalFormatting>
  <conditionalFormatting sqref="B58:B1048576">
    <cfRule type="duplicateValues" dxfId="142" priority="372928"/>
    <cfRule type="duplicateValues" dxfId="141" priority="372929"/>
  </conditionalFormatting>
  <conditionalFormatting sqref="B8:B14">
    <cfRule type="duplicateValues" dxfId="140" priority="92"/>
  </conditionalFormatting>
  <conditionalFormatting sqref="B8:B14">
    <cfRule type="duplicateValues" dxfId="139" priority="89"/>
    <cfRule type="duplicateValues" dxfId="138" priority="90"/>
    <cfRule type="duplicateValues" dxfId="137" priority="91"/>
  </conditionalFormatting>
  <conditionalFormatting sqref="B8:B14">
    <cfRule type="duplicateValues" dxfId="136" priority="87"/>
    <cfRule type="duplicateValues" dxfId="135" priority="88"/>
  </conditionalFormatting>
  <conditionalFormatting sqref="B15:B22">
    <cfRule type="duplicateValues" dxfId="134" priority="377264"/>
  </conditionalFormatting>
  <conditionalFormatting sqref="B15:B22">
    <cfRule type="duplicateValues" dxfId="133" priority="377265"/>
    <cfRule type="duplicateValues" dxfId="132" priority="377266"/>
    <cfRule type="duplicateValues" dxfId="131" priority="377267"/>
  </conditionalFormatting>
  <conditionalFormatting sqref="B15:B22">
    <cfRule type="duplicateValues" dxfId="130" priority="377268"/>
    <cfRule type="duplicateValues" dxfId="129" priority="377269"/>
  </conditionalFormatting>
  <conditionalFormatting sqref="B23:B30">
    <cfRule type="duplicateValues" dxfId="128" priority="377336"/>
  </conditionalFormatting>
  <conditionalFormatting sqref="B23:B30">
    <cfRule type="duplicateValues" dxfId="127" priority="377337"/>
    <cfRule type="duplicateValues" dxfId="126" priority="377338"/>
    <cfRule type="duplicateValues" dxfId="125" priority="377339"/>
  </conditionalFormatting>
  <conditionalFormatting sqref="B23:B30">
    <cfRule type="duplicateValues" dxfId="124" priority="377340"/>
    <cfRule type="duplicateValues" dxfId="123" priority="377341"/>
  </conditionalFormatting>
  <conditionalFormatting sqref="B31:B32">
    <cfRule type="duplicateValues" dxfId="122" priority="56"/>
  </conditionalFormatting>
  <conditionalFormatting sqref="B31:B32">
    <cfRule type="duplicateValues" dxfId="121" priority="53"/>
    <cfRule type="duplicateValues" dxfId="120" priority="54"/>
    <cfRule type="duplicateValues" dxfId="119" priority="55"/>
  </conditionalFormatting>
  <conditionalFormatting sqref="B31:B32">
    <cfRule type="duplicateValues" dxfId="118" priority="51"/>
    <cfRule type="duplicateValues" dxfId="117" priority="52"/>
  </conditionalFormatting>
  <conditionalFormatting sqref="B33:B37">
    <cfRule type="duplicateValues" dxfId="116" priority="44"/>
  </conditionalFormatting>
  <conditionalFormatting sqref="B33:B37">
    <cfRule type="duplicateValues" dxfId="115" priority="41"/>
    <cfRule type="duplicateValues" dxfId="114" priority="42"/>
    <cfRule type="duplicateValues" dxfId="113" priority="43"/>
  </conditionalFormatting>
  <conditionalFormatting sqref="B33:B37">
    <cfRule type="duplicateValues" dxfId="112" priority="39"/>
    <cfRule type="duplicateValues" dxfId="111" priority="40"/>
  </conditionalFormatting>
  <conditionalFormatting sqref="B38:B43">
    <cfRule type="duplicateValues" dxfId="110" priority="32"/>
  </conditionalFormatting>
  <conditionalFormatting sqref="B38:B43">
    <cfRule type="duplicateValues" dxfId="109" priority="29"/>
    <cfRule type="duplicateValues" dxfId="108" priority="30"/>
    <cfRule type="duplicateValues" dxfId="107" priority="31"/>
  </conditionalFormatting>
  <conditionalFormatting sqref="B38:B43">
    <cfRule type="duplicateValues" dxfId="106" priority="27"/>
    <cfRule type="duplicateValues" dxfId="105" priority="28"/>
  </conditionalFormatting>
  <conditionalFormatting sqref="B1:B43 B58:B1048576">
    <cfRule type="duplicateValues" dxfId="104" priority="20"/>
  </conditionalFormatting>
  <conditionalFormatting sqref="B5:B7">
    <cfRule type="duplicateValues" dxfId="103" priority="377372"/>
  </conditionalFormatting>
  <conditionalFormatting sqref="B5:B7">
    <cfRule type="duplicateValues" dxfId="102" priority="377374"/>
    <cfRule type="duplicateValues" dxfId="101" priority="377375"/>
    <cfRule type="duplicateValues" dxfId="100" priority="377376"/>
  </conditionalFormatting>
  <conditionalFormatting sqref="B5:B7">
    <cfRule type="duplicateValues" dxfId="99" priority="377380"/>
    <cfRule type="duplicateValues" dxfId="98" priority="377381"/>
  </conditionalFormatting>
  <conditionalFormatting sqref="E1:E43 E58:E1048576">
    <cfRule type="duplicateValues" dxfId="97" priority="19"/>
  </conditionalFormatting>
  <conditionalFormatting sqref="B44:B53">
    <cfRule type="duplicateValues" dxfId="96" priority="18"/>
  </conditionalFormatting>
  <conditionalFormatting sqref="B44:B53">
    <cfRule type="duplicateValues" dxfId="95" priority="15"/>
    <cfRule type="duplicateValues" dxfId="94" priority="16"/>
    <cfRule type="duplicateValues" dxfId="93" priority="17"/>
  </conditionalFormatting>
  <conditionalFormatting sqref="B44:B53">
    <cfRule type="duplicateValues" dxfId="92" priority="13"/>
    <cfRule type="duplicateValues" dxfId="91" priority="14"/>
  </conditionalFormatting>
  <conditionalFormatting sqref="B44:B53">
    <cfRule type="duplicateValues" dxfId="90" priority="12"/>
  </conditionalFormatting>
  <conditionalFormatting sqref="E44:E53">
    <cfRule type="duplicateValues" dxfId="89" priority="11"/>
  </conditionalFormatting>
  <conditionalFormatting sqref="B54:B57">
    <cfRule type="duplicateValues" dxfId="88" priority="10"/>
  </conditionalFormatting>
  <conditionalFormatting sqref="B54:B57">
    <cfRule type="duplicateValues" dxfId="87" priority="7"/>
    <cfRule type="duplicateValues" dxfId="86" priority="8"/>
    <cfRule type="duplicateValues" dxfId="85" priority="9"/>
  </conditionalFormatting>
  <conditionalFormatting sqref="B54:B57">
    <cfRule type="duplicateValues" dxfId="84" priority="5"/>
    <cfRule type="duplicateValues" dxfId="83" priority="6"/>
  </conditionalFormatting>
  <conditionalFormatting sqref="B54:B57">
    <cfRule type="duplicateValues" dxfId="82" priority="4"/>
  </conditionalFormatting>
  <conditionalFormatting sqref="E54:E57">
    <cfRule type="duplicateValues" dxfId="81" priority="3"/>
  </conditionalFormatting>
  <conditionalFormatting sqref="E1:E1048576">
    <cfRule type="duplicateValues" dxfId="80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8"/>
  <sheetViews>
    <sheetView topLeftCell="A19" zoomScale="80" zoomScaleNormal="80" workbookViewId="0">
      <selection activeCell="B31" sqref="B31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52.85546875" style="86"/>
    <col min="4" max="4" width="39.57031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8" t="s">
        <v>2478</v>
      </c>
      <c r="B2" s="149"/>
      <c r="C2" s="149"/>
      <c r="D2" s="149"/>
      <c r="E2" s="150"/>
    </row>
    <row r="3" spans="1:5" ht="22.5" x14ac:dyDescent="0.25">
      <c r="A3" s="148" t="s">
        <v>2158</v>
      </c>
      <c r="B3" s="149"/>
      <c r="C3" s="149"/>
      <c r="D3" s="149"/>
      <c r="E3" s="150"/>
    </row>
    <row r="4" spans="1:5" ht="25.5" x14ac:dyDescent="0.25">
      <c r="A4" s="151" t="s">
        <v>2478</v>
      </c>
      <c r="B4" s="152"/>
      <c r="C4" s="152"/>
      <c r="D4" s="152"/>
      <c r="E4" s="153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44239.25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44239.708333333336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39" t="s">
        <v>2425</v>
      </c>
      <c r="B9" s="140"/>
      <c r="C9" s="140"/>
      <c r="D9" s="140"/>
      <c r="E9" s="141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str">
        <f>VLOOKUP(B11,'[1]LISTADO ATM'!$A$2:$C$817,3,0)</f>
        <v>NORTE</v>
      </c>
      <c r="B11" s="118">
        <v>119</v>
      </c>
      <c r="C11" s="119" t="str">
        <f>VLOOKUP(B11,'[1]LISTADO ATM'!$A$2:$B$816,2,0)</f>
        <v>ATM Oficina La Barranquita</v>
      </c>
      <c r="D11" s="122" t="s">
        <v>2496</v>
      </c>
      <c r="E11" s="126">
        <v>335790141</v>
      </c>
    </row>
    <row r="12" spans="1:5" ht="18" x14ac:dyDescent="0.25">
      <c r="A12" s="119" t="e">
        <f>VLOOKUP(B12,'[1]LISTADO ATM'!$A$2:$C$817,3,0)</f>
        <v>#N/A</v>
      </c>
      <c r="B12" s="118"/>
      <c r="C12" s="119" t="e">
        <f>VLOOKUP(B12,'[1]LISTADO ATM'!$A$2:$B$816,2,0)</f>
        <v>#N/A</v>
      </c>
      <c r="D12" s="165"/>
      <c r="E12" s="127"/>
    </row>
    <row r="13" spans="1:5" ht="18" x14ac:dyDescent="0.25">
      <c r="A13" s="119" t="e">
        <f>VLOOKUP(B13,'[1]LISTADO ATM'!$A$2:$C$817,3,0)</f>
        <v>#N/A</v>
      </c>
      <c r="B13" s="118"/>
      <c r="C13" s="119" t="e">
        <f>VLOOKUP(B13,'[1]LISTADO ATM'!$A$2:$B$816,2,0)</f>
        <v>#N/A</v>
      </c>
      <c r="D13" s="165"/>
      <c r="E13" s="127"/>
    </row>
    <row r="14" spans="1:5" ht="18" x14ac:dyDescent="0.25">
      <c r="A14" s="119" t="e">
        <f>VLOOKUP(B14,'[1]LISTADO ATM'!$A$2:$C$817,3,0)</f>
        <v>#N/A</v>
      </c>
      <c r="B14" s="118"/>
      <c r="C14" s="119" t="e">
        <f>VLOOKUP(B14,'[1]LISTADO ATM'!$A$2:$B$816,2,0)</f>
        <v>#N/A</v>
      </c>
      <c r="D14" s="165"/>
      <c r="E14" s="127"/>
    </row>
    <row r="15" spans="1:5" ht="18" x14ac:dyDescent="0.25">
      <c r="A15" s="119" t="e">
        <f>VLOOKUP(B15,'[1]LISTADO ATM'!$A$2:$C$817,3,0)</f>
        <v>#N/A</v>
      </c>
      <c r="B15" s="118"/>
      <c r="C15" s="119" t="e">
        <f>VLOOKUP(B15,'[1]LISTADO ATM'!$A$2:$B$816,2,0)</f>
        <v>#N/A</v>
      </c>
      <c r="D15" s="165"/>
      <c r="E15" s="127"/>
    </row>
    <row r="16" spans="1:5" ht="18.75" thickBot="1" x14ac:dyDescent="0.3">
      <c r="A16" s="93" t="s">
        <v>2428</v>
      </c>
      <c r="B16" s="121">
        <f>COUNT(B11:B11)</f>
        <v>1</v>
      </c>
      <c r="C16" s="136"/>
      <c r="D16" s="138"/>
      <c r="E16" s="137"/>
    </row>
    <row r="17" spans="1:5" ht="15.75" thickBot="1" x14ac:dyDescent="0.3">
      <c r="A17" s="117"/>
      <c r="B17" s="104"/>
      <c r="C17" s="117"/>
      <c r="D17" s="117"/>
      <c r="E17" s="104"/>
    </row>
    <row r="18" spans="1:5" ht="18.75" thickBot="1" x14ac:dyDescent="0.3">
      <c r="A18" s="139" t="s">
        <v>2430</v>
      </c>
      <c r="B18" s="140"/>
      <c r="C18" s="140"/>
      <c r="D18" s="140"/>
      <c r="E18" s="141"/>
    </row>
    <row r="19" spans="1:5" ht="18" x14ac:dyDescent="0.25">
      <c r="A19" s="91" t="s">
        <v>15</v>
      </c>
      <c r="B19" s="91" t="s">
        <v>2426</v>
      </c>
      <c r="C19" s="92" t="s">
        <v>46</v>
      </c>
      <c r="D19" s="92" t="s">
        <v>2433</v>
      </c>
      <c r="E19" s="91" t="s">
        <v>2427</v>
      </c>
    </row>
    <row r="20" spans="1:5" ht="18" x14ac:dyDescent="0.25">
      <c r="A20" s="118" t="str">
        <f>VLOOKUP(B20,'[1]LISTADO ATM'!$A$2:$C$817,3,0)</f>
        <v>DISTRITO NACIONAL</v>
      </c>
      <c r="B20" s="118">
        <v>231</v>
      </c>
      <c r="C20" s="119" t="str">
        <f>VLOOKUP(B20,'[1]LISTADO ATM'!$A$2:$B$816,2,0)</f>
        <v xml:space="preserve">ATM Oficina Zona Oriental </v>
      </c>
      <c r="D20" s="120" t="s">
        <v>2455</v>
      </c>
      <c r="E20" s="126">
        <v>335788899</v>
      </c>
    </row>
    <row r="21" spans="1:5" ht="18" x14ac:dyDescent="0.25">
      <c r="A21" s="118" t="str">
        <f>VLOOKUP(B21,'[1]LISTADO ATM'!$A$2:$C$817,3,0)</f>
        <v>DISTRITO NACIONAL</v>
      </c>
      <c r="B21" s="118">
        <v>24</v>
      </c>
      <c r="C21" s="119" t="str">
        <f>VLOOKUP(B21,'[1]LISTADO ATM'!$A$2:$B$816,2,0)</f>
        <v xml:space="preserve">ATM Oficina Eusebio Manzueta </v>
      </c>
      <c r="D21" s="120" t="s">
        <v>2455</v>
      </c>
      <c r="E21" s="126">
        <v>335789783</v>
      </c>
    </row>
    <row r="22" spans="1:5" ht="18" x14ac:dyDescent="0.25">
      <c r="A22" s="118" t="str">
        <f>VLOOKUP(B22,'[1]LISTADO ATM'!$A$2:$C$817,3,0)</f>
        <v>SUR</v>
      </c>
      <c r="B22" s="118">
        <v>252</v>
      </c>
      <c r="C22" s="119" t="str">
        <f>VLOOKUP(B22,'[1]LISTADO ATM'!$A$2:$B$816,2,0)</f>
        <v xml:space="preserve">ATM Banco Agrícola (Barahona) </v>
      </c>
      <c r="D22" s="120" t="s">
        <v>2455</v>
      </c>
      <c r="E22" s="126">
        <v>335790047</v>
      </c>
    </row>
    <row r="23" spans="1:5" ht="18" x14ac:dyDescent="0.25">
      <c r="A23" s="118" t="str">
        <f>VLOOKUP(B23,'[1]LISTADO ATM'!$A$2:$C$817,3,0)</f>
        <v>NORTE</v>
      </c>
      <c r="B23" s="118">
        <v>119</v>
      </c>
      <c r="C23" s="119" t="str">
        <f>VLOOKUP(B23,'[1]LISTADO ATM'!$A$2:$B$816,2,0)</f>
        <v>ATM Oficina La Barranquita</v>
      </c>
      <c r="D23" s="120" t="s">
        <v>2455</v>
      </c>
      <c r="E23" s="126">
        <v>335790141</v>
      </c>
    </row>
    <row r="24" spans="1:5" ht="18" x14ac:dyDescent="0.25">
      <c r="A24" s="118" t="str">
        <f>VLOOKUP(B24,'[1]LISTADO ATM'!$A$2:$C$817,3,0)</f>
        <v>DISTRITO NACIONAL</v>
      </c>
      <c r="B24" s="118">
        <v>813</v>
      </c>
      <c r="C24" s="119" t="str">
        <f>VLOOKUP(B24,'[1]LISTADO ATM'!$A$2:$B$816,2,0)</f>
        <v>ATM Occidental Mall</v>
      </c>
      <c r="D24" s="120" t="s">
        <v>2455</v>
      </c>
      <c r="E24" s="126">
        <v>335790142</v>
      </c>
    </row>
    <row r="25" spans="1:5" ht="18" x14ac:dyDescent="0.25">
      <c r="A25" s="118" t="str">
        <f>VLOOKUP(B25,'[1]LISTADO ATM'!$A$2:$C$817,3,0)</f>
        <v>NORTE</v>
      </c>
      <c r="B25" s="118">
        <v>283</v>
      </c>
      <c r="C25" s="119" t="str">
        <f>VLOOKUP(B25,'[1]LISTADO ATM'!$A$2:$B$816,2,0)</f>
        <v xml:space="preserve">ATM Oficina Nibaje </v>
      </c>
      <c r="D25" s="120" t="s">
        <v>2455</v>
      </c>
      <c r="E25" s="126">
        <v>335790143</v>
      </c>
    </row>
    <row r="26" spans="1:5" ht="18" x14ac:dyDescent="0.25">
      <c r="A26" s="118" t="str">
        <f>VLOOKUP(B26,'[1]LISTADO ATM'!$A$2:$C$817,3,0)</f>
        <v>DISTRITO NACIONAL</v>
      </c>
      <c r="B26" s="118">
        <v>564</v>
      </c>
      <c r="C26" s="119" t="str">
        <f>VLOOKUP(B26,'[1]LISTADO ATM'!$A$2:$B$816,2,0)</f>
        <v xml:space="preserve">ATM Ministerio de Agricultura </v>
      </c>
      <c r="D26" s="120" t="s">
        <v>2455</v>
      </c>
      <c r="E26" s="126">
        <v>335790384</v>
      </c>
    </row>
    <row r="27" spans="1:5" ht="18" x14ac:dyDescent="0.25">
      <c r="A27" s="118" t="str">
        <f>VLOOKUP(B27,'[1]LISTADO ATM'!$A$2:$C$817,3,0)</f>
        <v>DISTRITO NACIONAL</v>
      </c>
      <c r="B27" s="118">
        <v>684</v>
      </c>
      <c r="C27" s="119" t="str">
        <f>VLOOKUP(B27,'[1]LISTADO ATM'!$A$2:$B$816,2,0)</f>
        <v>ATM Estación Texaco Prolongación 27 Febrero</v>
      </c>
      <c r="D27" s="120" t="s">
        <v>2455</v>
      </c>
      <c r="E27" s="126">
        <v>335790471</v>
      </c>
    </row>
    <row r="28" spans="1:5" ht="18" x14ac:dyDescent="0.25">
      <c r="A28" s="118" t="str">
        <f>VLOOKUP(B28,'[1]LISTADO ATM'!$A$2:$C$817,3,0)</f>
        <v>DISTRITO NACIONAL</v>
      </c>
      <c r="B28" s="118">
        <v>717</v>
      </c>
      <c r="C28" s="119" t="str">
        <f>VLOOKUP(B28,'[1]LISTADO ATM'!$A$2:$B$816,2,0)</f>
        <v xml:space="preserve">ATM Oficina Los Alcarrizos </v>
      </c>
      <c r="D28" s="120" t="s">
        <v>2455</v>
      </c>
      <c r="E28" s="126">
        <v>335790508</v>
      </c>
    </row>
    <row r="29" spans="1:5" ht="18" x14ac:dyDescent="0.25">
      <c r="A29" s="118" t="str">
        <f>VLOOKUP(B29,'[1]LISTADO ATM'!$A$2:$C$817,3,0)</f>
        <v>DISTRITO NACIONAL</v>
      </c>
      <c r="B29" s="118">
        <v>422</v>
      </c>
      <c r="C29" s="119" t="str">
        <f>VLOOKUP(B29,'[1]LISTADO ATM'!$A$2:$B$816,2,0)</f>
        <v xml:space="preserve">ATM Olé Manoguayabo </v>
      </c>
      <c r="D29" s="120" t="s">
        <v>2455</v>
      </c>
      <c r="E29" s="126">
        <v>335790518</v>
      </c>
    </row>
    <row r="30" spans="1:5" ht="18.75" thickBot="1" x14ac:dyDescent="0.3">
      <c r="A30" s="114" t="s">
        <v>2428</v>
      </c>
      <c r="B30" s="121">
        <f>COUNT(B20:B29)</f>
        <v>10</v>
      </c>
      <c r="C30" s="115"/>
      <c r="D30" s="115"/>
      <c r="E30" s="115"/>
    </row>
    <row r="31" spans="1:5" ht="15.75" thickBot="1" x14ac:dyDescent="0.3">
      <c r="A31" s="117"/>
      <c r="B31" s="104"/>
      <c r="C31" s="117"/>
      <c r="D31" s="117"/>
      <c r="E31" s="104"/>
    </row>
    <row r="32" spans="1:5" ht="18.75" thickBot="1" x14ac:dyDescent="0.3">
      <c r="A32" s="139" t="s">
        <v>2431</v>
      </c>
      <c r="B32" s="140"/>
      <c r="C32" s="140"/>
      <c r="D32" s="140"/>
      <c r="E32" s="141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1" t="s">
        <v>2427</v>
      </c>
    </row>
    <row r="34" spans="1:5" ht="18" x14ac:dyDescent="0.25">
      <c r="A34" s="119" t="str">
        <f>VLOOKUP(B34,'[1]LISTADO ATM'!$A$2:$C$817,3,0)</f>
        <v>SUR</v>
      </c>
      <c r="B34" s="118">
        <v>765</v>
      </c>
      <c r="C34" s="119" t="str">
        <f>VLOOKUP(B34,'[1]LISTADO ATM'!$A$2:$B$816,2,0)</f>
        <v xml:space="preserve">ATM Oficina Azua I </v>
      </c>
      <c r="D34" s="119" t="s">
        <v>2459</v>
      </c>
      <c r="E34" s="126">
        <v>335789758</v>
      </c>
    </row>
    <row r="35" spans="1:5" ht="18" x14ac:dyDescent="0.25">
      <c r="A35" s="119" t="str">
        <f>VLOOKUP(B35,'[1]LISTADO ATM'!$A$2:$C$817,3,0)</f>
        <v>ESTE</v>
      </c>
      <c r="B35" s="118">
        <v>609</v>
      </c>
      <c r="C35" s="119" t="str">
        <f>VLOOKUP(B35,'[1]LISTADO ATM'!$A$2:$B$816,2,0)</f>
        <v xml:space="preserve">ATM S/M Jumbo (San Pedro) </v>
      </c>
      <c r="D35" s="119" t="s">
        <v>2459</v>
      </c>
      <c r="E35" s="126">
        <v>335789764</v>
      </c>
    </row>
    <row r="36" spans="1:5" ht="18" x14ac:dyDescent="0.25">
      <c r="A36" s="119" t="str">
        <f>VLOOKUP(B36,'[1]LISTADO ATM'!$A$2:$C$817,3,0)</f>
        <v>NORTE</v>
      </c>
      <c r="B36" s="118">
        <v>703</v>
      </c>
      <c r="C36" s="119" t="str">
        <f>VLOOKUP(B36,'[1]LISTADO ATM'!$A$2:$B$816,2,0)</f>
        <v xml:space="preserve">ATM Oficina El Mamey Los Hidalgos </v>
      </c>
      <c r="D36" s="119" t="s">
        <v>2459</v>
      </c>
      <c r="E36" s="126">
        <v>335790433</v>
      </c>
    </row>
    <row r="37" spans="1:5" ht="18" x14ac:dyDescent="0.25">
      <c r="A37" s="119" t="e">
        <f>VLOOKUP(B37,'[1]LISTADO ATM'!$A$2:$C$817,3,0)</f>
        <v>#N/A</v>
      </c>
      <c r="B37" s="118"/>
      <c r="C37" s="119" t="e">
        <f>VLOOKUP(B37,'[1]LISTADO ATM'!$A$2:$B$816,2,0)</f>
        <v>#N/A</v>
      </c>
      <c r="D37" s="166"/>
      <c r="E37" s="126"/>
    </row>
    <row r="38" spans="1:5" ht="18" x14ac:dyDescent="0.25">
      <c r="A38" s="119" t="e">
        <f>VLOOKUP(B38,'[1]LISTADO ATM'!$A$2:$C$817,3,0)</f>
        <v>#N/A</v>
      </c>
      <c r="B38" s="118"/>
      <c r="C38" s="119" t="e">
        <f>VLOOKUP(B38,'[1]LISTADO ATM'!$A$2:$B$816,2,0)</f>
        <v>#N/A</v>
      </c>
      <c r="D38" s="166"/>
      <c r="E38" s="126"/>
    </row>
    <row r="39" spans="1:5" ht="18.75" thickBot="1" x14ac:dyDescent="0.3">
      <c r="A39" s="93" t="s">
        <v>2428</v>
      </c>
      <c r="B39" s="121">
        <f>COUNT(B34:B38)</f>
        <v>3</v>
      </c>
      <c r="C39" s="115"/>
      <c r="D39" s="123"/>
      <c r="E39" s="124"/>
    </row>
    <row r="40" spans="1:5" ht="15.75" thickBot="1" x14ac:dyDescent="0.3">
      <c r="A40" s="117"/>
      <c r="B40" s="104"/>
      <c r="C40" s="117"/>
      <c r="D40" s="117"/>
      <c r="E40" s="104"/>
    </row>
    <row r="41" spans="1:5" ht="18.75" thickBot="1" x14ac:dyDescent="0.3">
      <c r="A41" s="142" t="s">
        <v>2429</v>
      </c>
      <c r="B41" s="143"/>
      <c r="C41" s="117"/>
      <c r="D41" s="117"/>
      <c r="E41" s="104"/>
    </row>
    <row r="42" spans="1:5" ht="18.75" thickBot="1" x14ac:dyDescent="0.3">
      <c r="A42" s="144">
        <f>+B30+B39</f>
        <v>13</v>
      </c>
      <c r="B42" s="145"/>
      <c r="C42" s="117"/>
      <c r="D42" s="117"/>
      <c r="E42" s="104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39" t="s">
        <v>2432</v>
      </c>
      <c r="B44" s="140"/>
      <c r="C44" s="140"/>
      <c r="D44" s="140"/>
      <c r="E44" s="141"/>
    </row>
    <row r="45" spans="1:5" ht="18" x14ac:dyDescent="0.25">
      <c r="A45" s="91" t="s">
        <v>15</v>
      </c>
      <c r="B45" s="91" t="s">
        <v>2426</v>
      </c>
      <c r="C45" s="94" t="s">
        <v>46</v>
      </c>
      <c r="D45" s="146" t="s">
        <v>2433</v>
      </c>
      <c r="E45" s="147"/>
    </row>
    <row r="46" spans="1:5" ht="18" x14ac:dyDescent="0.25">
      <c r="A46" s="118" t="str">
        <f>VLOOKUP(B46,'[1]LISTADO ATM'!$A$2:$C$817,3,0)</f>
        <v>DISTRITO NACIONAL</v>
      </c>
      <c r="B46" s="118">
        <v>382</v>
      </c>
      <c r="C46" s="119" t="str">
        <f>VLOOKUP(B46,'[1]LISTADO ATM'!$A$2:$B$816,2,0)</f>
        <v>ATM Estación del Metro María Montés</v>
      </c>
      <c r="D46" s="134" t="s">
        <v>2475</v>
      </c>
      <c r="E46" s="135"/>
    </row>
    <row r="47" spans="1:5" ht="18" x14ac:dyDescent="0.25">
      <c r="A47" s="118" t="str">
        <f>VLOOKUP(B47,'[1]LISTADO ATM'!$A$2:$C$817,3,0)</f>
        <v>ESTE</v>
      </c>
      <c r="B47" s="118">
        <v>104</v>
      </c>
      <c r="C47" s="119" t="str">
        <f>VLOOKUP(B47,'[1]LISTADO ATM'!$A$2:$B$816,2,0)</f>
        <v xml:space="preserve">ATM Jumbo Higuey </v>
      </c>
      <c r="D47" s="134" t="s">
        <v>2475</v>
      </c>
      <c r="E47" s="135"/>
    </row>
    <row r="48" spans="1:5" ht="18" x14ac:dyDescent="0.25">
      <c r="A48" s="118" t="str">
        <f>VLOOKUP(B48,'[1]LISTADO ATM'!$A$2:$C$817,3,0)</f>
        <v>SUR</v>
      </c>
      <c r="B48" s="118">
        <v>781</v>
      </c>
      <c r="C48" s="119" t="str">
        <f>VLOOKUP(B48,'[1]LISTADO ATM'!$A$2:$B$816,2,0)</f>
        <v xml:space="preserve">ATM Estación Isla Barahona </v>
      </c>
      <c r="D48" s="134" t="s">
        <v>2475</v>
      </c>
      <c r="E48" s="135"/>
    </row>
    <row r="49" spans="1:5" ht="18" x14ac:dyDescent="0.25">
      <c r="A49" s="118" t="str">
        <f>VLOOKUP(B49,'[1]LISTADO ATM'!$A$2:$C$817,3,0)</f>
        <v>NORTE</v>
      </c>
      <c r="B49" s="118">
        <v>119</v>
      </c>
      <c r="C49" s="119" t="str">
        <f>VLOOKUP(B49,'[1]LISTADO ATM'!$A$2:$B$816,2,0)</f>
        <v>ATM Oficina La Barranquita</v>
      </c>
      <c r="D49" s="134" t="s">
        <v>2475</v>
      </c>
      <c r="E49" s="135"/>
    </row>
    <row r="50" spans="1:5" ht="18" x14ac:dyDescent="0.25">
      <c r="A50" s="118"/>
      <c r="B50" s="118">
        <v>355</v>
      </c>
      <c r="C50" s="119" t="str">
        <f>VLOOKUP(B50,'[1]LISTADO ATM'!$A$2:$B$816,2,0)</f>
        <v xml:space="preserve">ATM UNP Metro II </v>
      </c>
      <c r="D50" s="134" t="s">
        <v>2475</v>
      </c>
      <c r="E50" s="135"/>
    </row>
    <row r="51" spans="1:5" ht="18" x14ac:dyDescent="0.25">
      <c r="A51" s="118" t="str">
        <f>VLOOKUP(B51,'[1]LISTADO ATM'!$A$2:$C$817,3,0)</f>
        <v>DISTRITO NACIONAL</v>
      </c>
      <c r="B51" s="118">
        <v>559</v>
      </c>
      <c r="C51" s="119" t="str">
        <f>VLOOKUP(B51,'[1]LISTADO ATM'!$A$2:$B$816,2,0)</f>
        <v xml:space="preserve">ATM UNP Metro I </v>
      </c>
      <c r="D51" s="134" t="s">
        <v>2475</v>
      </c>
      <c r="E51" s="135"/>
    </row>
    <row r="52" spans="1:5" ht="18" x14ac:dyDescent="0.25">
      <c r="A52" s="118" t="str">
        <f>VLOOKUP(B52,'[1]LISTADO ATM'!$A$2:$C$817,3,0)</f>
        <v>ESTE</v>
      </c>
      <c r="B52" s="118">
        <v>630</v>
      </c>
      <c r="C52" s="119" t="str">
        <f>VLOOKUP(B52,'[1]LISTADO ATM'!$A$2:$B$816,2,0)</f>
        <v xml:space="preserve">ATM Oficina Plaza Zaglul (SPM) </v>
      </c>
      <c r="D52" s="134" t="s">
        <v>2475</v>
      </c>
      <c r="E52" s="135"/>
    </row>
    <row r="53" spans="1:5" ht="18" x14ac:dyDescent="0.25">
      <c r="A53" s="118" t="str">
        <f>VLOOKUP(B53,'[1]LISTADO ATM'!$A$2:$C$817,3,0)</f>
        <v>ESTE</v>
      </c>
      <c r="B53" s="118">
        <v>824</v>
      </c>
      <c r="C53" s="119" t="str">
        <f>VLOOKUP(B53,'[1]LISTADO ATM'!$A$2:$B$816,2,0)</f>
        <v xml:space="preserve">ATM Multiplaza (Higuey) </v>
      </c>
      <c r="D53" s="134" t="s">
        <v>2475</v>
      </c>
      <c r="E53" s="135"/>
    </row>
    <row r="54" spans="1:5" ht="18" x14ac:dyDescent="0.25">
      <c r="A54" s="118" t="str">
        <f>VLOOKUP(B54,'[1]LISTADO ATM'!$A$2:$C$817,3,0)</f>
        <v>ESTE</v>
      </c>
      <c r="B54" s="118">
        <v>1</v>
      </c>
      <c r="C54" s="119" t="str">
        <f>VLOOKUP(B54,'[1]LISTADO ATM'!$A$2:$B$816,2,0)</f>
        <v>ATM S/M San Rafael del Yuma</v>
      </c>
      <c r="D54" s="134" t="s">
        <v>2475</v>
      </c>
      <c r="E54" s="135"/>
    </row>
    <row r="55" spans="1:5" ht="18" x14ac:dyDescent="0.25">
      <c r="A55" s="118" t="str">
        <f>VLOOKUP(B55,'[1]LISTADO ATM'!$A$2:$C$817,3,0)</f>
        <v>DISTRITO NACIONAL</v>
      </c>
      <c r="B55" s="118">
        <v>564</v>
      </c>
      <c r="C55" s="119" t="str">
        <f>VLOOKUP(B55,'[1]LISTADO ATM'!$A$2:$B$816,2,0)</f>
        <v xml:space="preserve">ATM Ministerio de Agricultura </v>
      </c>
      <c r="D55" s="134" t="s">
        <v>2475</v>
      </c>
      <c r="E55" s="135"/>
    </row>
    <row r="56" spans="1:5" ht="18" x14ac:dyDescent="0.25">
      <c r="A56" s="118" t="str">
        <f>VLOOKUP(B56,'[1]LISTADO ATM'!$A$2:$C$817,3,0)</f>
        <v>DISTRITO NACIONAL</v>
      </c>
      <c r="B56" s="118">
        <v>574</v>
      </c>
      <c r="C56" s="119" t="str">
        <f>VLOOKUP(B56,'[1]LISTADO ATM'!$A$2:$B$816,2,0)</f>
        <v xml:space="preserve">ATM Club Obras Públicas </v>
      </c>
      <c r="D56" s="134" t="s">
        <v>2548</v>
      </c>
      <c r="E56" s="135"/>
    </row>
    <row r="57" spans="1:5" ht="18" x14ac:dyDescent="0.25">
      <c r="A57" s="118" t="str">
        <f>VLOOKUP(B57,'[1]LISTADO ATM'!$A$2:$C$817,3,0)</f>
        <v>ESTE</v>
      </c>
      <c r="B57" s="118">
        <v>838</v>
      </c>
      <c r="C57" s="119" t="str">
        <f>VLOOKUP(B57,'[1]LISTADO ATM'!$A$2:$B$816,2,0)</f>
        <v xml:space="preserve">ATM UNP Consuelo </v>
      </c>
      <c r="D57" s="134" t="s">
        <v>2475</v>
      </c>
      <c r="E57" s="135"/>
    </row>
    <row r="58" spans="1:5" ht="18.75" thickBot="1" x14ac:dyDescent="0.3">
      <c r="A58" s="93" t="s">
        <v>2428</v>
      </c>
      <c r="B58" s="121">
        <f>COUNT(B46:B57)</f>
        <v>12</v>
      </c>
      <c r="C58" s="115"/>
      <c r="D58" s="136"/>
      <c r="E58" s="137"/>
    </row>
  </sheetData>
  <mergeCells count="24">
    <mergeCell ref="D54:E54"/>
    <mergeCell ref="D55:E55"/>
    <mergeCell ref="D56:E56"/>
    <mergeCell ref="D57:E57"/>
    <mergeCell ref="D58:E58"/>
    <mergeCell ref="D49:E49"/>
    <mergeCell ref="D50:E50"/>
    <mergeCell ref="D51:E51"/>
    <mergeCell ref="D52:E52"/>
    <mergeCell ref="D53:E53"/>
    <mergeCell ref="A41:B41"/>
    <mergeCell ref="A42:B42"/>
    <mergeCell ref="A44:E44"/>
    <mergeCell ref="D47:E47"/>
    <mergeCell ref="D48:E48"/>
    <mergeCell ref="A2:E2"/>
    <mergeCell ref="A3:E3"/>
    <mergeCell ref="A4:E4"/>
    <mergeCell ref="A9:E9"/>
    <mergeCell ref="C16:E16"/>
    <mergeCell ref="A18:E18"/>
    <mergeCell ref="A32:E32"/>
    <mergeCell ref="D45:E45"/>
    <mergeCell ref="D46:E46"/>
  </mergeCells>
  <phoneticPr fontId="47" type="noConversion"/>
  <conditionalFormatting sqref="B57:B58 B30:B32 B20 B34:B51 B16:B18 B2:B9">
    <cfRule type="duplicateValues" dxfId="319" priority="39"/>
  </conditionalFormatting>
  <conditionalFormatting sqref="E46">
    <cfRule type="duplicateValues" dxfId="318" priority="38"/>
  </conditionalFormatting>
  <conditionalFormatting sqref="B57:B58 B20:B21 B34:B51 B16:B18 B30:B32 B2:B9">
    <cfRule type="duplicateValues" dxfId="317" priority="37"/>
  </conditionalFormatting>
  <conditionalFormatting sqref="B57:B58">
    <cfRule type="duplicateValues" dxfId="316" priority="36"/>
  </conditionalFormatting>
  <conditionalFormatting sqref="E58 E34:E35 E30:E32 E2:E9 E20 E16:E18 E39:E45">
    <cfRule type="duplicateValues" dxfId="315" priority="40"/>
  </conditionalFormatting>
  <conditionalFormatting sqref="E58 E34:E35 E20:E21 E2:E10 E16:E18 E30:E32 E39:E46">
    <cfRule type="duplicateValues" dxfId="314" priority="41"/>
  </conditionalFormatting>
  <conditionalFormatting sqref="E47">
    <cfRule type="duplicateValues" dxfId="313" priority="34"/>
  </conditionalFormatting>
  <conditionalFormatting sqref="E47">
    <cfRule type="duplicateValues" dxfId="312" priority="35"/>
  </conditionalFormatting>
  <conditionalFormatting sqref="E48">
    <cfRule type="duplicateValues" dxfId="311" priority="32"/>
  </conditionalFormatting>
  <conditionalFormatting sqref="E48">
    <cfRule type="duplicateValues" dxfId="310" priority="33"/>
  </conditionalFormatting>
  <conditionalFormatting sqref="E21">
    <cfRule type="duplicateValues" dxfId="309" priority="42"/>
  </conditionalFormatting>
  <conditionalFormatting sqref="E49">
    <cfRule type="duplicateValues" dxfId="308" priority="30"/>
  </conditionalFormatting>
  <conditionalFormatting sqref="E49">
    <cfRule type="duplicateValues" dxfId="307" priority="31"/>
  </conditionalFormatting>
  <conditionalFormatting sqref="B11:B15">
    <cfRule type="duplicateValues" dxfId="306" priority="27"/>
  </conditionalFormatting>
  <conditionalFormatting sqref="B11:B15">
    <cfRule type="duplicateValues" dxfId="305" priority="26"/>
  </conditionalFormatting>
  <conditionalFormatting sqref="E12:E15">
    <cfRule type="duplicateValues" dxfId="304" priority="28"/>
  </conditionalFormatting>
  <conditionalFormatting sqref="B11:B15">
    <cfRule type="duplicateValues" dxfId="303" priority="25"/>
  </conditionalFormatting>
  <conditionalFormatting sqref="E12:E15">
    <cfRule type="duplicateValues" dxfId="302" priority="29"/>
  </conditionalFormatting>
  <conditionalFormatting sqref="E22">
    <cfRule type="duplicateValues" dxfId="301" priority="22"/>
  </conditionalFormatting>
  <conditionalFormatting sqref="E22">
    <cfRule type="duplicateValues" dxfId="300" priority="24"/>
  </conditionalFormatting>
  <conditionalFormatting sqref="E23:E25">
    <cfRule type="duplicateValues" dxfId="299" priority="19"/>
  </conditionalFormatting>
  <conditionalFormatting sqref="E23:E25">
    <cfRule type="duplicateValues" dxfId="298" priority="20"/>
  </conditionalFormatting>
  <conditionalFormatting sqref="E54">
    <cfRule type="duplicateValues" dxfId="297" priority="18"/>
  </conditionalFormatting>
  <conditionalFormatting sqref="E55">
    <cfRule type="duplicateValues" dxfId="296" priority="17"/>
  </conditionalFormatting>
  <conditionalFormatting sqref="E56">
    <cfRule type="duplicateValues" dxfId="295" priority="15"/>
  </conditionalFormatting>
  <conditionalFormatting sqref="E56">
    <cfRule type="duplicateValues" dxfId="294" priority="16"/>
  </conditionalFormatting>
  <conditionalFormatting sqref="B52:B56">
    <cfRule type="duplicateValues" dxfId="293" priority="43"/>
  </conditionalFormatting>
  <conditionalFormatting sqref="E50:E53 E57">
    <cfRule type="duplicateValues" dxfId="292" priority="44"/>
  </conditionalFormatting>
  <conditionalFormatting sqref="B21">
    <cfRule type="duplicateValues" dxfId="291" priority="45"/>
  </conditionalFormatting>
  <conditionalFormatting sqref="E26">
    <cfRule type="duplicateValues" dxfId="290" priority="13"/>
  </conditionalFormatting>
  <conditionalFormatting sqref="E26">
    <cfRule type="duplicateValues" dxfId="289" priority="14"/>
  </conditionalFormatting>
  <conditionalFormatting sqref="E36:E37">
    <cfRule type="duplicateValues" dxfId="288" priority="11"/>
  </conditionalFormatting>
  <conditionalFormatting sqref="E36:E37">
    <cfRule type="duplicateValues" dxfId="287" priority="12"/>
  </conditionalFormatting>
  <conditionalFormatting sqref="E38">
    <cfRule type="duplicateValues" dxfId="286" priority="9"/>
  </conditionalFormatting>
  <conditionalFormatting sqref="E38">
    <cfRule type="duplicateValues" dxfId="285" priority="10"/>
  </conditionalFormatting>
  <conditionalFormatting sqref="E27">
    <cfRule type="duplicateValues" dxfId="284" priority="7"/>
  </conditionalFormatting>
  <conditionalFormatting sqref="E27">
    <cfRule type="duplicateValues" dxfId="283" priority="8"/>
  </conditionalFormatting>
  <conditionalFormatting sqref="E28:E29">
    <cfRule type="duplicateValues" dxfId="282" priority="5"/>
  </conditionalFormatting>
  <conditionalFormatting sqref="E28:E29">
    <cfRule type="duplicateValues" dxfId="281" priority="6"/>
  </conditionalFormatting>
  <conditionalFormatting sqref="B22:B29">
    <cfRule type="duplicateValues" dxfId="225" priority="377406"/>
  </conditionalFormatting>
  <conditionalFormatting sqref="E11">
    <cfRule type="duplicateValues" dxfId="3" priority="1"/>
  </conditionalFormatting>
  <conditionalFormatting sqref="E11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80" priority="119152"/>
  </conditionalFormatting>
  <conditionalFormatting sqref="A7:A11">
    <cfRule type="duplicateValues" dxfId="279" priority="119156"/>
    <cfRule type="duplicateValues" dxfId="278" priority="119157"/>
  </conditionalFormatting>
  <conditionalFormatting sqref="A7:A11">
    <cfRule type="duplicateValues" dxfId="277" priority="119160"/>
    <cfRule type="duplicateValues" dxfId="276" priority="119161"/>
  </conditionalFormatting>
  <conditionalFormatting sqref="B37:B39">
    <cfRule type="duplicateValues" dxfId="275" priority="219"/>
    <cfRule type="duplicateValues" dxfId="274" priority="220"/>
  </conditionalFormatting>
  <conditionalFormatting sqref="B37:B39">
    <cfRule type="duplicateValues" dxfId="273" priority="218"/>
  </conditionalFormatting>
  <conditionalFormatting sqref="B37:B39">
    <cfRule type="duplicateValues" dxfId="272" priority="217"/>
  </conditionalFormatting>
  <conditionalFormatting sqref="B37:B39">
    <cfRule type="duplicateValues" dxfId="271" priority="215"/>
    <cfRule type="duplicateValues" dxfId="270" priority="216"/>
  </conditionalFormatting>
  <conditionalFormatting sqref="B3">
    <cfRule type="duplicateValues" dxfId="269" priority="193"/>
    <cfRule type="duplicateValues" dxfId="268" priority="194"/>
  </conditionalFormatting>
  <conditionalFormatting sqref="B3">
    <cfRule type="duplicateValues" dxfId="267" priority="192"/>
  </conditionalFormatting>
  <conditionalFormatting sqref="B3">
    <cfRule type="duplicateValues" dxfId="266" priority="191"/>
  </conditionalFormatting>
  <conditionalFormatting sqref="B3">
    <cfRule type="duplicateValues" dxfId="265" priority="189"/>
    <cfRule type="duplicateValues" dxfId="264" priority="190"/>
  </conditionalFormatting>
  <conditionalFormatting sqref="A4:A6">
    <cfRule type="duplicateValues" dxfId="263" priority="188"/>
  </conditionalFormatting>
  <conditionalFormatting sqref="A4:A6">
    <cfRule type="duplicateValues" dxfId="262" priority="186"/>
    <cfRule type="duplicateValues" dxfId="261" priority="187"/>
  </conditionalFormatting>
  <conditionalFormatting sqref="A4:A6">
    <cfRule type="duplicateValues" dxfId="260" priority="184"/>
    <cfRule type="duplicateValues" dxfId="259" priority="185"/>
  </conditionalFormatting>
  <conditionalFormatting sqref="A3:A6">
    <cfRule type="duplicateValues" dxfId="258" priority="165"/>
  </conditionalFormatting>
  <conditionalFormatting sqref="A3:A6">
    <cfRule type="duplicateValues" dxfId="257" priority="163"/>
    <cfRule type="duplicateValues" dxfId="256" priority="164"/>
  </conditionalFormatting>
  <conditionalFormatting sqref="A3:A6">
    <cfRule type="duplicateValues" dxfId="255" priority="161"/>
    <cfRule type="duplicateValues" dxfId="254" priority="162"/>
  </conditionalFormatting>
  <conditionalFormatting sqref="B4:B6">
    <cfRule type="duplicateValues" dxfId="253" priority="158"/>
    <cfRule type="duplicateValues" dxfId="252" priority="159"/>
  </conditionalFormatting>
  <conditionalFormatting sqref="B4:B6">
    <cfRule type="duplicateValues" dxfId="251" priority="157"/>
  </conditionalFormatting>
  <conditionalFormatting sqref="B4:B6">
    <cfRule type="duplicateValues" dxfId="250" priority="156"/>
  </conditionalFormatting>
  <conditionalFormatting sqref="B4:B6">
    <cfRule type="duplicateValues" dxfId="249" priority="154"/>
    <cfRule type="duplicateValues" dxfId="248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7" priority="51"/>
  </conditionalFormatting>
  <conditionalFormatting sqref="E9:E1048576 E1:E2">
    <cfRule type="duplicateValues" dxfId="246" priority="99232"/>
  </conditionalFormatting>
  <conditionalFormatting sqref="E4">
    <cfRule type="duplicateValues" dxfId="245" priority="44"/>
  </conditionalFormatting>
  <conditionalFormatting sqref="E5:E8">
    <cfRule type="duplicateValues" dxfId="244" priority="42"/>
  </conditionalFormatting>
  <conditionalFormatting sqref="B12">
    <cfRule type="duplicateValues" dxfId="243" priority="16"/>
    <cfRule type="duplicateValues" dxfId="242" priority="17"/>
    <cfRule type="duplicateValues" dxfId="241" priority="18"/>
  </conditionalFormatting>
  <conditionalFormatting sqref="B12">
    <cfRule type="duplicateValues" dxfId="240" priority="15"/>
  </conditionalFormatting>
  <conditionalFormatting sqref="B12">
    <cfRule type="duplicateValues" dxfId="239" priority="13"/>
    <cfRule type="duplicateValues" dxfId="238" priority="14"/>
  </conditionalFormatting>
  <conditionalFormatting sqref="B12">
    <cfRule type="duplicateValues" dxfId="237" priority="10"/>
    <cfRule type="duplicateValues" dxfId="236" priority="11"/>
    <cfRule type="duplicateValues" dxfId="235" priority="12"/>
  </conditionalFormatting>
  <conditionalFormatting sqref="B12">
    <cfRule type="duplicateValues" dxfId="234" priority="9"/>
  </conditionalFormatting>
  <conditionalFormatting sqref="B12">
    <cfRule type="duplicateValues" dxfId="233" priority="7"/>
    <cfRule type="duplicateValues" dxfId="232" priority="8"/>
  </conditionalFormatting>
  <conditionalFormatting sqref="B12">
    <cfRule type="duplicateValues" dxfId="231" priority="6"/>
  </conditionalFormatting>
  <conditionalFormatting sqref="B12">
    <cfRule type="duplicateValues" dxfId="230" priority="3"/>
    <cfRule type="duplicateValues" dxfId="229" priority="4"/>
    <cfRule type="duplicateValues" dxfId="228" priority="5"/>
  </conditionalFormatting>
  <conditionalFormatting sqref="B12">
    <cfRule type="duplicateValues" dxfId="227" priority="2"/>
  </conditionalFormatting>
  <conditionalFormatting sqref="B12">
    <cfRule type="duplicateValues" dxfId="22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2501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2021-02-12T15:26:15Z</dcterms:modified>
</cp:coreProperties>
</file>